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myDoc\2026\시설공사\02.장애인편의시설 설치공사\설계\최종\건축\내역서\"/>
    </mc:Choice>
  </mc:AlternateContent>
  <bookViews>
    <workbookView xWindow="0" yWindow="0" windowWidth="28800" windowHeight="12135"/>
  </bookViews>
  <sheets>
    <sheet name="원가계산서" sheetId="10" r:id="rId1"/>
    <sheet name="공종별집계표" sheetId="9" r:id="rId2"/>
    <sheet name="공종별내역서" sheetId="8" r:id="rId3"/>
    <sheet name="일위대가목록" sheetId="7" r:id="rId4"/>
    <sheet name="일위대가" sheetId="6" r:id="rId5"/>
    <sheet name="단가산출목록" sheetId="5" r:id="rId6"/>
    <sheet name="단가산출서" sheetId="4" r:id="rId7"/>
    <sheet name="단가대비표" sheetId="3" r:id="rId8"/>
    <sheet name=" 공사설정 " sheetId="2" r:id="rId9"/>
    <sheet name="Sheet1" sheetId="1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</externalReferences>
  <definedNames>
    <definedName name="_">[1]자산별!#REF!</definedName>
    <definedName name="___A1">[2]주방환기!#REF!</definedName>
    <definedName name="___arm1">[3]설계명세서!#REF!</definedName>
    <definedName name="___arm2">[4]설계명세서!#REF!</definedName>
    <definedName name="___arm3">[3]설계명세서!#REF!</definedName>
    <definedName name="___B100000">#REF!</definedName>
    <definedName name="___B66000">#REF!</definedName>
    <definedName name="___B70000">#REF!</definedName>
    <definedName name="___C67000">#REF!</definedName>
    <definedName name="___C68000">#REF!</definedName>
    <definedName name="___CAD15">#REF!</definedName>
    <definedName name="___CAD25">#REF!</definedName>
    <definedName name="___fff12">#REF!</definedName>
    <definedName name="___fff122">#REF!</definedName>
    <definedName name="___fff58">#REF!</definedName>
    <definedName name="___fff59">#REF!</definedName>
    <definedName name="___fff6">#REF!</definedName>
    <definedName name="___fff60">#REF!</definedName>
    <definedName name="___fff65">#REF!</definedName>
    <definedName name="___fff67">#REF!</definedName>
    <definedName name="___fff69">#REF!</definedName>
    <definedName name="___fff7">#REF!</definedName>
    <definedName name="___fff70">#REF!</definedName>
    <definedName name="___fff71">#REF!</definedName>
    <definedName name="___fff77">#REF!</definedName>
    <definedName name="___fff79">#REF!</definedName>
    <definedName name="___fff8">#REF!</definedName>
    <definedName name="___fff80">#REF!</definedName>
    <definedName name="___fff81">#REF!</definedName>
    <definedName name="___fff82">#REF!</definedName>
    <definedName name="___fff83">#REF!</definedName>
    <definedName name="___fff84">#REF!</definedName>
    <definedName name="___fff85">#REF!</definedName>
    <definedName name="___fff86">#REF!</definedName>
    <definedName name="___fff87">#REF!</definedName>
    <definedName name="___fff88">#REF!</definedName>
    <definedName name="___fff89">#REF!</definedName>
    <definedName name="___fff9">#REF!</definedName>
    <definedName name="___fff90">#REF!</definedName>
    <definedName name="___fff91">#REF!</definedName>
    <definedName name="___fff92">#REF!</definedName>
    <definedName name="___fff93">#REF!</definedName>
    <definedName name="___fff94">#REF!</definedName>
    <definedName name="___fff95">#REF!</definedName>
    <definedName name="___fff96">#REF!</definedName>
    <definedName name="___fff97">#REF!</definedName>
    <definedName name="___fff98">#REF!</definedName>
    <definedName name="___fff99">#REF!</definedName>
    <definedName name="___fkn1">#REF!</definedName>
    <definedName name="___fkn2">#REF!</definedName>
    <definedName name="___fks1">#REF!</definedName>
    <definedName name="___fks2">#REF!</definedName>
    <definedName name="___ggg1">#REF!</definedName>
    <definedName name="___ggg2">#REF!</definedName>
    <definedName name="___ggg55">#REF!</definedName>
    <definedName name="___ji21">[3]설계명세서!#REF!</definedName>
    <definedName name="___ji22">[3]설계명세서!#REF!</definedName>
    <definedName name="___ji23">[3]설계명세서!#REF!</definedName>
    <definedName name="___ji31">[3]설계명세서!#REF!</definedName>
    <definedName name="___ji32">[3]설계명세서!#REF!</definedName>
    <definedName name="___kn1">[5]계약원가!#REF!</definedName>
    <definedName name="___kn2">[5]계약원가!#REF!</definedName>
    <definedName name="___ks1">[5]계약원가!#REF!</definedName>
    <definedName name="___LPB1">[6]부하계산서!#REF!</definedName>
    <definedName name="___LPK1">[6]부하계산서!#REF!</definedName>
    <definedName name="___LU1">'[7]부하(성남)'!#REF!</definedName>
    <definedName name="___LU2">'[7]부하(성남)'!#REF!</definedName>
    <definedName name="___LV01">'[7]부하(성남)'!#REF!</definedName>
    <definedName name="___PVC200">#REF!</definedName>
    <definedName name="___PVC250">#REF!</definedName>
    <definedName name="___PVC36">#REF!</definedName>
    <definedName name="___UP1">[6]부하계산서!#REF!</definedName>
    <definedName name="___UP2">[6]부하계산서!#REF!</definedName>
    <definedName name="__GHH1">#REF!</definedName>
    <definedName name="__GHH2">#REF!</definedName>
    <definedName name="__JEA1">#REF!</definedName>
    <definedName name="__JEA2">#REF!</definedName>
    <definedName name="__ks2">[8]품셈기준!$E$18</definedName>
    <definedName name="__LP1">#REF!</definedName>
    <definedName name="__LP2">#REF!</definedName>
    <definedName name="__MaL1">#REF!</definedName>
    <definedName name="__MaL2">#REF!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qw1">#REF!</definedName>
    <definedName name="__S3" hidden="1">{#N/A,#N/A,FALSE,"포장2"}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Ty1">#REF!</definedName>
    <definedName name="__Ty2">#REF!</definedName>
    <definedName name="__zz5">[9]전선관!$GD$5</definedName>
    <definedName name="_1">#N/A</definedName>
    <definedName name="_1._PANEL_BD.__LP___1">#REF!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9">#N/A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4">#N/A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1">[2]주방환기!#REF!</definedName>
    <definedName name="_arm1">[3]설계명세서!#REF!</definedName>
    <definedName name="_arm2">[4]설계명세서!#REF!</definedName>
    <definedName name="_arm3">[3]설계명세서!#REF!</definedName>
    <definedName name="_B100000">#REF!</definedName>
    <definedName name="_B22">[10]일위대가!$1400:$1413=[10]일위대가!$A$1400</definedName>
    <definedName name="_B66000">#REF!</definedName>
    <definedName name="_B70000">#REF!</definedName>
    <definedName name="_C67000">#REF!</definedName>
    <definedName name="_C68000">#REF!</definedName>
    <definedName name="_CAD15">#REF!</definedName>
    <definedName name="_CAD25">#REF!</definedName>
    <definedName name="_fff12">#REF!</definedName>
    <definedName name="_fff122">#REF!</definedName>
    <definedName name="_fff58">#REF!</definedName>
    <definedName name="_fff59">#REF!</definedName>
    <definedName name="_fff6">#REF!</definedName>
    <definedName name="_fff60">#REF!</definedName>
    <definedName name="_fff65">#REF!</definedName>
    <definedName name="_fff67">#REF!</definedName>
    <definedName name="_fff69">#REF!</definedName>
    <definedName name="_fff7">#REF!</definedName>
    <definedName name="_fff70">#REF!</definedName>
    <definedName name="_fff71">#REF!</definedName>
    <definedName name="_fff77">#REF!</definedName>
    <definedName name="_fff79">#REF!</definedName>
    <definedName name="_fff8">#REF!</definedName>
    <definedName name="_fff80">#REF!</definedName>
    <definedName name="_fff81">#REF!</definedName>
    <definedName name="_fff82">#REF!</definedName>
    <definedName name="_fff83">#REF!</definedName>
    <definedName name="_fff84">#REF!</definedName>
    <definedName name="_fff85">#REF!</definedName>
    <definedName name="_fff86">#REF!</definedName>
    <definedName name="_fff87">#REF!</definedName>
    <definedName name="_fff88">#REF!</definedName>
    <definedName name="_fff89">#REF!</definedName>
    <definedName name="_fff9">#REF!</definedName>
    <definedName name="_fff90">#REF!</definedName>
    <definedName name="_fff91">#REF!</definedName>
    <definedName name="_fff92">#REF!</definedName>
    <definedName name="_fff93">#REF!</definedName>
    <definedName name="_fff94">#REF!</definedName>
    <definedName name="_fff95">#REF!</definedName>
    <definedName name="_fff96">#REF!</definedName>
    <definedName name="_fff97">#REF!</definedName>
    <definedName name="_fff98">#REF!</definedName>
    <definedName name="_fff99">#REF!</definedName>
    <definedName name="_Fill" hidden="1">#REF!</definedName>
    <definedName name="_fkn1">#REF!</definedName>
    <definedName name="_fkn2">#REF!</definedName>
    <definedName name="_fks1">#REF!</definedName>
    <definedName name="_fks2">#REF!</definedName>
    <definedName name="_ggg1">#REF!</definedName>
    <definedName name="_ggg2">#REF!</definedName>
    <definedName name="_ggg55">#REF!</definedName>
    <definedName name="_GHH1">#REF!</definedName>
    <definedName name="_GHH2">#REF!</definedName>
    <definedName name="_JEA1">#REF!</definedName>
    <definedName name="_JEA2">#REF!</definedName>
    <definedName name="_ji21">[3]설계명세서!#REF!</definedName>
    <definedName name="_ji22">[3]설계명세서!#REF!</definedName>
    <definedName name="_ji23">[3]설계명세서!#REF!</definedName>
    <definedName name="_ji31">[3]설계명세서!#REF!</definedName>
    <definedName name="_ji32">[3]설계명세서!#REF!</definedName>
    <definedName name="_K02">[10]일위대가!$732:$745=[10]일위대가!$A$732</definedName>
    <definedName name="_Key1" hidden="1">#REF!</definedName>
    <definedName name="_Key2" hidden="1">#REF!</definedName>
    <definedName name="_kn1">[5]계약원가!#REF!</definedName>
    <definedName name="_kn2">[5]계약원가!#REF!</definedName>
    <definedName name="_ks1">[5]계약원가!#REF!</definedName>
    <definedName name="_ks2">[8]품셈기준!$E$18</definedName>
    <definedName name="_LP1">#REF!</definedName>
    <definedName name="_LP2">#REF!</definedName>
    <definedName name="_LPB1">[6]부하계산서!#REF!</definedName>
    <definedName name="_LPK1">[6]부하계산서!#REF!</definedName>
    <definedName name="_LU1">'[7]부하(성남)'!#REF!</definedName>
    <definedName name="_LU2">'[7]부하(성남)'!#REF!</definedName>
    <definedName name="_LV01">'[7]부하(성남)'!#REF!</definedName>
    <definedName name="_MaL1">#REF!</definedName>
    <definedName name="_MaL2">#REF!</definedName>
    <definedName name="_O03">[10]일위대가!$1516:$1529=[10]일위대가!$A$1516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VC200">#REF!</definedName>
    <definedName name="_PVC250">#REF!</definedName>
    <definedName name="_PVC36">#REF!</definedName>
    <definedName name="_qw1">#REF!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#REF!</definedName>
    <definedName name="_Ty1">#REF!</definedName>
    <definedName name="_Ty2">#REF!</definedName>
    <definedName name="_UP1">[6]부하계산서!#REF!</definedName>
    <definedName name="_UP2">[6]부하계산서!#REF!</definedName>
    <definedName name="_zz5">[9]전선관!$GD$5</definedName>
    <definedName name="\a">#REF!</definedName>
    <definedName name="\b">#REF!</definedName>
    <definedName name="\c">#REF!</definedName>
    <definedName name="\d">#REF!</definedName>
    <definedName name="\f">#REF!</definedName>
    <definedName name="\i">[11]을!#REF!</definedName>
    <definedName name="\l">#REF!</definedName>
    <definedName name="\m">#REF!</definedName>
    <definedName name="\p">'[12]2'!#REF!</definedName>
    <definedName name="\q">#REF!</definedName>
    <definedName name="\r">#N/A</definedName>
    <definedName name="\s">#REF!</definedName>
    <definedName name="\x">[13]내역!#REF!</definedName>
    <definedName name="\z">#REF!</definedName>
    <definedName name="a">#REF!</definedName>
    <definedName name="a_25">[3]설계명세서!#REF!</definedName>
    <definedName name="a_28">[4]설계명세서!#REF!</definedName>
    <definedName name="a_30">[3]설계명세서!#REF!</definedName>
    <definedName name="a_a">#REF!</definedName>
    <definedName name="a_b">#REF!</definedName>
    <definedName name="AA">[14]노무비!$B$2</definedName>
    <definedName name="aaaaaa" hidden="1">{#N/A,#N/A,FALSE,"속도"}</definedName>
    <definedName name="aaaaaaaaaa" hidden="1">{#N/A,#N/A,FALSE,"포장1";#N/A,#N/A,FALSE,"포장1"}</definedName>
    <definedName name="AAB">#REF!</definedName>
    <definedName name="AB">#REF!</definedName>
    <definedName name="ABUTH">#REF!</definedName>
    <definedName name="AC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">#REF!</definedName>
    <definedName name="AE">#REF!</definedName>
    <definedName name="aer">#REF!,#REF!</definedName>
    <definedName name="AF">#REF!</definedName>
    <definedName name="AG">#REF!</definedName>
    <definedName name="AH">#REF!</definedName>
    <definedName name="AI">#REF!</definedName>
    <definedName name="AL_ANODE">#REF!</definedName>
    <definedName name="ALPHA">#REF!</definedName>
    <definedName name="AN_ANODE">#REF!</definedName>
    <definedName name="ANG">#REF!</definedName>
    <definedName name="ANODE">#REF!</definedName>
    <definedName name="ANODE재">[15]Sheet6!#REF!</definedName>
    <definedName name="asdf">#REF!</definedName>
    <definedName name="AT">[16]간선계산!#REF!</definedName>
    <definedName name="AV">#REF!</definedName>
    <definedName name="B">[17]!Macro5</definedName>
    <definedName name="B1B">#REF!</definedName>
    <definedName name="B2B">#REF!</definedName>
    <definedName name="B3B">#REF!</definedName>
    <definedName name="B4B">#REF!</definedName>
    <definedName name="B5B">[18]화산경계!#REF!</definedName>
    <definedName name="B6B">[18]화산경계!#REF!</definedName>
    <definedName name="B7B">[18]화산경계!#REF!</definedName>
    <definedName name="BA">#REF!</definedName>
    <definedName name="BB">#REF!</definedName>
    <definedName name="bbb">#REF!</definedName>
    <definedName name="BC">#REF!</definedName>
    <definedName name="BD">#REF!</definedName>
    <definedName name="BDLEN_1">#REF!</definedName>
    <definedName name="BDLEN_2">#REF!</definedName>
    <definedName name="BE">#REF!</definedName>
    <definedName name="BEN">#REF!</definedName>
    <definedName name="BETA">#REF!</definedName>
    <definedName name="BF">#REF!</definedName>
    <definedName name="BG">#REF!</definedName>
    <definedName name="bjjk">[5]계약원가!#REF!</definedName>
    <definedName name="bkk">[5]계약원가!#REF!</definedName>
    <definedName name="BONDING">#REF!</definedName>
    <definedName name="bti">[19]품셈기준!$E$16</definedName>
    <definedName name="BW">#REF!</definedName>
    <definedName name="CA">#REF!</definedName>
    <definedName name="CABLE38">#REF!</definedName>
    <definedName name="CABLE8">#REF!</definedName>
    <definedName name="CB">#REF!</definedName>
    <definedName name="CBIND1_1">#REF!</definedName>
    <definedName name="CBIND1_2">#REF!</definedName>
    <definedName name="CBIND2_1">#REF!</definedName>
    <definedName name="CBIND2_2">#REF!</definedName>
    <definedName name="CBIND3_1">#REF!</definedName>
    <definedName name="CBIND3_2">#REF!</definedName>
    <definedName name="CC">#REF!</definedName>
    <definedName name="CCC">#REF!</definedName>
    <definedName name="CD">#REF!</definedName>
    <definedName name="CE">#REF!</definedName>
    <definedName name="CF">#REF!</definedName>
    <definedName name="CG">#REF!</definedName>
    <definedName name="CH">#REF!</definedName>
    <definedName name="CI">#REF!</definedName>
    <definedName name="CJ">#REF!</definedName>
    <definedName name="CJFRHD">[20]물가자료!$C$21</definedName>
    <definedName name="CO">[21]직공비!#REF!</definedName>
    <definedName name="code">[22]code!$A:$G</definedName>
    <definedName name="COKE">#REF!</definedName>
    <definedName name="con">[18]화산경계!$N$1</definedName>
    <definedName name="CONDUIT">#REF!</definedName>
    <definedName name="COPY">[21]직공비!#REF!</definedName>
    <definedName name="cpu">[5]계약원가!#REF!</definedName>
    <definedName name="CPU시험기사">#REF!</definedName>
    <definedName name="CRIMP5C">#REF!</definedName>
    <definedName name="CRIMP5C_1">#REF!</definedName>
    <definedName name="CRIMP5C_2">#REF!</definedName>
    <definedName name="CRIMP7C">#REF!</definedName>
    <definedName name="CRIMP7C_1">#REF!</definedName>
    <definedName name="CRIMP7C_2">#REF!</definedName>
    <definedName name="_xlnm.Criteria">#REF!</definedName>
    <definedName name="Criteria_MI">[13]내역!#REF!</definedName>
    <definedName name="CV38재">[15]Sheet6!#REF!</definedName>
    <definedName name="CV8재">[15]Sheet6!#REF!</definedName>
    <definedName name="d">[23]대치판정!#REF!</definedName>
    <definedName name="d_1">[4]설계명세서!#REF!</definedName>
    <definedName name="d_2">[4]설계명세서!#REF!</definedName>
    <definedName name="d_3">[4]설계명세서!#REF!</definedName>
    <definedName name="d_4">[4]설계명세서!#REF!</definedName>
    <definedName name="d_5">#REF!</definedName>
    <definedName name="D_FE">#REF!</definedName>
    <definedName name="D_FO">#REF!</definedName>
    <definedName name="DA">#REF!</definedName>
    <definedName name="DAN">[11]을!#REF!</definedName>
    <definedName name="DANGA">'[24]Y-WORK'!$D$19:$D$19,'[24]Y-WORK'!$F$19:$BD$19</definedName>
    <definedName name="DASS">#REF!</definedName>
    <definedName name="DATA">#REF!</definedName>
    <definedName name="DATA_">[25]WORK!$A$22:$BE$402</definedName>
    <definedName name="DATABAS">#REF!</definedName>
    <definedName name="_xlnm.Database">#REF!</definedName>
    <definedName name="Database_MI">#REF!</definedName>
    <definedName name="DB">#REF!</definedName>
    <definedName name="DC">#REF!</definedName>
    <definedName name="dd">[26]대치판정!#REF!</definedName>
    <definedName name="ddd">[26]대치판정!#REF!</definedName>
    <definedName name="DDDD">'[27]000000'!$AD$25</definedName>
    <definedName name="dddddd" hidden="1">{#N/A,#N/A,FALSE,"이정표"}</definedName>
    <definedName name="DDE">#REF!</definedName>
    <definedName name="DDO">#REF!</definedName>
    <definedName name="DE">#REF!</definedName>
    <definedName name="DF">#REF!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">[28]견적서!#REF!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ADSGAFDG" hidden="1">{#N/A,#N/A,FALSE,"운반시간"}</definedName>
    <definedName name="DFS">#REF!</definedName>
    <definedName name="DG">#REF!</definedName>
    <definedName name="DH">#REF!</definedName>
    <definedName name="DHS">#REF!</definedName>
    <definedName name="DI">#REF!</definedName>
    <definedName name="DIA">#REF!</definedName>
    <definedName name="dia_mm">[29]말뚝지지력산정!$J$19</definedName>
    <definedName name="DJ">#REF!</definedName>
    <definedName name="DLFE">#REF!</definedName>
    <definedName name="DLFO">#REF!</definedName>
    <definedName name="drg">#REF!</definedName>
    <definedName name="DRIVE">#REF!</definedName>
    <definedName name="drsg">#REF!</definedName>
    <definedName name="DSE">#REF!</definedName>
    <definedName name="DSO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arthp">#REF!</definedName>
    <definedName name="EB">#REF!</definedName>
    <definedName name="EC">#REF!</definedName>
    <definedName name="edgh">#REF!</definedName>
    <definedName name="edtgh">#REF!</definedName>
    <definedName name="ee">[30]일위대가!#REF!</definedName>
    <definedName name="eee">[11]을!#REF!</definedName>
    <definedName name="ELFE">#REF!</definedName>
    <definedName name="ETCBI">#REF!</definedName>
    <definedName name="ETCBI_1">#REF!</definedName>
    <definedName name="ETCBI_2">#REF!</definedName>
    <definedName name="_xlnm.Extract">#REF!</definedName>
    <definedName name="Extract_MI">#REF!</definedName>
    <definedName name="f">#REF!</definedName>
    <definedName name="F_CHASU">#N/A</definedName>
    <definedName name="F_CODE">#N/A</definedName>
    <definedName name="F_CODE1">#N/A</definedName>
    <definedName name="F_CST">#N/A</definedName>
    <definedName name="F_DCST">#N/A</definedName>
    <definedName name="F_DES">#REF!</definedName>
    <definedName name="F_DEXPEN">#N/A</definedName>
    <definedName name="F_DLABOR">#N/A</definedName>
    <definedName name="F_EQ">#N/A</definedName>
    <definedName name="F_EQ0">#REF!</definedName>
    <definedName name="F_EXPEN">#N/A</definedName>
    <definedName name="F_FORM">#N/A</definedName>
    <definedName name="F_GUBUN">#N/A</definedName>
    <definedName name="F_INT1">#N/A</definedName>
    <definedName name="F_LA">#N/A</definedName>
    <definedName name="F_LA0">#REF!</definedName>
    <definedName name="F_LABOR">#N/A</definedName>
    <definedName name="F_MA">#N/A</definedName>
    <definedName name="F_MA0">#REF!</definedName>
    <definedName name="F_NAME">#N/A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CST1">#N/A</definedName>
    <definedName name="F_SCST2">#N/A</definedName>
    <definedName name="F_SCST3">#N/A</definedName>
    <definedName name="F_SCST4">#N/A</definedName>
    <definedName name="F_SCST5">#N/A</definedName>
    <definedName name="F_SCST6">#N/A</definedName>
    <definedName name="F_SCST7">#N/A</definedName>
    <definedName name="F_SEQ">#N/A</definedName>
    <definedName name="F_SIZE">#REF!</definedName>
    <definedName name="F_SOS">#N/A</definedName>
    <definedName name="F_SU">#N/A</definedName>
    <definedName name="F_SUBTOT">#N/A</definedName>
    <definedName name="F_TMOD">#N/A</definedName>
    <definedName name="F_TQTY">#N/A</definedName>
    <definedName name="F_TUNIT">#N/A</definedName>
    <definedName name="F1F">[18]화산경계!#REF!</definedName>
    <definedName name="F2F">[18]화산경계!#REF!</definedName>
    <definedName name="F3F">[18]화산경계!#REF!</definedName>
    <definedName name="FA">#REF!</definedName>
    <definedName name="fbti">#REF!</definedName>
    <definedName name="Fck">#REF!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gz">#REF!</definedName>
    <definedName name="FDYHE" hidden="1">{#N/A,#N/A,FALSE,"집계";#N/A,#N/A,FALSE,"철근";#N/A,#N/A,FALSE,"외봉육교(교대A1)";#N/A,#N/A,FALSE,"외봉육교(교대A2)"}</definedName>
    <definedName name="FEE">[18]화산경계!$J$23</definedName>
    <definedName name="FEEL">#REF!</definedName>
    <definedName name="FEND_1">#REF!</definedName>
    <definedName name="FEND_2">#REF!</definedName>
    <definedName name="FF">#REF!</definedName>
    <definedName name="ffffff" hidden="1">{#N/A,#N/A,FALSE,"조골재"}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hddg" hidden="1">{#N/A,#N/A,FALSE,"부대1"}</definedName>
    <definedName name="FHE">[18]화산경계!$J$24</definedName>
    <definedName name="FHN">[18]화산경계!$D$24</definedName>
    <definedName name="fhwi">#REF!</definedName>
    <definedName name="fhwt">#REF!</definedName>
    <definedName name="firstname">#REF!</definedName>
    <definedName name="fjac">#REF!</definedName>
    <definedName name="fkac">#REF!</definedName>
    <definedName name="fksc">#REF!</definedName>
    <definedName name="FLEX28C">#REF!</definedName>
    <definedName name="FLN">[18]화산경계!$D$23</definedName>
    <definedName name="FMJK">#REF!</definedName>
    <definedName name="FN">[18]화산경계!#REF!</definedName>
    <definedName name="fnsj">#REF!</definedName>
    <definedName name="fopc">#REF!</definedName>
    <definedName name="fopt">#REF!</definedName>
    <definedName name="fprt">#REF!</definedName>
    <definedName name="FS">#REF!</definedName>
    <definedName name="fswt">#REF!</definedName>
    <definedName name="ftbi">#REF!</definedName>
    <definedName name="FTEND_1">#REF!</definedName>
    <definedName name="FTEND_2">#REF!</definedName>
    <definedName name="FTJ">[31]정산내역!#REF!</definedName>
    <definedName name="FTJJ">#REF!</definedName>
    <definedName name="FTJJ_1">#REF!</definedName>
    <definedName name="FTJJ_2">#REF!</definedName>
    <definedName name="FTP">[31]정산내역!#REF!</definedName>
    <definedName name="FTPP_1">#REF!</definedName>
    <definedName name="FTPP_2">#REF!</definedName>
    <definedName name="ftsc">#REF!</definedName>
    <definedName name="ftsn">#REF!</definedName>
    <definedName name="ftso">#REF!</definedName>
    <definedName name="ftss">#REF!</definedName>
    <definedName name="Fy">#REF!</definedName>
    <definedName name="GAB">[11]을!#REF!</definedName>
    <definedName name="GAK">#REF!</definedName>
    <definedName name="gb_d_1">#REF!</definedName>
    <definedName name="gb_d_2">#REF!</definedName>
    <definedName name="gb_d_3">[4]설계명세서!#REF!</definedName>
    <definedName name="gb_d_4">[4]설계명세서!#REF!</definedName>
    <definedName name="gb_d_5">[3]설계명세서!#REF!</definedName>
    <definedName name="gb_d_6">[3]설계명세서!#REF!</definedName>
    <definedName name="gb_d_7">[3]설계명세서!#REF!</definedName>
    <definedName name="gb_s">[3]설계명세서!#REF!</definedName>
    <definedName name="gb_s_1">[3]설계명세서!#REF!</definedName>
    <definedName name="gb_s_2">[3]설계명세서!#REF!</definedName>
    <definedName name="gb_s_3">[3]설계명세서!#REF!</definedName>
    <definedName name="gb_s_4">[3]설계명세서!#REF!</definedName>
    <definedName name="gb_s_5">[3]설계명세서!#REF!</definedName>
    <definedName name="gb_s_6">[3]설계명세서!#REF!</definedName>
    <definedName name="gb_s_s">[3]설계명세서!#REF!</definedName>
    <definedName name="GBI">[3]설계명세서!#REF!</definedName>
    <definedName name="GBI_1">[4]설계명세서!#REF!</definedName>
    <definedName name="GBI_2">[3]설계명세서!#REF!</definedName>
    <definedName name="GBI_D">[3]설계명세서!#REF!</definedName>
    <definedName name="GBI_D_1">[4]설계명세서!#REF!</definedName>
    <definedName name="GBI_D_2">[3]설계명세서!#REF!</definedName>
    <definedName name="GBI_D_AN">[3]설계명세서!#REF!</definedName>
    <definedName name="GBI_D_AN_1">#REF!</definedName>
    <definedName name="GBI_D_AN_2">[3]설계명세서!#REF!</definedName>
    <definedName name="GBI_D_BO">[3]설계명세서!#REF!</definedName>
    <definedName name="GBI_D_BO_1">[3]설계명세서!#REF!</definedName>
    <definedName name="GBI_D_BO_2">[3]설계명세서!#REF!</definedName>
    <definedName name="GBI_D_GA">[3]설계명세서!#REF!</definedName>
    <definedName name="GBI_D_GA_1">[3]설계명세서!#REF!</definedName>
    <definedName name="GBI_D_GA_2">[3]설계명세서!#REF!</definedName>
    <definedName name="GBI_D_GONG">[3]설계명세서!#REF!</definedName>
    <definedName name="GBI_D_GONG_1">[3]설계명세서!#REF!</definedName>
    <definedName name="GBI_D_GONG_2">[3]설계명세서!#REF!</definedName>
    <definedName name="GBI_D_SU">[3]설계명세서!#REF!</definedName>
    <definedName name="GBI_D_SU_1">[4]설계명세서!#REF!</definedName>
    <definedName name="GBI_D_SU_2">[3]설계명세서!#REF!</definedName>
    <definedName name="GBI_D_UN">[3]설계명세서!#REF!</definedName>
    <definedName name="GBI_D_UN_1">[4]설계명세서!#REF!</definedName>
    <definedName name="GBI_D_UN_2">[3]설계명세서!#REF!</definedName>
    <definedName name="GBI_D_YEO">[3]설계명세서!#REF!</definedName>
    <definedName name="GBI_D_YEO_1">[3]설계명세서!#REF!</definedName>
    <definedName name="GBI_D_YEO_2">[3]설계명세서!#REF!</definedName>
    <definedName name="GBI_S">[3]설계명세서!#REF!</definedName>
    <definedName name="GBI_S_01">[3]설계명세서!#REF!</definedName>
    <definedName name="GBI_S_02">[3]설계명세서!#REF!</definedName>
    <definedName name="GBI_S_03">[3]설계명세서!#REF!</definedName>
    <definedName name="GBI_S_04">[3]설계명세서!#REF!</definedName>
    <definedName name="GBI_S_05">[3]설계명세서!#REF!</definedName>
    <definedName name="GBI_S_06">[3]설계명세서!#REF!</definedName>
    <definedName name="GBI_S_07">[3]설계명세서!#REF!</definedName>
    <definedName name="GBI_S_1">[4]설계명세서!#REF!</definedName>
    <definedName name="GBI_S_101">[3]설계명세서!#REF!</definedName>
    <definedName name="GBI_S_102">[3]설계명세서!#REF!</definedName>
    <definedName name="GBI_S_103">[32]설계명세서!#REF!</definedName>
    <definedName name="GBI_S_104">#REF!</definedName>
    <definedName name="GBI_S_105">#REF!</definedName>
    <definedName name="GBI_S_106">#REF!</definedName>
    <definedName name="GBI_S_107">#REF!</definedName>
    <definedName name="GBI_S_2">[3]설계명세서!#REF!</definedName>
    <definedName name="GBI_S_201">[3]설계명세서!#REF!</definedName>
    <definedName name="GBI_S_202">[3]설계명세서!#REF!</definedName>
    <definedName name="GBI_S_203">[3]설계명세서!#REF!</definedName>
    <definedName name="GBI_S_204">[3]설계명세서!#REF!</definedName>
    <definedName name="GBI_S_205">[3]설계명세서!#REF!</definedName>
    <definedName name="GBI_S_206">[3]설계명세서!#REF!</definedName>
    <definedName name="GBI_S_207">[3]설계명세서!#REF!</definedName>
    <definedName name="GBI_S_DGN">[3]설계명세서!#REF!</definedName>
    <definedName name="gbi_s_so">[3]설계명세서!#REF!</definedName>
    <definedName name="gbi_s_so_1">#REF!</definedName>
    <definedName name="gbi_s_so_2">[3]설계명세서!#REF!</definedName>
    <definedName name="GBI_S_YEO">[3]설계명세서!#REF!</definedName>
    <definedName name="GC">#REF!</definedName>
    <definedName name="GFGFHGFHF" hidden="1">{#N/A,#N/A,FALSE,"토공2"}</definedName>
    <definedName name="gfhgh" hidden="1">{#N/A,#N/A,FALSE,"배수2"}</definedName>
    <definedName name="ggfhgfshgh" hidden="1">{#N/A,#N/A,FALSE,"포장2"}</definedName>
    <definedName name="ggggg" hidden="1">{#N/A,#N/A,FALSE,"구조1"}</definedName>
    <definedName name="GH">#REF!</definedName>
    <definedName name="ghgfh" hidden="1">{#N/A,#N/A,FALSE,"포장2"}</definedName>
    <definedName name="GJHGLI" hidden="1">{#N/A,#N/A,FALSE,"포장1";#N/A,#N/A,FALSE,"포장1"}</definedName>
    <definedName name="gongri_1">[3]공리공제!#REF!</definedName>
    <definedName name="gongri_2">[3]공리공제!#REF!</definedName>
    <definedName name="grg">[33]견적서!$C:$C</definedName>
    <definedName name="GROUNDING">#REF!</definedName>
    <definedName name="GROUNDINGCELL">#REF!</definedName>
    <definedName name="GS">#REF!</definedName>
    <definedName name="GSBA">[18]화산경계!$I$40</definedName>
    <definedName name="gu">#REF!,#REF!</definedName>
    <definedName name="GuBae">#REF!</definedName>
    <definedName name="H">#REF!</definedName>
    <definedName name="H_W_설치기사">#REF!</definedName>
    <definedName name="H_W_시험기사">#REF!</definedName>
    <definedName name="h_water">'[34]3BL공동구 수량'!#REF!</definedName>
    <definedName name="H1H">#REF!</definedName>
    <definedName name="H2H">#REF!</definedName>
    <definedName name="H3H">#REF!</definedName>
    <definedName name="H4H">#REF!</definedName>
    <definedName name="HA">#REF!</definedName>
    <definedName name="HB">#REF!</definedName>
    <definedName name="hbjk" hidden="1">[35]화산경계!#REF!</definedName>
    <definedName name="HC">#REF!</definedName>
    <definedName name="HD">#REF!</definedName>
    <definedName name="HE">#REF!</definedName>
    <definedName name="HF">#REF!</definedName>
    <definedName name="hgd" hidden="1">{#N/A,#N/A,FALSE,"배수2"}</definedName>
    <definedName name="HH">[18]화산경계!#REF!</definedName>
    <definedName name="HI_전선관">#REF!</definedName>
    <definedName name="HIPVC28">[15]Sheet6!#REF!</definedName>
    <definedName name="HIPVC36">[15]Sheet6!#REF!</definedName>
    <definedName name="hk">[35]화산경계!#REF!</definedName>
    <definedName name="hkl">[35]화산경계!#REF!</definedName>
    <definedName name="HMAX">#N/A</definedName>
    <definedName name="HO">#REF!</definedName>
    <definedName name="HS">[18]화산경계!#REF!</definedName>
    <definedName name="HT">#REF!</definedName>
    <definedName name="HTML_CodePage" hidden="1">949</definedName>
    <definedName name="HTML_Control" hidden="1">{"'건축내역'!$A$1:$L$413"}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hwi">[5]계약원가!#REF!</definedName>
    <definedName name="hwt">[5]계약원가!#REF!</definedName>
    <definedName name="IA">#REF!</definedName>
    <definedName name="ic">[3]설계명세서!#REF!</definedName>
    <definedName name="ic_2">[3]설계명세서!#REF!</definedName>
    <definedName name="ID">'[24]Y-WORK'!$I$268:$I$417,'[24]Y-WORK'!$I$427:$I$450</definedName>
    <definedName name="ig">[3]설계명세서!#REF!</definedName>
    <definedName name="ILB">[3]설계명세서!#REF!</definedName>
    <definedName name="ILB_1">[3]설계명세서!#REF!</definedName>
    <definedName name="ILB_2">[3]설계명세서!#REF!</definedName>
    <definedName name="ilchu">#REF!</definedName>
    <definedName name="IMP">#REF!</definedName>
    <definedName name="in">[3]설계명세서!#REF!</definedName>
    <definedName name="INPUT">[36]WORK!$A$22:$BE$381</definedName>
    <definedName name="IOIOIOIO" hidden="1">{#N/A,#N/A,FALSE,"표지목차"}</definedName>
    <definedName name="item">[25]WORK!$22:$401</definedName>
    <definedName name="ITEM_">[25]WORK!$22:$401</definedName>
    <definedName name="IUN">[3]설계명세서!#REF!</definedName>
    <definedName name="IUN_2">[3]설계명세서!#REF!</definedName>
    <definedName name="iy">[3]설계명세서!#REF!</definedName>
    <definedName name="J">[18]화산경계!#REF!</definedName>
    <definedName name="j_25">[3]설계명세서!#REF!</definedName>
    <definedName name="j_28">[3]설계명세서!#REF!</definedName>
    <definedName name="j_30">[3]설계명세서!#REF!</definedName>
    <definedName name="j_325">[3]설계명세서!#REF!</definedName>
    <definedName name="j_328">[3]설계명세서!#REF!</definedName>
    <definedName name="jac">[5]계약원가!#REF!</definedName>
    <definedName name="jae">[3]설계명세서!#REF!</definedName>
    <definedName name="JAE_1">[3]설계명세서!#REF!</definedName>
    <definedName name="JAE_2">[3]설계명세서!#REF!</definedName>
    <definedName name="jae_b">[3]설계명세서!#REF!</definedName>
    <definedName name="JAE_B_1">[3]설계명세서!#REF!</definedName>
    <definedName name="JAE_B_2">[3]설계명세서!#REF!</definedName>
    <definedName name="jae_d">[3]설계명세서!#REF!</definedName>
    <definedName name="JAE_D_1">[3]설계명세서!#REF!</definedName>
    <definedName name="JAE_D_2">[3]설계명세서!#REF!</definedName>
    <definedName name="jae_d_bu">[3]설계명세서!#REF!</definedName>
    <definedName name="JAE_D_BU_1">[3]설계명세서!#REF!</definedName>
    <definedName name="JAE_D_BU_2">[3]설계명세서!#REF!</definedName>
    <definedName name="jae_d_jab">[3]설계명세서!#REF!</definedName>
    <definedName name="JAE_D_JAB_1">[3]설계명세서!#REF!</definedName>
    <definedName name="JAE_D_JAB_2">[3]설계명세서!#REF!</definedName>
    <definedName name="JAE_S">[3]설계명세서!#REF!</definedName>
    <definedName name="JAE_S_1">[3]설계명세서!#REF!</definedName>
    <definedName name="JAE_S_2">[3]설계명세서!#REF!</definedName>
    <definedName name="jae_sd">[3]설계명세서!#REF!</definedName>
    <definedName name="JAE_SD_1">[3]설계명세서!#REF!</definedName>
    <definedName name="JAE_SD_2">[3]설계명세서!#REF!</definedName>
    <definedName name="jaje1">#REF!</definedName>
    <definedName name="jc">[3]설계명세서!#REF!</definedName>
    <definedName name="jc_2">[3]설계명세서!#REF!</definedName>
    <definedName name="jhk">[35]화산경계!#REF!</definedName>
    <definedName name="jjlkp">[35]화산경계!#REF!</definedName>
    <definedName name="JKJKJKJK" hidden="1">{#N/A,#N/A,FALSE,"포장1";#N/A,#N/A,FALSE,"포장1"}</definedName>
    <definedName name="joga_kg">#REF!</definedName>
    <definedName name="JUNCTION">#REF!</definedName>
    <definedName name="JYH">[18]화산경계!#REF!</definedName>
    <definedName name="K_PR">#REF!</definedName>
    <definedName name="KA">[37]MOTOR!$B$61:$E$68</definedName>
    <definedName name="kac">[5]계약원가!#REF!</definedName>
    <definedName name="KAE">#REF!</definedName>
    <definedName name="KAED">[18]화산경계!$Z$82</definedName>
    <definedName name="KAS">#REF!</definedName>
    <definedName name="KEA">#REF!</definedName>
    <definedName name="kem">#REF!</definedName>
    <definedName name="KH">#REF!</definedName>
    <definedName name="khl" hidden="1">{#N/A,#N/A,FALSE,"2~8번"}</definedName>
    <definedName name="KIT">#REF!</definedName>
    <definedName name="KKK">#REF!</definedName>
    <definedName name="KLLKLKLK" hidden="1">{#N/A,#N/A,FALSE,"포장2"}</definedName>
    <definedName name="KO">#REF!</definedName>
    <definedName name="kt">#REF!</definedName>
    <definedName name="kumkubi">#REF!</definedName>
    <definedName name="kumkubi_1">#REF!</definedName>
    <definedName name="kumkubi_2">#REF!</definedName>
    <definedName name="L">[18]화산경계!#REF!</definedName>
    <definedName name="L1L">#REF!</definedName>
    <definedName name="L2L">#REF!</definedName>
    <definedName name="L3L">#REF!</definedName>
    <definedName name="L4L">#REF!</definedName>
    <definedName name="LB">[29]말뚝지지력산정!$L$22</definedName>
    <definedName name="LC">#REF!</definedName>
    <definedName name="Len">#REF!</definedName>
    <definedName name="LF">#REF!</definedName>
    <definedName name="LH">#REF!</definedName>
    <definedName name="LLFE">#N/A</definedName>
    <definedName name="LLFO">#REF!</definedName>
    <definedName name="lp">#REF!</definedName>
    <definedName name="LP1A">'[7]부하(성남)'!#REF!</definedName>
    <definedName name="LP1B">[6]부하계산서!#REF!</definedName>
    <definedName name="LP3A">'[7]부하(성남)'!#REF!</definedName>
    <definedName name="LPB">'[7]부하(성남)'!#REF!</definedName>
    <definedName name="LPBA">[6]부하계산서!#REF!</definedName>
    <definedName name="LPKA">[6]부하계산서!#REF!</definedName>
    <definedName name="LPKB">[6]부하계산서!#REF!</definedName>
    <definedName name="LPM">[6]부하계산서!#REF!</definedName>
    <definedName name="LPMA">[6]부하계산서!#REF!</definedName>
    <definedName name="LPO">[6]부하계산서!#REF!</definedName>
    <definedName name="LPOA">[6]부하계산서!#REF!</definedName>
    <definedName name="LSKG">#REF!</definedName>
    <definedName name="LSKG_1">#REF!</definedName>
    <definedName name="LSKG_2">#REF!</definedName>
    <definedName name="LV02A">[6]부하계산서!#REF!</definedName>
    <definedName name="LV02B">[6]부하계산서!#REF!</definedName>
    <definedName name="LV04A">[6]부하계산서!#REF!</definedName>
    <definedName name="LV04B">[6]부하계산서!#REF!</definedName>
    <definedName name="L형옹벽">#REF!</definedName>
    <definedName name="L형측구">[38]!수식입력매크로</definedName>
    <definedName name="M_EF">#REF!</definedName>
    <definedName name="Macro1">[39]Macro1!$A$1</definedName>
    <definedName name="Macro10">[17]!Macro10</definedName>
    <definedName name="Macro12">[17]!Macro12</definedName>
    <definedName name="Macro13">[17]!Macro13</definedName>
    <definedName name="Macro14">[17]!Macro14</definedName>
    <definedName name="Macro2">[39]Macro1!$B$1</definedName>
    <definedName name="Macro5">[17]!Macro5</definedName>
    <definedName name="Macro6">[17]!Macro6</definedName>
    <definedName name="Macro7">[17]!Macro7</definedName>
    <definedName name="Macro8">[17]!Macro8</definedName>
    <definedName name="Macro9">[17]특별교실!Macro9</definedName>
    <definedName name="MaH">#REF!</definedName>
    <definedName name="mak">[5]계약원가!#REF!</definedName>
    <definedName name="MCCEA">[6]부하계산서!#REF!</definedName>
    <definedName name="MCCEB">[6]부하계산서!#REF!</definedName>
    <definedName name="MCCF">[6]부하계산서!#REF!</definedName>
    <definedName name="MCCN">'[7]부하(성남)'!#REF!</definedName>
    <definedName name="MCCP">[6]부하계산서!#REF!</definedName>
    <definedName name="MCCS">[6]부하계산서!#REF!</definedName>
    <definedName name="mjk">[5]계약원가!#REF!</definedName>
    <definedName name="Module1.지입목록대장이동">[40]!Module1.지입목록대장이동</definedName>
    <definedName name="MONEY">'[24]Y-WORK'!$F$21:$M$417,'[24]Y-WORK'!$F$427:$M$450</definedName>
    <definedName name="MOTOR__농형_전폐">#REF!</definedName>
    <definedName name="MUO_REA">#REF!</definedName>
    <definedName name="MUO_TOE">#REF!</definedName>
    <definedName name="M당무게">[41]DATE!$E$24:$E$85</definedName>
    <definedName name="N_C">#REF!</definedName>
    <definedName name="N_Q">#REF!</definedName>
    <definedName name="N_R">#REF!</definedName>
    <definedName name="NO">#REF!</definedName>
    <definedName name="NOMU_1">[3]설계명세서!#REF!</definedName>
    <definedName name="NOMU_2">[3]설계명세서!#REF!</definedName>
    <definedName name="NOMU_G_1">[3]설계명세서!#REF!</definedName>
    <definedName name="NOMU_G_2">[3]설계명세서!#REF!</definedName>
    <definedName name="nomu_j">[3]설계명세서!#REF!</definedName>
    <definedName name="NOMU_J_1">[3]설계명세서!#REF!</definedName>
    <definedName name="NOMU_J_2">[3]설계명세서!#REF!</definedName>
    <definedName name="nsj">[5]계약원가!#REF!</definedName>
    <definedName name="nslastrow">#REF!</definedName>
    <definedName name="NUM">[21]직공비!#REF!</definedName>
    <definedName name="NUMBER">#REF!</definedName>
    <definedName name="oiio">#REF!</definedName>
    <definedName name="OOO">#REF!</definedName>
    <definedName name="OP">#REF!</definedName>
    <definedName name="P.V.C_PIPE_Φ150">'[42]000000'!$E$19</definedName>
    <definedName name="P_A">#REF!</definedName>
    <definedName name="P_D">#REF!</definedName>
    <definedName name="P_E">#REF!</definedName>
    <definedName name="P1693a3">#REF!</definedName>
    <definedName name="PASS">#REF!</definedName>
    <definedName name="PB">'[7]부하(성남)'!#REF!</definedName>
    <definedName name="PD">#REF!</definedName>
    <definedName name="PF">#REF!</definedName>
    <definedName name="PFD">#REF!</definedName>
    <definedName name="PG">#REF!</definedName>
    <definedName name="PH">#REF!</definedName>
    <definedName name="PIB">[18]화산경계!$K$4</definedName>
    <definedName name="PIBA">[18]화산경계!$I$41</definedName>
    <definedName name="pile_s">[29]말뚝지지력산정!$F$116</definedName>
    <definedName name="PIN12C_1">#REF!</definedName>
    <definedName name="PIN12C_2">#REF!</definedName>
    <definedName name="PIN17C_1">#REF!</definedName>
    <definedName name="PIN17C_2">#REF!</definedName>
    <definedName name="pipe">#REF!</definedName>
    <definedName name="pipe1">#REF!</definedName>
    <definedName name="pipe2">#REF!</definedName>
    <definedName name="PIS">[18]화산경계!$AA$4</definedName>
    <definedName name="pl">#REF!</definedName>
    <definedName name="PN">[18]화산경계!#REF!</definedName>
    <definedName name="PNLW10">[6]부하계산서!#REF!</definedName>
    <definedName name="PNLW8">[6]부하계산서!#REF!</definedName>
    <definedName name="PO">#REF!</definedName>
    <definedName name="PP">'[7]부하(성남)'!#REF!</definedName>
    <definedName name="PPP">#REF!</definedName>
    <definedName name="PRICE">[43]Sheet1!$B$2:$H$95</definedName>
    <definedName name="PrinT">#REF!</definedName>
    <definedName name="_xlnm.Print_Area" localSheetId="2">공종별내역서!$A$1:$M$483</definedName>
    <definedName name="_xlnm.Print_Area" localSheetId="1">공종별집계표!$A$1:$M$27</definedName>
    <definedName name="_xlnm.Print_Area" localSheetId="7">단가대비표!$A$1:$X$201</definedName>
    <definedName name="_xlnm.Print_Area" localSheetId="5">단가산출목록!$A$1:$J$29</definedName>
    <definedName name="_xlnm.Print_Area" localSheetId="6">단가산출서!$A$1:$F$675</definedName>
    <definedName name="_xlnm.Print_Area" localSheetId="4">일위대가!$A$1:$M$1148</definedName>
    <definedName name="_xlnm.Print_Area" localSheetId="3">일위대가목록!$A$1:$M$181</definedName>
    <definedName name="_xlnm.Print_Area">#REF!</definedName>
    <definedName name="PRINT_AREA_MI">#REF!</definedName>
    <definedName name="print_title">#REF!</definedName>
    <definedName name="_xlnm.Print_Titles" localSheetId="2">공종별내역서!$1:$3</definedName>
    <definedName name="_xlnm.Print_Titles" localSheetId="1">공종별집계표!$1:$4</definedName>
    <definedName name="_xlnm.Print_Titles" localSheetId="7">단가대비표!$1:$4</definedName>
    <definedName name="_xlnm.Print_Titles" localSheetId="5">단가산출목록!$1:$3</definedName>
    <definedName name="_xlnm.Print_Titles" localSheetId="6">단가산출서!$1:$3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  <definedName name="_xlnm.Print_Titles">#REF!</definedName>
    <definedName name="PRINT_TITLES_MI">#REF!</definedName>
    <definedName name="prt">[5]계약원가!#REF!</definedName>
    <definedName name="PS">#REF!</definedName>
    <definedName name="PSUL">#REF!</definedName>
    <definedName name="PT">[18]화산경계!#REF!</definedName>
    <definedName name="Q">[17]!Macro13</definedName>
    <definedName name="QL">[18]화산경계!$Y$40</definedName>
    <definedName name="qq">#REF!</definedName>
    <definedName name="qqq">[44]원가계산서!#REF!</definedName>
    <definedName name="QW" hidden="1">{#N/A,#N/A,FALSE,"배수2"}</definedName>
    <definedName name="QWER">[44]원가계산서!#REF!</definedName>
    <definedName name="_xlnm.Recorder">#REF!</definedName>
    <definedName name="rff">[11]을!#REF!</definedName>
    <definedName name="rlr">#REF!</definedName>
    <definedName name="RPE">#REF!</definedName>
    <definedName name="RR">'[45]2000전체분'!#REF!</definedName>
    <definedName name="RRR">#REF!</definedName>
    <definedName name="RT">#REF!,#REF!,#REF!</definedName>
    <definedName name="rty">#REF!,#REF!</definedName>
    <definedName name="S">[41]DATE!$I$24:$I$85</definedName>
    <definedName name="s_1">[3]설계명세서!#REF!</definedName>
    <definedName name="s_2">[3]설계명세서!#REF!</definedName>
    <definedName name="s_3">[3]설계명세서!#REF!</definedName>
    <definedName name="s_4">[3]설계명세서!#REF!</definedName>
    <definedName name="S_BB">#REF!</definedName>
    <definedName name="S_BU">#REF!</definedName>
    <definedName name="S_EF">#REF!</definedName>
    <definedName name="S_W_시험기사">#REF!</definedName>
    <definedName name="S2L">#REF!</definedName>
    <definedName name="SA12C_1">#REF!</definedName>
    <definedName name="SA12C_2">#REF!</definedName>
    <definedName name="SA17C_1">#REF!</definedName>
    <definedName name="SA17C_2">#REF!</definedName>
    <definedName name="SADE">#REF!</definedName>
    <definedName name="SALI">#REF!</definedName>
    <definedName name="SAN">[11]을!#REF!</definedName>
    <definedName name="SC">#REF!</definedName>
    <definedName name="sck">#REF!</definedName>
    <definedName name="sd">[18]화산경계!$P$1</definedName>
    <definedName name="SDCFG\" hidden="1">{#N/A,#N/A,FALSE,"운반시간"}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sdddd" hidden="1">{#N/A,#N/A,FALSE,"토공2"}</definedName>
    <definedName name="sfggf" hidden="1">{#N/A,#N/A,FALSE,"배수1"}</definedName>
    <definedName name="SHEET56">#REF!</definedName>
    <definedName name="SHT">#REF!</definedName>
    <definedName name="SIGCK1">[18]화산경계!$I$64</definedName>
    <definedName name="SIGY1">[18]화산경계!$M$64</definedName>
    <definedName name="SKEW">#REF!</definedName>
    <definedName name="skj">[3]설계명세서!#REF!</definedName>
    <definedName name="sl">#REF!</definedName>
    <definedName name="SLFE">#REF!</definedName>
    <definedName name="SLFO">#REF!</definedName>
    <definedName name="SOIL">#REF!</definedName>
    <definedName name="SPACE">#REF!</definedName>
    <definedName name="SPLICE">#REF!</definedName>
    <definedName name="SPRSLV_1">#REF!</definedName>
    <definedName name="SPRSLV_2">#REF!</definedName>
    <definedName name="sr">#REF!,#REF!</definedName>
    <definedName name="ss">#REF!</definedName>
    <definedName name="sssss" hidden="1">{#N/A,#N/A,FALSE,"운반시간"}</definedName>
    <definedName name="STBA">[3]설계명세서!#REF!</definedName>
    <definedName name="SUO_REA">#REF!</definedName>
    <definedName name="SUO_TOE">#REF!</definedName>
    <definedName name="swt">[5]계약원가!#REF!</definedName>
    <definedName name="sy">#REF!</definedName>
    <definedName name="T">[18]화산경계!#REF!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bgj">[3]설계명세서!#REF!</definedName>
    <definedName name="tbi">[5]계약원가!#REF!</definedName>
    <definedName name="TEST">#REF!</definedName>
    <definedName name="THSLV12C_1">#REF!</definedName>
    <definedName name="THSLV12C_2">#REF!</definedName>
    <definedName name="THSLV17C_1">#REF!</definedName>
    <definedName name="THSLV17C_2">#REF!</definedName>
    <definedName name="TMF">[46]산출근거!$J$6</definedName>
    <definedName name="tot">#REF!</definedName>
    <definedName name="TOT_1">[3]설계명세서!#REF!</definedName>
    <definedName name="TOT_2">#REF!</definedName>
    <definedName name="tot_d">[3]설계명세서!#REF!</definedName>
    <definedName name="TOT_D_1">[3]설계명세서!#REF!</definedName>
    <definedName name="TOT_D_2">[3]설계명세서!#REF!</definedName>
    <definedName name="tot_s">[3]설계명세서!#REF!</definedName>
    <definedName name="TOT_S_1">[3]설계명세서!#REF!</definedName>
    <definedName name="TOT_S_2">#REF!</definedName>
    <definedName name="tsc">[5]계약원가!#REF!</definedName>
    <definedName name="tsn">[5]계약원가!#REF!</definedName>
    <definedName name="tso">[5]계약원가!#REF!</definedName>
    <definedName name="tss">[5]계약원가!#REF!</definedName>
    <definedName name="ttt">[26]대치판정!#REF!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HFDGFD" hidden="1">{#N/A,#N/A,FALSE,"배수2"}</definedName>
    <definedName name="U">[23]대치판정!#REF!</definedName>
    <definedName name="UL">[11]을!#REF!</definedName>
    <definedName name="UNITA">[6]부하계산서!#REF!</definedName>
    <definedName name="UNITAA">[6]부하계산서!#REF!</definedName>
    <definedName name="UNITB">[6]부하계산서!#REF!</definedName>
    <definedName name="UNITBB">[6]부하계산서!#REF!</definedName>
    <definedName name="UNITC">[6]부하계산서!#REF!</definedName>
    <definedName name="UNITC1">[6]부하계산서!#REF!</definedName>
    <definedName name="UNITCA">[6]부하계산서!#REF!</definedName>
    <definedName name="UNITD">[6]부하계산서!#REF!</definedName>
    <definedName name="UNITDA">[6]부하계산서!#REF!</definedName>
    <definedName name="UPSR">[6]부하계산서!#REF!</definedName>
    <definedName name="uu">[26]대치판정!#REF!</definedName>
    <definedName name="uuu">[26]대치판정!#REF!</definedName>
    <definedName name="U형측구산출" hidden="1">{"SJ - 기본 보기",#N/A,FALSE,"공사별 외주견적"}</definedName>
    <definedName name="vbf">[47]견적서!#REF!</definedName>
    <definedName name="VIP">[17]특별교실!Macro9</definedName>
    <definedName name="VIR">[17]!Macro7</definedName>
    <definedName name="VIS">[17]특별교실!Macro9</definedName>
    <definedName name="VMAX">#N/A</definedName>
    <definedName name="vsl_ds">#REF!</definedName>
    <definedName name="vsl_fts">#REF!</definedName>
    <definedName name="vsl_is">#REF!</definedName>
    <definedName name="vsl_notcor">#REF!</definedName>
    <definedName name="vsl_notcorrected">#REF!</definedName>
    <definedName name="vsl_notsea">#REF!</definedName>
    <definedName name="vsl_notsearched">#REF!</definedName>
    <definedName name="vsl_ns">#REF!</definedName>
    <definedName name="vsl_ow">#REF!</definedName>
    <definedName name="vsl_vol">#REF!</definedName>
    <definedName name="vsl_wfwv">#REF!</definedName>
    <definedName name="vsl_ws">#REF!</definedName>
    <definedName name="VVV">#REF!</definedName>
    <definedName name="w">#REF!</definedName>
    <definedName name="WA">[18]화산경계!#REF!</definedName>
    <definedName name="WB">#REF!</definedName>
    <definedName name="WC">#REF!</definedName>
    <definedName name="WD">#REF!</definedName>
    <definedName name="WD_P">#REF!</definedName>
    <definedName name="WD_W">#REF!</definedName>
    <definedName name="wessdd">#REF!</definedName>
    <definedName name="WH">#REF!</definedName>
    <definedName name="wing_l">#REF!</definedName>
    <definedName name="WJDDJ">#REF!</definedName>
    <definedName name="WL">[18]화산경계!#REF!</definedName>
    <definedName name="WN">[18]화산경계!#REF!</definedName>
    <definedName name="WON">[11]을!#REF!</definedName>
    <definedName name="wrn.2번." hidden="1">{#N/A,#N/A,FALSE,"2~8번"}</definedName>
    <definedName name="wrn.골재소요량." hidden="1">{#N/A,#N/A,FALSE,"골재소요량";#N/A,#N/A,FALSE,"골재소요량"}</definedName>
    <definedName name="wrn.교대수량." hidden="1">{#N/A,#N/A,FALSE,"집계";#N/A,#N/A,FALSE,"철근";#N/A,#N/A,FALSE,"외봉육교(교대A1)";#N/A,#N/A,FALSE,"외봉육교(교대A2)"}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업체별._.견적공사명." hidden="1">{"SJ - 기본 보기",#N/A,FALSE,"공사별 외주견적"}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W">#REF!</definedName>
    <definedName name="XX">#REF!</definedName>
    <definedName name="xxx">#REF!</definedName>
    <definedName name="yc">[3]설계명세서!#REF!</definedName>
    <definedName name="YUYUY" hidden="1">{#N/A,#N/A,FALSE,"혼합골재"}</definedName>
    <definedName name="z">#REF!</definedName>
    <definedName name="ㄱ">[48]날개벽!$AB$25</definedName>
    <definedName name="ㄱㄱ">[49]견적서!#REF!</definedName>
    <definedName name="ㄱㄱㄱ">#REF!</definedName>
    <definedName name="ㄱㄱㄱㄱ">#REF!</definedName>
    <definedName name="ㄱㄷㅎ">#REF!</definedName>
    <definedName name="ㄱㅎㅊㅇ류">#REF!</definedName>
    <definedName name="가">[3]설계명세서!#REF!</definedName>
    <definedName name="가나">'[50]#REF'!#REF!</definedName>
    <definedName name="가나다">'[50]#REF'!#REF!</definedName>
    <definedName name="가도" hidden="1">#REF!</definedName>
    <definedName name="가설사무소">#REF!</definedName>
    <definedName name="각재">'[42]000000'!$E$49</definedName>
    <definedName name="간노">[51]정산내역!#REF!</definedName>
    <definedName name="간노_1">[31]정산내역!#REF!</definedName>
    <definedName name="간접노무비">#REF!</definedName>
    <definedName name="간접노무비2">#REF!</definedName>
    <definedName name="간접노무비4">#REF!</definedName>
    <definedName name="갑">[52]산출내역서집계표!$AB$2:$AR$143</definedName>
    <definedName name="갑지1">[52]산출내역서집계표!$D$3:$L$116</definedName>
    <definedName name="강관">'[42]000000'!$E$64</definedName>
    <definedName name="강관동바리">'[42]000000'!$E$57</definedName>
    <definedName name="개거거">[53]날개벽!$AB$25</definedName>
    <definedName name="갱부">#REF!</definedName>
    <definedName name="건">[54]!일위코드입력매크로</definedName>
    <definedName name="건설기계운전기사">#REF!</definedName>
    <definedName name="건설기계운전사">[55]일위!#REF!</definedName>
    <definedName name="건설기계운전조수">#REF!</definedName>
    <definedName name="건설기계조수">[55]일위!#REF!</definedName>
    <definedName name="건설기계조장">[55]일위!#REF!</definedName>
    <definedName name="건접노무비4">#REF!</definedName>
    <definedName name="건축">[0]!건축</definedName>
    <definedName name="건축목공">#REF!</definedName>
    <definedName name="건축원가" hidden="1">[56]전기!$B$4:$B$163</definedName>
    <definedName name="건축집계">#REF!</definedName>
    <definedName name="검색위치2">#REF!</definedName>
    <definedName name="검조부">#REF!</definedName>
    <definedName name="견">#REF!</definedName>
    <definedName name="견적">#REF!</definedName>
    <definedName name="견적서">#REF!</definedName>
    <definedName name="견적탱크">#REF!</definedName>
    <definedName name="견출공">#REF!</definedName>
    <definedName name="결정치">#REF!</definedName>
    <definedName name="경금">#REF!</definedName>
    <definedName name="경단">#REF!</definedName>
    <definedName name="경비">#REF!</definedName>
    <definedName name="경비2">#REF!</definedName>
    <definedName name="경비3">#REF!</definedName>
    <definedName name="경비4">#REF!</definedName>
    <definedName name="경비합계">#REF!</definedName>
    <definedName name="경비합계_1">#REF!</definedName>
    <definedName name="경비합계_2">#REF!</definedName>
    <definedName name="경유">#REF!</definedName>
    <definedName name="계">[18]화산경계!#REF!</definedName>
    <definedName name="계령공">#REF!</definedName>
    <definedName name="계장공">#REF!</definedName>
    <definedName name="계획표">[57]!일위코드입력매크로</definedName>
    <definedName name="고급선원">#REF!</definedName>
    <definedName name="고급원자력비파괴시험">#REF!</definedName>
    <definedName name="고압케이블전공">#REF!</definedName>
    <definedName name="고용보험료2">#REF!</definedName>
    <definedName name="골재사용료">[58]총괄내역서!#REF!</definedName>
    <definedName name="골재집계">#REF!</definedName>
    <definedName name="곱">[41]DATE!$I$24:$I$85</definedName>
    <definedName name="공">[0]!공</definedName>
    <definedName name="공___종">'[50]#REF'!#REF!</definedName>
    <definedName name="공구">[0]!공구</definedName>
    <definedName name="공구손료">[59]설계명세서!$H$72</definedName>
    <definedName name="공급가액2">#REF!</definedName>
    <definedName name="공급가액4">#REF!</definedName>
    <definedName name="공내역">[60]청천내!#REF!</definedName>
    <definedName name="공사개요">#REF!</definedName>
    <definedName name="공사금액">[61]평가데이터!$R$6:$R$8</definedName>
    <definedName name="공사기간">#REF!</definedName>
    <definedName name="공사명">#REF!</definedName>
    <definedName name="공사자료">[0]!공사자료</definedName>
    <definedName name="공압축3.5간재">'[62]기계경비(시간당)'!$H$248</definedName>
    <definedName name="공압축3.5노무">'[62]기계경비(시간당)'!$H$244</definedName>
    <definedName name="공압축3.5노무야간">'[62]기계경비(시간당)'!$H$245</definedName>
    <definedName name="공압축3.5손료">'[62]기계경비(시간당)'!$H$243</definedName>
    <definedName name="공압축7.1간재">'[62]기계경비(시간당)'!$H$256</definedName>
    <definedName name="공압축7.1노무">'[62]기계경비(시간당)'!$H$252</definedName>
    <definedName name="공압축7.1노무야간">'[62]기계경비(시간당)'!$H$253</definedName>
    <definedName name="공압축7.1손료">'[62]기계경비(시간당)'!$H$251</definedName>
    <definedName name="공정">[0]!공정</definedName>
    <definedName name="공종">OFFSET([63]시중노임!$A$2,,,COUNTA([63]시중노임!$A$1:$A$65536)-1)</definedName>
    <definedName name="관급">#REF!,#REF!,#REF!</definedName>
    <definedName name="관급자재대">[58]총괄내역서!#REF!</definedName>
    <definedName name="관로">#REF!</definedName>
    <definedName name="관로터파기">[64]!돌아가기</definedName>
    <definedName name="관로포설">#REF!</definedName>
    <definedName name="관악IC교">[65]TOTAL_BOQ!#REF!</definedName>
    <definedName name="광노무비">[66]정산설계!$G$245</definedName>
    <definedName name="광전송_1">#REF!</definedName>
    <definedName name="광전송_2">#REF!</definedName>
    <definedName name="광전송계">#REF!</definedName>
    <definedName name="광케노무비">[66]정산설계!$G$280</definedName>
    <definedName name="광케이블_1">#REF!</definedName>
    <definedName name="광케이블_2">#REF!</definedName>
    <definedName name="광케이블계">#REF!</definedName>
    <definedName name="광케이블기사">#REF!</definedName>
    <definedName name="광통신기사">#REF!</definedName>
    <definedName name="교각">#REF!</definedName>
    <definedName name="교좌장치길이">#REF!</definedName>
    <definedName name="교좌장치길이1">#REF!</definedName>
    <definedName name="교좌장치폭">#REF!</definedName>
    <definedName name="구조물공수량집계표">#REF!</definedName>
    <definedName name="구조물깨기">#REF!</definedName>
    <definedName name="궤도공">#REF!</definedName>
    <definedName name="규격">#REF!</definedName>
    <definedName name="금액">#REF!</definedName>
    <definedName name="급수대">[67]견적서!#REF!</definedName>
    <definedName name="기">#N/A</definedName>
    <definedName name="기1">#REF!</definedName>
    <definedName name="기2">#REF!</definedName>
    <definedName name="기3">#REF!</definedName>
    <definedName name="기계공">#REF!</definedName>
    <definedName name="기계설치공">#REF!</definedName>
    <definedName name="기기">'[68]2000년1차'!#REF!</definedName>
    <definedName name="기둥높이">#REF!</definedName>
    <definedName name="기와공">#REF!</definedName>
    <definedName name="기존구조깨기">[69]!일위코드입력매크로</definedName>
    <definedName name="기초">#REF!</definedName>
    <definedName name="기초길이">#REF!</definedName>
    <definedName name="기초높이">#REF!</definedName>
    <definedName name="기초폭">#REF!</definedName>
    <definedName name="기타경비">#REF!</definedName>
    <definedName name="기타경비2">#REF!</definedName>
    <definedName name="기타경비4">#REF!</definedName>
    <definedName name="기타자재">[0]!기타자재</definedName>
    <definedName name="기타자재집계">[70]날개벽!$AB$25</definedName>
    <definedName name="기터경비2">#REF!</definedName>
    <definedName name="깊이">'[71]우,오수'!#REF!</definedName>
    <definedName name="깨기집계">'[72]암거단위-1련'!#REF!</definedName>
    <definedName name="ㄴ">#REF!</definedName>
    <definedName name="ㄴㄴ">#REF!</definedName>
    <definedName name="ㄴㄴㄴㄴㄴ">'[73]000000'!$AB$25</definedName>
    <definedName name="ㄴㅁ">#REF!</definedName>
    <definedName name="ㄴㅇㄹ">#REF!</definedName>
    <definedName name="ㄴㅇㄹㅇㄹㅇㄹ">[74]견적서!$D:$D</definedName>
    <definedName name="ㄴㅇㅎㄴㅇㄹ">#REF!</definedName>
    <definedName name="나">[3]설계명세서!#REF!</definedName>
    <definedName name="낙상홍">'[75]실행내역 '!$A:$A</definedName>
    <definedName name="날개벽기초">#REF!</definedName>
    <definedName name="내">#N/A</definedName>
    <definedName name="내선">'[76]시중노임(공사)'!$D$7</definedName>
    <definedName name="내선전공">[55]일위!#REF!</definedName>
    <definedName name="내역">#REF!</definedName>
    <definedName name="내역1">#REF!</definedName>
    <definedName name="내역서">#REF!</definedName>
    <definedName name="내역서1">#REF!</definedName>
    <definedName name="내장공">#REF!</definedName>
    <definedName name="내전">[77]노무비!$B$2</definedName>
    <definedName name="내진">#REF!</definedName>
    <definedName name="낵역4">#REF!</definedName>
    <definedName name="너트">'[42]000000'!$E$48</definedName>
    <definedName name="노3783">[1]자산별!#REF!</definedName>
    <definedName name="노3784">[1]자산별!#REF!</definedName>
    <definedName name="노7260.1">[1]자산별!#REF!</definedName>
    <definedName name="노7260.3">[1]자산별!#REF!</definedName>
    <definedName name="노7261.1">[1]자산별!#REF!</definedName>
    <definedName name="노7261.2">[1]자산별!#REF!</definedName>
    <definedName name="노7261.3">[1]자산별!#REF!</definedName>
    <definedName name="노금">#REF!</definedName>
    <definedName name="노단">#REF!</definedName>
    <definedName name="노무비">#REF!</definedName>
    <definedName name="노무비2">#REF!</definedName>
    <definedName name="노무비3">#REF!</definedName>
    <definedName name="노무비4">#REF!</definedName>
    <definedName name="노무비합_1">#REF!</definedName>
    <definedName name="노무비합_2">[78]도급정산!#REF!</definedName>
    <definedName name="노무비합계">#REF!</definedName>
    <definedName name="노임">#REF!</definedName>
    <definedName name="노즐공">#REF!</definedName>
    <definedName name="노출직부">#REF!</definedName>
    <definedName name="높1">#REF!</definedName>
    <definedName name="눔">#REF!</definedName>
    <definedName name="ㄷ">[48]날개벽!$AD$25</definedName>
    <definedName name="ㄷ4ㄳㄷㄳ">#REF!</definedName>
    <definedName name="ㄷㄱ">[79]견적서!#REF!</definedName>
    <definedName name="ㄷㄱ듀ㅜㅠㅗ">#REF!</definedName>
    <definedName name="ㄷㄱㅎ">#REF!</definedName>
    <definedName name="ㄷㄷㄷㅈㄹ">#REF!</definedName>
    <definedName name="ㄷㄹ">#REF!</definedName>
    <definedName name="ㄷㄹㅈㄷㄹㅈㄷㄹ">#REF!</definedName>
    <definedName name="다">[80]Macro1!$B$1</definedName>
    <definedName name="닥트공">#REF!</definedName>
    <definedName name="단가">[81]Macro1!#REF!</definedName>
    <definedName name="단가비교표">#REF!,#REF!</definedName>
    <definedName name="단가산출20" hidden="1">#REF!</definedName>
    <definedName name="단가테이블">'[62]기계경비(시간당)'!$C$1:$F$58</definedName>
    <definedName name="단관M">[41]DATE!$H$24:$H$85</definedName>
    <definedName name="단위수량">[54]!수식입력매크로</definedName>
    <definedName name="닫기">[5]!닫기</definedName>
    <definedName name="담1">#REF!</definedName>
    <definedName name="담2">#REF!</definedName>
    <definedName name="대">[54]!일위화면복귀매크로</definedName>
    <definedName name="대나무">[82]식재일위대가!#REF!</definedName>
    <definedName name="대장공">#REF!</definedName>
    <definedName name="더하기">[41]DATE!$J$24:$J$85</definedName>
    <definedName name="데이터">OFFSET(#REF!,,,COUNTA(#REF!)-1,40)</definedName>
    <definedName name="도급경비">#REF!</definedName>
    <definedName name="도급경비계">#REF!</definedName>
    <definedName name="도급분">[66]정산설계!$G$351</definedName>
    <definedName name="도급분계">[66]정산설계!$G$234</definedName>
    <definedName name="도급분총합">#REF!</definedName>
    <definedName name="도급예정액2">#REF!</definedName>
    <definedName name="도급예정액3">#REF!</definedName>
    <definedName name="도급예정액4">#REF!</definedName>
    <definedName name="도급총합_1">#REF!</definedName>
    <definedName name="도급총합_2">#REF!</definedName>
    <definedName name="도목수">#REF!</definedName>
    <definedName name="도배공">#REF!</definedName>
    <definedName name="도장2">[83]Sheet3!#REF!</definedName>
    <definedName name="도장공">[20]물가자료!$C$23</definedName>
    <definedName name="도장수량2">[83]Sheet3!#REF!</definedName>
    <definedName name="도장원가" hidden="1">{"'건축내역'!$A$1:$L$413"}</definedName>
    <definedName name="도편수">#REF!</definedName>
    <definedName name="돌아가기">[64]!돌아가기</definedName>
    <definedName name="동발공_터널">#REF!</definedName>
    <definedName name="동산">#REF!</definedName>
    <definedName name="동축_1">#REF!</definedName>
    <definedName name="동축_2">#REF!</definedName>
    <definedName name="동축_7C">#REF!</definedName>
    <definedName name="동축노무비">[66]정산설계!$G$263</definedName>
    <definedName name="동축전송_1">#REF!</definedName>
    <definedName name="동축전송_2">#REF!</definedName>
    <definedName name="동축전송계">#REF!</definedName>
    <definedName name="동축케이블계">#REF!</definedName>
    <definedName name="드롭해드">'[42]000000'!$E$50</definedName>
    <definedName name="드잡이공">#REF!</definedName>
    <definedName name="등가도움">[64]!등가도움</definedName>
    <definedName name="디디디">[84]날개벽!$AB$25</definedName>
    <definedName name="ㄹ">[48]날개벽!$AE$25</definedName>
    <definedName name="ㄹㄴㅁㄴㅇㄹ">#REF!</definedName>
    <definedName name="ㄹㄷㅇ" hidden="1">{#N/A,#N/A,FALSE,"집계";#N/A,#N/A,FALSE,"철근";#N/A,#N/A,FALSE,"외봉육교(교대A1)";#N/A,#N/A,FALSE,"외봉육교(교대A2)"}</definedName>
    <definedName name="ㄹㄹㄹ" hidden="1">#REF!</definedName>
    <definedName name="ㄹㅇ">[67]견적서!#REF!</definedName>
    <definedName name="ㄹㅇ호">[85]!일위코드입력매크로</definedName>
    <definedName name="ㄹ홍ㄹ호">[86]!수식입력매크로</definedName>
    <definedName name="라">[3]설계명세서!#REF!</definedName>
    <definedName name="램머Q간재">[62]램머!$D$20</definedName>
    <definedName name="램머Q간재10">[62]램머!$F$20</definedName>
    <definedName name="램머Q간재야간">[62]램머!$J$20</definedName>
    <definedName name="램머Q노무">[62]램머!$D$21</definedName>
    <definedName name="램머Q노무10">[62]램머!$F$21</definedName>
    <definedName name="램머Q노무야간">[62]램머!$J$21</definedName>
    <definedName name="램머Q손료">[62]램머!$D$22</definedName>
    <definedName name="램머Q손료10">[62]램머!$F$22</definedName>
    <definedName name="램머Q손료야간">[62]램머!$J$22</definedName>
    <definedName name="램머간재">'[62]기계경비(시간당)'!$H$170</definedName>
    <definedName name="램머노무">'[62]기계경비(시간당)'!$H$166</definedName>
    <definedName name="램머노무야간">'[62]기계경비(시간당)'!$H$167</definedName>
    <definedName name="램머손료">'[62]기계경비(시간당)'!$H$165</definedName>
    <definedName name="램프">[87]단가조사!#REF!</definedName>
    <definedName name="램프A">[65]TOTAL_BOQ!#REF!</definedName>
    <definedName name="램프B">[65]TOTAL_BOQ!#REF!</definedName>
    <definedName name="램프D">[65]TOTAL_BOQ!#REF!</definedName>
    <definedName name="램픙">[65]TOTAL_BOQ!#REF!</definedName>
    <definedName name="루핑공">#REF!</definedName>
    <definedName name="리벳공">#REF!</definedName>
    <definedName name="ㅀ">[88]견적서!#REF!</definedName>
    <definedName name="ㅁ">#REF!</definedName>
    <definedName name="ㅁ1">#REF!</definedName>
    <definedName name="ㅁ1122">#REF!</definedName>
    <definedName name="ㅁ134">#REF!</definedName>
    <definedName name="ㅁ1510.">#REF!</definedName>
    <definedName name="ㅁ20">#REF!</definedName>
    <definedName name="ㅁ200">#REF!</definedName>
    <definedName name="ㅁ500">[89]Baby일위대가!#REF!</definedName>
    <definedName name="ㅁ545">[90]일위대가!#REF!</definedName>
    <definedName name="ㅁㄴㅇ" hidden="1">{#N/A,#N/A,FALSE,"배수1"}</definedName>
    <definedName name="ㅁㄻㄴㄹ">#REF!</definedName>
    <definedName name="ㅁㅁㅁ">[91]을지!$1:$2</definedName>
    <definedName name="ㅁㅇ">#REF!</definedName>
    <definedName name="마">[17]!Macro13</definedName>
    <definedName name="마1">#REF!</definedName>
    <definedName name="마부_우마차포함">#REF!</definedName>
    <definedName name="매크로10">[92]!매크로2</definedName>
    <definedName name="매크로11">[92]!매크로11</definedName>
    <definedName name="매크로2">[92]!매크로2</definedName>
    <definedName name="매크로4">[92]C.배수관공!매크로4</definedName>
    <definedName name="맨홀조서">#REF!</definedName>
    <definedName name="메1">[18]화산경계!#REF!</definedName>
    <definedName name="메2">#REF!</definedName>
    <definedName name="메3">#REF!</definedName>
    <definedName name="메4">#REF!</definedName>
    <definedName name="면벽2">#REF!</definedName>
    <definedName name="명진출력">[0]!명진출력</definedName>
    <definedName name="명칭">#REF!</definedName>
    <definedName name="모래분사공">#REF!</definedName>
    <definedName name="목도">#REF!</definedName>
    <definedName name="목조각공">#REF!</definedName>
    <definedName name="목차2">#REF!</definedName>
    <definedName name="못">'[42]000000'!$E$2</definedName>
    <definedName name="무선안테나공">#REF!</definedName>
    <definedName name="무안">[77]노무비!$B$12</definedName>
    <definedName name="문화1">[93]원가계산서!#REF!</definedName>
    <definedName name="문화A">[93]원가계산서!#REF!</definedName>
    <definedName name="문화정보1">[94]원가계산서!#REF!</definedName>
    <definedName name="문화정보표지">[93]원가계산서!#REF!</definedName>
    <definedName name="물가자료">#REF!</definedName>
    <definedName name="미장공">[95]노임!$B$6</definedName>
    <definedName name="ㅂ">[96]!일위코드입력매크로</definedName>
    <definedName name="ㅂㄷㄳㅁㅎ">[0]!ㅂㄷㄳㅁㅎ</definedName>
    <definedName name="ㅂㅈ">[97]!일위화면복귀매크로</definedName>
    <definedName name="ㅂㅈㄷㅂㅈㄷ" hidden="1">{#N/A,#N/A,FALSE,"집계";#N/A,#N/A,FALSE,"철근";#N/A,#N/A,FALSE,"외봉육교(교대A1)";#N/A,#N/A,FALSE,"외봉육교(교대A2)"}</definedName>
    <definedName name="바">[48]날개벽!$W$25</definedName>
    <definedName name="바이브레타콘크리트공_광의">#REF!</definedName>
    <definedName name="박">[98]!일위코드입력매크로</definedName>
    <definedName name="박리제">'[42]000000'!$E$69</definedName>
    <definedName name="박스">[99]일위대가모듈!일위코드입력매크로</definedName>
    <definedName name="반영">[77]노무비!$B$2</definedName>
    <definedName name="반영근">[77]노무비!$B$10</definedName>
    <definedName name="반영근1">[77]노무비!$B$8</definedName>
    <definedName name="받침철물">'[42]000000'!$E$25</definedName>
    <definedName name="방수공">[95]노임!$B$7</definedName>
    <definedName name="방호벽조서">#REF!</definedName>
    <definedName name="배">#REF!</definedName>
    <definedName name="배관공">#REF!</definedName>
    <definedName name="배수공수량집계표">#REF!</definedName>
    <definedName name="배수공집계">#REF!</definedName>
    <definedName name="배수공포장추가수량">#REF!</definedName>
    <definedName name="배수관날개벽">#REF!</definedName>
    <definedName name="배전">'[76]시중노임(공사)'!$D$6</definedName>
    <definedName name="배전반자재단가영">#REF!</definedName>
    <definedName name="배전전공">[55]일위!#REF!</definedName>
    <definedName name="배전활선전공">#REF!</definedName>
    <definedName name="백02간재">'[62]기계경비(시간당)'!$H$161</definedName>
    <definedName name="백02간재티스제외">'[62]기계경비(시간당)'!$H$162</definedName>
    <definedName name="백02노무">'[62]기계경비(시간당)'!$H$153</definedName>
    <definedName name="백02노무야간">'[62]기계경비(시간당)'!$H$157</definedName>
    <definedName name="백02손료">'[62]기계경비(시간당)'!$H$149</definedName>
    <definedName name="백04간재">'[62]기계경비(시간당)'!$H$145</definedName>
    <definedName name="백04간재티스제외">'[62]기계경비(시간당)'!$H$146</definedName>
    <definedName name="백04노무">'[62]기계경비(시간당)'!$H$137</definedName>
    <definedName name="백04노무야간">'[62]기계경비(시간당)'!$H$141</definedName>
    <definedName name="백04손료">'[62]기계경비(시간당)'!$H$133</definedName>
    <definedName name="백07간재">'[62]기계경비(시간당)'!$H$129</definedName>
    <definedName name="백07노무">'[62]기계경비(시간당)'!$H$121</definedName>
    <definedName name="백07손료">'[62]기계경비(시간당)'!$H$117</definedName>
    <definedName name="버던비트">#REF!</definedName>
    <definedName name="번호">[18]화산경계!#REF!</definedName>
    <definedName name="벌목부">#REF!</definedName>
    <definedName name="벨트콘베어작업공">#REF!</definedName>
    <definedName name="벽돌_블럭_제작공">#REF!</definedName>
    <definedName name="벽철물">#REF!</definedName>
    <definedName name="변전전공">#REF!</definedName>
    <definedName name="보">#REF!</definedName>
    <definedName name="보링공">#REF!</definedName>
    <definedName name="보링공_지질조사">#REF!</definedName>
    <definedName name="보안공">#REF!</definedName>
    <definedName name="보온공">#REF!</definedName>
    <definedName name="보일러공">#REF!</definedName>
    <definedName name="보차도">[0]!보차도</definedName>
    <definedName name="보통">'[76]시중노임(공사)'!$D$10</definedName>
    <definedName name="보통선원">#REF!</definedName>
    <definedName name="보통인부">[95]노임!$B$14</definedName>
    <definedName name="보통인부노">[15]Sheet6!#REF!</definedName>
    <definedName name="복리후생비">[59]설계명세서!$H$74</definedName>
    <definedName name="복사위치">[100]gyun!#REF!</definedName>
    <definedName name="본사구입">#REF!</definedName>
    <definedName name="볼트">'[42]000000'!$E$47</definedName>
    <definedName name="부가가치세2">#REF!</definedName>
    <definedName name="부가가치세4">#REF!</definedName>
    <definedName name="부대공집계표">#REF!</definedName>
    <definedName name="부산학장중">[79]견적서!#REF!</definedName>
    <definedName name="분">'[42]000000'!#REF!</definedName>
    <definedName name="브02간재구조물">'[62]기계경비(시간당)'!$H$112</definedName>
    <definedName name="브02노무">'[62]기계경비(시간당)'!$H$110</definedName>
    <definedName name="브02노무야간">'[62]기계경비(시간당)'!$H$111</definedName>
    <definedName name="브02손료">'[62]기계경비(시간당)'!$H$109</definedName>
    <definedName name="브04간재구조물">'[62]기계경비(시간당)'!$H$105</definedName>
    <definedName name="브04노무">'[62]기계경비(시간당)'!$H$103</definedName>
    <definedName name="브04노무야간">'[62]기계경비(시간당)'!$H$104</definedName>
    <definedName name="브04손료">'[62]기계경비(시간당)'!$H$102</definedName>
    <definedName name="브레이드">'[62]기계경비(시간당)'!$D$28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ㅅ">#REF!</definedName>
    <definedName name="사">[48]날개벽!$X$25</definedName>
    <definedName name="사공_배포함">#REF!</definedName>
    <definedName name="사급">[0]!사급</definedName>
    <definedName name="사급재료비">#REF!</definedName>
    <definedName name="사급집계표">[0]!사급집계표</definedName>
    <definedName name="사업소구입">#REF!</definedName>
    <definedName name="사용전검사비2">#REF!</definedName>
    <definedName name="산1">[101]Sheet1!$B$2:$H$95</definedName>
    <definedName name="산재보험료">#REF!</definedName>
    <definedName name="산재보험료2">#REF!</definedName>
    <definedName name="산재보험료4">#REF!</definedName>
    <definedName name="산출">#REF!</definedName>
    <definedName name="산출1">[102]산출내역서집계표!$D$6:$L$116</definedName>
    <definedName name="산출근거">[103]Sheet1!$B$2:$H$95</definedName>
    <definedName name="산출금양">[102]산출내역서집계표!$AB$2:$AR$143</definedName>
    <definedName name="상급원자력기술자">#REF!</definedName>
    <definedName name="상수도단위">[104]!일위코드입력매크로</definedName>
    <definedName name="새이름">[74]견적서!$D:$D</definedName>
    <definedName name="샤1">[105]산출근거!$J$17</definedName>
    <definedName name="샷시공">#REF!</definedName>
    <definedName name="석공">#REF!</definedName>
    <definedName name="석조각공">#REF!</definedName>
    <definedName name="석축조서">#REF!</definedName>
    <definedName name="석축집계">#REF!</definedName>
    <definedName name="선반공">#REF!</definedName>
    <definedName name="선부">#REF!</definedName>
    <definedName name="선테ㄷ">#REF!</definedName>
    <definedName name="설집">#REF!</definedName>
    <definedName name="설치계">#REF!</definedName>
    <definedName name="세금과공과">[59]설계명세서!$H$76</definedName>
    <definedName name="셔ㅕㅕ7ㅕ7">#REF!</definedName>
    <definedName name="셧터공">#REF!</definedName>
    <definedName name="소계1">#REF!</definedName>
    <definedName name="소계10">#REF!</definedName>
    <definedName name="소계2">#REF!</definedName>
    <definedName name="소계3">#REF!</definedName>
    <definedName name="소계4">#REF!</definedName>
    <definedName name="소계5">#REF!</definedName>
    <definedName name="소계6">#REF!</definedName>
    <definedName name="소계7">#REF!</definedName>
    <definedName name="소계8">#REF!</definedName>
    <definedName name="소계9">#REF!</definedName>
    <definedName name="소모품비">[59]설계명세서!$H$75</definedName>
    <definedName name="소방">[106]Macro1!#REF!</definedName>
    <definedName name="소켓무게">[107]자재집계표지!$G$24:$G$79</definedName>
    <definedName name="소형B손료">'[62]기계경비(시간당)'!$H$240</definedName>
    <definedName name="송곡교">#REF!</definedName>
    <definedName name="송전전공">#REF!</definedName>
    <definedName name="송전활선전공">#REF!</definedName>
    <definedName name="수" hidden="1">#REF!</definedName>
    <definedName name="수량">#REF!</definedName>
    <definedName name="수량산출서">[108]단가산출!#REF!</definedName>
    <definedName name="수목2">#REF!</definedName>
    <definedName name="수식입력매크로">[109]!수식입력매크로</definedName>
    <definedName name="수식입력미크로">[109]!수식입력매크로</definedName>
    <definedName name="수작업반장">#REF!</definedName>
    <definedName name="순공사비">#REF!</definedName>
    <definedName name="순공사비2">#REF!</definedName>
    <definedName name="순공사비4">#REF!</definedName>
    <definedName name="순공사비계">[58]총괄내역서!#REF!</definedName>
    <definedName name="순공사원가">#REF!</definedName>
    <definedName name="순공사원가2">#REF!</definedName>
    <definedName name="순공사원가4">#REF!</definedName>
    <definedName name="스1">#REF!</definedName>
    <definedName name="스2">#REF!</definedName>
    <definedName name="스3">#REF!</definedName>
    <definedName name="스페이서_바닥">'[42]000000'!$E$17</definedName>
    <definedName name="슬1">#REF!</definedName>
    <definedName name="슬2">#REF!</definedName>
    <definedName name="슬3">#REF!</definedName>
    <definedName name="슬라브코너판넬">'[42]000000'!$E$52</definedName>
    <definedName name="슬래브총괄수량집계표">'[110]Sheet1 (2)'!#REF!</definedName>
    <definedName name="슬레이트공">#REF!</definedName>
    <definedName name="시">'[42]000000'!#REF!</definedName>
    <definedName name="시간">'[42]000000'!$M$26:$M$44</definedName>
    <definedName name="시공측량사">#REF!</definedName>
    <definedName name="시공측량사조수">#REF!</definedName>
    <definedName name="시험보조수">#REF!</definedName>
    <definedName name="시험사1급">#REF!</definedName>
    <definedName name="시험사2급">#REF!</definedName>
    <definedName name="시험사3급">#REF!</definedName>
    <definedName name="시험사4급">#REF!</definedName>
    <definedName name="시험편">#REF!</definedName>
    <definedName name="신청서출력">[0]!신청서출력</definedName>
    <definedName name="신호기">[0]!신호기</definedName>
    <definedName name="실습실증축추가공사분" hidden="1">{"'건축내역'!$A$1:$L$413"}</definedName>
    <definedName name="ㅇ">#REF!</definedName>
    <definedName name="ㅇㄴㄹ">[111]견적서!#REF!</definedName>
    <definedName name="ㅇㄴㄹㅇ">[88]견적서!#REF!</definedName>
    <definedName name="ㅇㄴㅀ" hidden="1">{#N/A,#N/A,FALSE,"집계";#N/A,#N/A,FALSE,"철근";#N/A,#N/A,FALSE,"외봉육교(교대A1)";#N/A,#N/A,FALSE,"외봉육교(교대A2)"}</definedName>
    <definedName name="ㅇㄴㅀㅎ">#REF!</definedName>
    <definedName name="ㅇㄹ">#REF!</definedName>
    <definedName name="ㅇㄹㄹ" hidden="1">#REF!</definedName>
    <definedName name="ㅇㄹㅇ">[85]!수식입력매크로</definedName>
    <definedName name="ㅇㄹㅇㄹ">[88]견적서!#REF!</definedName>
    <definedName name="ㅇㄹ호">[85]!일위화면복귀매크로</definedName>
    <definedName name="ㅇ롷ㅇㅀ">[112]날개벽!$AE$25</definedName>
    <definedName name="ㅇ류ㅠ">#REF!</definedName>
    <definedName name="ㅇㅀ">[85]!일위규격매크로</definedName>
    <definedName name="ㅇㅀㄱ">#REF!</definedName>
    <definedName name="ㅇㅇ">#REF!</definedName>
    <definedName name="아스콘">#REF!</definedName>
    <definedName name="아스콘토적">#REF!</definedName>
    <definedName name="아스타일공">#REF!</definedName>
    <definedName name="아연도28">#REF!</definedName>
    <definedName name="아연도28C">[15]Sheet6!#REF!</definedName>
    <definedName name="안전관리기사1급">#REF!</definedName>
    <definedName name="안전관리기사2급">#REF!</definedName>
    <definedName name="안전관리비">#REF!</definedName>
    <definedName name="안전관리비2">#REF!</definedName>
    <definedName name="안전관리비4">#REF!</definedName>
    <definedName name="암거공자재집계">#REF!</definedName>
    <definedName name="암거기초수량">#REF!</definedName>
    <definedName name="암거나">[113]산출내역서집계표!$D$3:$L$116</definedName>
    <definedName name="암거날개벽기초수량">#REF!</definedName>
    <definedName name="암거자재집계">[114]관로공표지!$K$3</definedName>
    <definedName name="암거조서">#REF!</definedName>
    <definedName name="압착터미널">[115]단가!#REF!</definedName>
    <definedName name="앙ㄹㄴ">[116]!수식입력매크로</definedName>
    <definedName name="애자">#REF!</definedName>
    <definedName name="양">[54]!수식입력매크로</definedName>
    <definedName name="양생공">#REF!</definedName>
    <definedName name="여비교통비">[59]설계명세서!$H$73</definedName>
    <definedName name="연돌공">#REF!</definedName>
    <definedName name="연마공">#REF!</definedName>
    <definedName name="연습">#REF!</definedName>
    <definedName name="연접도움말">[64]!연접도움말</definedName>
    <definedName name="영림기사">#REF!</definedName>
    <definedName name="영주우회도로">[117]산출내역서집계표!$D$3:$L$116</definedName>
    <definedName name="예가작성">[0]!예가작성</definedName>
    <definedName name="오오오">#REF!</definedName>
    <definedName name="온돌공">#REF!</definedName>
    <definedName name="올ㅇ">#REF!</definedName>
    <definedName name="옹">[116]!수식입력매크로</definedName>
    <definedName name="옹2되">[18]화산경계!$O$204</definedName>
    <definedName name="옹2부">[18]화산경계!$O$210</definedName>
    <definedName name="옹2블캡">[18]화산경계!$O$217</definedName>
    <definedName name="옹2블표">[18]화산경계!$O$218</definedName>
    <definedName name="옹2상">[18]화산경계!$O$215</definedName>
    <definedName name="옹2속">[18]화산경계!$O$216</definedName>
    <definedName name="옹2잔">[18]화산경계!$O$207</definedName>
    <definedName name="옹2잡">[18]화산경계!$O$213</definedName>
    <definedName name="옹2지1">[18]화산경계!$O$219</definedName>
    <definedName name="옹2지2">[18]화산경계!$O$221</definedName>
    <definedName name="옹2지3">[18]화산경계!$O$223</definedName>
    <definedName name="옹2터">[18]화산경계!$O$201</definedName>
    <definedName name="옹2합">[18]화산경계!$O$214</definedName>
    <definedName name="옹되">[18]화산경계!$O$8</definedName>
    <definedName name="옹벽공">[65]TOTAL_BOQ!#REF!</definedName>
    <definedName name="옹부">[18]화산경계!$O$14</definedName>
    <definedName name="옹블캡">[18]화산경계!$O$21</definedName>
    <definedName name="옹블표">[18]화산경계!$O$22</definedName>
    <definedName name="옹상">[18]화산경계!$O$19</definedName>
    <definedName name="옹속">[18]화산경계!$O$20</definedName>
    <definedName name="옹잔">[18]화산경계!$O$11</definedName>
    <definedName name="옹잡">[18]화산경계!$O$17</definedName>
    <definedName name="옹지1">[18]화산경계!$O$23</definedName>
    <definedName name="옹지2">[18]화산경계!$O$25</definedName>
    <definedName name="옹지3">[18]화산경계!$O$27</definedName>
    <definedName name="옹터">[18]화산경계!$O$5</definedName>
    <definedName name="옹합">[18]화산경계!$O$18</definedName>
    <definedName name="완금">#REF!</definedName>
    <definedName name="요율">#REF!</definedName>
    <definedName name="요율인쇄">#REF!</definedName>
    <definedName name="용량">#REF!</definedName>
    <definedName name="용접공">[95]노임!$B$21</definedName>
    <definedName name="용접공_일반">#REF!</definedName>
    <definedName name="용접공_철도">#REF!</definedName>
    <definedName name="우물공">#REF!</definedName>
    <definedName name="운반비">#REF!</definedName>
    <definedName name="운반산출">#REF!</definedName>
    <definedName name="운반차운전사">[55]일위!#REF!</definedName>
    <definedName name="운전사_기계">#REF!</definedName>
    <definedName name="운전사_운반">'[62]기계경비(시간당)'!$D$7</definedName>
    <definedName name="운전사_운반차">#REF!</definedName>
    <definedName name="원가">#REF!</definedName>
    <definedName name="원가1">#REF!</definedName>
    <definedName name="원가표지2">#REF!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월명출력">[0]!월명출력</definedName>
    <definedName name="웨이지핀">'[42]000000'!$E$62</definedName>
    <definedName name="위생공">#REF!</definedName>
    <definedName name="윙비트">#REF!</definedName>
    <definedName name="윙비트6">[118]sheet1!#REF!</definedName>
    <definedName name="윙비트8">#REF!</definedName>
    <definedName name="유리공">#REF!</definedName>
    <definedName name="이">#REF!</definedName>
    <definedName name="이동위치">[119]산출내력!#REF!</definedName>
    <definedName name="이동위치1">[119]산출내력!#REF!</definedName>
    <definedName name="이름을_입력하시">'[12]2'!#REF!</definedName>
    <definedName name="이름충돌">[120]견적서!#REF!</definedName>
    <definedName name="이릉" hidden="1">#REF!</definedName>
    <definedName name="이윤">[59]설계명세서!$H$93</definedName>
    <definedName name="이윤_1">[31]정산내역!#REF!</definedName>
    <definedName name="이윤2">#REF!</definedName>
    <definedName name="이윤4">#REF!</definedName>
    <definedName name="이음철물">'[42]000000'!$E$24</definedName>
    <definedName name="이정" hidden="1">{#N/A,#N/A,FALSE,"2~8번"}</definedName>
    <definedName name="이종훈" hidden="1">[56]전기!$A$4:$A$163</definedName>
    <definedName name="이형관">[41]DATE!$B$24:$B$85</definedName>
    <definedName name="인쇄영역1">#REF!</definedName>
    <definedName name="인입크램프">#REF!</definedName>
    <definedName name="일">#REF!</definedName>
    <definedName name="일반관리_1">[31]정산내역!#REF!</definedName>
    <definedName name="일반관리비">#REF!</definedName>
    <definedName name="일반관리비2">#REF!</definedName>
    <definedName name="일반관리비4">#REF!</definedName>
    <definedName name="일반관부설">#REF!</definedName>
    <definedName name="일반토공">#REF!</definedName>
    <definedName name="일산신도시">[121]일위대가!$A$4:$M$38</definedName>
    <definedName name="일위">#REF!,#REF!</definedName>
    <definedName name="일위1">#REF!</definedName>
    <definedName name="일위규격매크로">[109]!일위규격매크로</definedName>
    <definedName name="일위대가2">#REF!</definedName>
    <definedName name="일위목록">[122]일위목록!$A$7:$J$32</definedName>
    <definedName name="일위코드입력매크로">[109]!일위코드입력매크로</definedName>
    <definedName name="일위호표">#REF!</definedName>
    <definedName name="일위화면복귀매크로">[109]!일위화면복귀매크로</definedName>
    <definedName name="임">[117]산출내역서집계표!$AB$2:$AR$143</definedName>
    <definedName name="입찰내역">#REF!</definedName>
    <definedName name="ㅈㄷㄹㅇㄴ">[0]!ㅈㄷㄹㅇㄴ</definedName>
    <definedName name="ㅈㄷㅂㄱㄹ">[123]!일위코드입력매크로</definedName>
    <definedName name="ㅈㅈ" hidden="1">{#N/A,#N/A,FALSE,"표지목차"}</definedName>
    <definedName name="ㅈㅈㅈㅂㄷㅂㅈㄷ" hidden="1">{#N/A,#N/A,FALSE,"집계";#N/A,#N/A,FALSE,"철근";#N/A,#N/A,FALSE,"외봉육교(교대A1)";#N/A,#N/A,FALSE,"외봉육교(교대A2)"}</definedName>
    <definedName name="자갈">#REF!</definedName>
    <definedName name="자료1">#REF!</definedName>
    <definedName name="자료2">#REF!</definedName>
    <definedName name="자료위치">#REF!</definedName>
    <definedName name="자재">#REF!</definedName>
    <definedName name="자재총괄">#REF!</definedName>
    <definedName name="작업반장">#REF!</definedName>
    <definedName name="잠수부">#REF!</definedName>
    <definedName name="잠함공">#REF!</definedName>
    <definedName name="장비" hidden="1">#REF!</definedName>
    <definedName name="장산교">[18]화산경계!#REF!</definedName>
    <definedName name="재3783">[1]자산별!#REF!</definedName>
    <definedName name="재3784">[1]자산별!#REF!</definedName>
    <definedName name="재6284">[1]자산별!#REF!</definedName>
    <definedName name="재7260.1">[1]자산별!#REF!</definedName>
    <definedName name="재7260.2">[1]자산별!#REF!</definedName>
    <definedName name="재7260.3">[1]자산별!#REF!</definedName>
    <definedName name="재7261.1">[1]자산별!#REF!</definedName>
    <definedName name="재7261.2">[1]자산별!#REF!</definedName>
    <definedName name="재7261.3">[1]자산별!#REF!</definedName>
    <definedName name="재7262">[1]자산별!#REF!</definedName>
    <definedName name="재금">#REF!</definedName>
    <definedName name="재단">#REF!</definedName>
    <definedName name="재료바계">#REF!</definedName>
    <definedName name="재료비">#REF!</definedName>
    <definedName name="재료비_1">#REF!</definedName>
    <definedName name="재료비_2">#REF!</definedName>
    <definedName name="재료비2">#REF!</definedName>
    <definedName name="재료비3">#REF!</definedName>
    <definedName name="재료비4">#REF!</definedName>
    <definedName name="재료비계">#REF!</definedName>
    <definedName name="재료집계3">#REF!</definedName>
    <definedName name="저압케이블공">[55]일위!#REF!</definedName>
    <definedName name="저압케이블공노">[15]Sheet6!#REF!</definedName>
    <definedName name="저압케이블전공">#REF!</definedName>
    <definedName name="적용단가">'[82]2000노임기준'!#REF!</definedName>
    <definedName name="전기공사기사1급">#REF!</definedName>
    <definedName name="전기공사기사2급">#REF!</definedName>
    <definedName name="전등2">[0]!전등2</definedName>
    <definedName name="전력료">'[42]000000'!$E$2</definedName>
    <definedName name="전선_관">[64]!전선_관</definedName>
    <definedName name="전선관부속품비">[122]요율!$B$2</definedName>
    <definedName name="전열2">[0]!전열2</definedName>
    <definedName name="전주">#REF!</definedName>
    <definedName name="전체">#REF!</definedName>
    <definedName name="절단공">#REF!</definedName>
    <definedName name="점수표">#REF!</definedName>
    <definedName name="정류기">[124]sheet1!#REF!</definedName>
    <definedName name="정류기재">[15]Sheet6!#REF!</definedName>
    <definedName name="정비공">#REF!</definedName>
    <definedName name="정산내역이동">[125]!정산내역이동</definedName>
    <definedName name="정정">'[45]2000년1차'!#REF!</definedName>
    <definedName name="정촌초">[126]견적서!$D:$D</definedName>
    <definedName name="제도사">#REF!</definedName>
    <definedName name="제잡비">#REF!</definedName>
    <definedName name="제재공">#REF!</definedName>
    <definedName name="제철축로공">#REF!</definedName>
    <definedName name="조1">#REF!</definedName>
    <definedName name="조2">[127]산출근거!$J$17</definedName>
    <definedName name="조가선">#REF!</definedName>
    <definedName name="조가선재">[15]Sheet6!#REF!</definedName>
    <definedName name="조경" hidden="1">{"SJ - 기본 보기",#N/A,FALSE,"공사별 외주견적"}</definedName>
    <definedName name="조경공">#REF!</definedName>
    <definedName name="조경원가" hidden="1">{"SJ - 기본 보기",#N/A,FALSE,"공사별 외주견적"}</definedName>
    <definedName name="조달">[88]견적서!#REF!</definedName>
    <definedName name="조력공">#REF!</definedName>
    <definedName name="조림인부">#REF!</definedName>
    <definedName name="조임철물">'[42]000000'!$E$53</definedName>
    <definedName name="조적공">#REF!</definedName>
    <definedName name="종배수공집계">#REF!</definedName>
    <definedName name="종배수관기초">#REF!</definedName>
    <definedName name="종배수관연장">#REF!</definedName>
    <definedName name="종배수맨홀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준희">[123]!일위코드입력매크로</definedName>
    <definedName name="줄눈공">#REF!</definedName>
    <definedName name="중급기능사">#REF!</definedName>
    <definedName name="중급기술자">#REF!</definedName>
    <definedName name="중급원자력기술자">#REF!</definedName>
    <definedName name="중기운전기사">'[62]기계경비(시간당)'!$D$4</definedName>
    <definedName name="중기운전사">#REF!</definedName>
    <definedName name="중앙여중">[47]견적서!#REF!</definedName>
    <definedName name="지붕잇기공">#REF!</definedName>
    <definedName name="지산최초">#REF!</definedName>
    <definedName name="지선">#REF!</definedName>
    <definedName name="지입검수이동">[40]!지입검수이동</definedName>
    <definedName name="지입목록대장이동">[125]!지입목록대장이동</definedName>
    <definedName name="지입수불대장이동">[128]!지입수불대장이동</definedName>
    <definedName name="지입재료비">[59]설계명세서!$H$32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지주">#N/A</definedName>
    <definedName name="직노">[51]정산내역!#REF!</definedName>
    <definedName name="직노_1">#REF!</definedName>
    <definedName name="직노_2">[78]도급정산!#REF!</definedName>
    <definedName name="직접경비">[58]총괄내역서!#REF!</definedName>
    <definedName name="직접노무비">#REF!</definedName>
    <definedName name="직종">#REF!</definedName>
    <definedName name="집계">#REF!</definedName>
    <definedName name="집계1">#REF!</definedName>
    <definedName name="집계2">#REF!</definedName>
    <definedName name="집계코드">#REF!</definedName>
    <definedName name="집계표">[120]견적서!#REF!</definedName>
    <definedName name="집행2">[0]!집행2</definedName>
    <definedName name="ㅊ">[28]견적서!#REF!</definedName>
    <definedName name="ㅊ1555">[90]일위대가!#REF!</definedName>
    <definedName name="ㅊㅊ">#REF!</definedName>
    <definedName name="ㅊㅊ퓨">#REF!</definedName>
    <definedName name="착암공">'[62]기계경비(시간당)'!$D$12</definedName>
    <definedName name="착정">#REF!</definedName>
    <definedName name="창호목공">#REF!</definedName>
    <definedName name="철">#REF!</definedName>
    <definedName name="철거계">#REF!</definedName>
    <definedName name="철골공">#REF!</definedName>
    <definedName name="철공">[95]노임!$B$4</definedName>
    <definedName name="철근1.51.5">#REF!</definedName>
    <definedName name="철근22015">#REF!</definedName>
    <definedName name="철근22515">#REF!</definedName>
    <definedName name="철근공">[20]물가자료!$C$4</definedName>
    <definedName name="철도궤도공">#REF!</definedName>
    <definedName name="철도신호공">#REF!</definedName>
    <definedName name="철물">'[42]000000'!$E$26</definedName>
    <definedName name="철선">'[42]000000'!$E$12</definedName>
    <definedName name="철판공">#REF!</definedName>
    <definedName name="청">[17]!Macro14</definedName>
    <definedName name="청천200">'[129]200'!#REF!</definedName>
    <definedName name="총괄">#REF!</definedName>
    <definedName name="총괄집행계획">[0]!총괄집행계획</definedName>
    <definedName name="총괄표">#REF!</definedName>
    <definedName name="총토탈">#REF!</definedName>
    <definedName name="총토탈1">#REF!</definedName>
    <definedName name="총토탈2">#REF!</definedName>
    <definedName name="최">#REF!</definedName>
    <definedName name="최대훈">#REF!</definedName>
    <definedName name="최이갑">[53]날개벽!$W$25</definedName>
    <definedName name="출력공사">[0]!출력공사</definedName>
    <definedName name="측부">#REF!</definedName>
    <definedName name="측정함">#REF!</definedName>
    <definedName name="치장벽돌공">#REF!</definedName>
    <definedName name="ㅋ">#REF!</definedName>
    <definedName name="캇타간재">'[62]기계경비(시간당)'!$H$92</definedName>
    <definedName name="캇타노무">'[62]기계경비(시간당)'!$H$88</definedName>
    <definedName name="캇타손료">'[62]기계경비(시간당)'!$H$87</definedName>
    <definedName name="케이블공">#REF!</definedName>
    <definedName name="케이블공노">[15]Sheet6!#REF!</definedName>
    <definedName name="코SKEW">#REF!</definedName>
    <definedName name="코드">OFFSET(#REF!,,,COUNTA(#REF!)-1)</definedName>
    <definedName name="코사">#REF!</definedName>
    <definedName name="코킹공">#REF!</definedName>
    <definedName name="코핑상단">#REF!</definedName>
    <definedName name="코핑폭">#REF!</definedName>
    <definedName name="코핑하단">#REF!</definedName>
    <definedName name="코핑헌치">#REF!</definedName>
    <definedName name="콘">[130]토공사!$B$10</definedName>
    <definedName name="콘크리트">#REF!</definedName>
    <definedName name="콘크리트_광의">#REF!</definedName>
    <definedName name="콘크리트공">[20]물가자료!$C$24</definedName>
    <definedName name="콘크리트타설">[57]!일위화면복귀매크로</definedName>
    <definedName name="콤프">#REF!</definedName>
    <definedName name="ㅌㅊㅌ">[67]견적서!#REF!</definedName>
    <definedName name="타일공">#REF!</definedName>
    <definedName name="터라기2">[131]오억미만!#REF!</definedName>
    <definedName name="터파기1">[131]오억미만!#REF!</definedName>
    <definedName name="터파기2">[131]오억미만!#REF!</definedName>
    <definedName name="터파기계산">[64]!터파기계산</definedName>
    <definedName name="터파기고">#REF!</definedName>
    <definedName name="토">#REF!</definedName>
    <definedName name="토공">#REF!</definedName>
    <definedName name="토공계획">[57]!수식입력매크로</definedName>
    <definedName name="토공분">#REF!</definedName>
    <definedName name="토공사">[132]정렬!$B$2:$E$1204</definedName>
    <definedName name="토공유동">#REF!</definedName>
    <definedName name="토공집계">[133]!수식입력매크로</definedName>
    <definedName name="토목내역">#REF!</definedName>
    <definedName name="토목원가">#REF!</definedName>
    <definedName name="토사">'[42]000000'!#REF!</definedName>
    <definedName name="토적표">#REF!</definedName>
    <definedName name="토집">[86]!수식입력매크로</definedName>
    <definedName name="통내">[77]노무비!$B$8</definedName>
    <definedName name="통설">[77]노무비!$B$10</definedName>
    <definedName name="통신기능사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급원자력비파괴시험">#REF!</definedName>
    <definedName name="특별고압케이블전공">#REF!</definedName>
    <definedName name="특별인부">'[62]기계경비(시간당)'!$D$9</definedName>
    <definedName name="특수비계공">#REF!</definedName>
    <definedName name="특수화공">#REF!</definedName>
    <definedName name="파고라기초" hidden="1">{"SJ - 기본 보기",#N/A,FALSE,"공사별 외주견적"}</definedName>
    <definedName name="파고라기초1" hidden="1">{"SJ - 기본 보기",#N/A,FALSE,"공사별 외주견적"}</definedName>
    <definedName name="파일" hidden="1">#REF!</definedName>
    <definedName name="판넬조립공">#REF!</definedName>
    <definedName name="페널">'[42]000000'!$E$60</definedName>
    <definedName name="폐기물갑지" hidden="1">{"'건축내역'!$A$1:$L$413"}</definedName>
    <definedName name="폐기물수수료">[58]총괄내역서!#REF!</definedName>
    <definedName name="포">#REF!</definedName>
    <definedName name="포설공">#REF!</definedName>
    <definedName name="포설노무비">[66]정산설계!$G$325</definedName>
    <definedName name="포일">[134]!수식입력매크로</definedName>
    <definedName name="포장">#REF!</definedName>
    <definedName name="포장공">#REF!</definedName>
    <definedName name="포장공집계">#REF!</definedName>
    <definedName name="포장공집계표">#REF!</definedName>
    <definedName name="포장단위">[135]VXXXXX!$AB$25</definedName>
    <definedName name="포장토적015">#REF!</definedName>
    <definedName name="포장토적02">#REF!</definedName>
    <definedName name="표지">#REF!</definedName>
    <definedName name="풀박스">[115]단가!#REF!</definedName>
    <definedName name="품명">#REF!</definedName>
    <definedName name="품번">#REF!</definedName>
    <definedName name="품셈">#REF!</definedName>
    <definedName name="품셈공종">'[136]별표 '!$C$2:$C$50</definedName>
    <definedName name="품셈단가">'[136]별표 '!$D$2:$D$50</definedName>
    <definedName name="품셈및단가">#REF!</definedName>
    <definedName name="품셈표">#REF!</definedName>
    <definedName name="플랜트기계설치공">#REF!</definedName>
    <definedName name="플랜트노">[15]Sheet6!#REF!</definedName>
    <definedName name="플랜트배관공">#REF!</definedName>
    <definedName name="플랜트용접공">#REF!</definedName>
    <definedName name="플랜트전공">[55]일위!#REF!</definedName>
    <definedName name="플랜트제관공">#REF!</definedName>
    <definedName name="플랜트특수용접공">#REF!</definedName>
    <definedName name="피어지름">#REF!</definedName>
    <definedName name="ㅎ384">#REF!</definedName>
    <definedName name="ㅎ662">#REF!</definedName>
    <definedName name="ㅎㄳ">#REF!</definedName>
    <definedName name="ㅎㅇㄶㄹㅇㄴ">#REF!</definedName>
    <definedName name="ㅎㅎ" hidden="1">{#N/A,#N/A,FALSE,"집계";#N/A,#N/A,FALSE,"철근";#N/A,#N/A,FALSE,"외봉육교(교대A1)";#N/A,#N/A,FALSE,"외봉육교(교대A2)"}</definedName>
    <definedName name="ㅎㅎㅎㅎ">#REF!</definedName>
    <definedName name="ㅎ혀ㅑ">#REF!</definedName>
    <definedName name="하도급">[117]산출내역서집계표!$D$6:$L$116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한전수탁공사비2">#REF!</definedName>
    <definedName name="할석공">#REF!</definedName>
    <definedName name="함석공">#REF!</definedName>
    <definedName name="합계">#REF!</definedName>
    <definedName name="합판">'[42]000000'!$E$3</definedName>
    <definedName name="햄머">#REF!</definedName>
    <definedName name="허용전류">#REF!</definedName>
    <definedName name="현도사">#REF!</definedName>
    <definedName name="형상">[41]DATE!$D$24:$D$85</definedName>
    <definedName name="형틀목공">[95]노임!$B$3</definedName>
    <definedName name="호호">#REF!</definedName>
    <definedName name="화공">#REF!</definedName>
    <definedName name="화약취급공">#REF!</definedName>
    <definedName name="환율">'[62]기계경비(시간당)'!$D$21</definedName>
    <definedName name="회사경비">#REF!</definedName>
    <definedName name="횡배수공집계">#REF!</definedName>
    <definedName name="횡배수관기초">#REF!</definedName>
    <definedName name="횡배수관연장">#REF!</definedName>
    <definedName name="후">[137]!일위코드입력매크로</definedName>
    <definedName name="후렉시블전선관">[115]단가!#REF!</definedName>
    <definedName name="훅크">'[42]000000'!$E$65</definedName>
    <definedName name="휀스위치">[138]날개벽!$AD$25</definedName>
    <definedName name="휘발유">#REF!</definedName>
    <definedName name="ㅏ1150">#REF!</definedName>
    <definedName name="ㅏ89">#REF!</definedName>
    <definedName name="ㅏ드A1">#REF!</definedName>
    <definedName name="ㅓ102">#REF!</definedName>
    <definedName name="ㅔ3" hidden="1">{#N/A,#N/A,FALSE,"배수1"}</definedName>
    <definedName name="ㅕ422">[23]대치판정!#REF!</definedName>
    <definedName name="ㅕㅓㅛㅕ">[28]견적서!#REF!</definedName>
    <definedName name="ㅗ">[18]화산경계!#REF!</definedName>
    <definedName name="ㅗㅗㅗ">[97]!일위화면복귀매크로</definedName>
    <definedName name="ㅛㅕㅓㅗ">[67]견적서!#REF!</definedName>
    <definedName name="ㅜㅗ">[47]견적서!#REF!</definedName>
    <definedName name="ㅜㅜ">#REF!</definedName>
    <definedName name="ㅡ873">#REF!</definedName>
    <definedName name="ㅣ">[139]!일위규격매크로</definedName>
    <definedName name="ㅣ189">#REF!</definedName>
    <definedName name="ㅣ32">#REF!</definedName>
    <definedName name="ㅣㅣ">[17]!Macro10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50" i="8" l="1"/>
  <c r="G150" i="8"/>
  <c r="E150" i="8"/>
  <c r="I24" i="9" l="1"/>
  <c r="J24" i="9" s="1"/>
  <c r="G24" i="9"/>
  <c r="H24" i="9" s="1"/>
  <c r="E24" i="9"/>
  <c r="I413" i="8"/>
  <c r="G413" i="8"/>
  <c r="E413" i="8"/>
  <c r="J416" i="8"/>
  <c r="H416" i="8"/>
  <c r="K416" i="8"/>
  <c r="K415" i="8"/>
  <c r="H415" i="8"/>
  <c r="F415" i="8"/>
  <c r="J414" i="8"/>
  <c r="H414" i="8"/>
  <c r="F414" i="8"/>
  <c r="L414" i="8" s="1"/>
  <c r="J413" i="8"/>
  <c r="H413" i="8"/>
  <c r="H435" i="8" s="1"/>
  <c r="K24" i="9" l="1"/>
  <c r="K413" i="8"/>
  <c r="F413" i="8"/>
  <c r="F416" i="8"/>
  <c r="L416" i="8" s="1"/>
  <c r="K414" i="8"/>
  <c r="J415" i="8"/>
  <c r="L415" i="8" s="1"/>
  <c r="F24" i="9"/>
  <c r="L24" i="9" s="1"/>
  <c r="E20" i="10" s="1"/>
  <c r="F435" i="8" l="1"/>
  <c r="L413" i="8"/>
  <c r="L435" i="8" s="1"/>
  <c r="J435" i="8"/>
  <c r="I391" i="8" l="1"/>
  <c r="G391" i="8"/>
  <c r="E391" i="8"/>
  <c r="I390" i="8"/>
  <c r="J390" i="8" s="1"/>
  <c r="G390" i="8"/>
  <c r="H390" i="8" s="1"/>
  <c r="E390" i="8"/>
  <c r="I392" i="8"/>
  <c r="J392" i="8" s="1"/>
  <c r="G392" i="8"/>
  <c r="H392" i="8" s="1"/>
  <c r="E392" i="8"/>
  <c r="I389" i="8"/>
  <c r="J389" i="8" s="1"/>
  <c r="G389" i="8"/>
  <c r="H389" i="8" s="1"/>
  <c r="E389" i="8"/>
  <c r="J391" i="8"/>
  <c r="H391" i="8"/>
  <c r="J411" i="8" l="1"/>
  <c r="I23" i="9" s="1"/>
  <c r="J23" i="9" s="1"/>
  <c r="K389" i="8"/>
  <c r="H411" i="8"/>
  <c r="G23" i="9" s="1"/>
  <c r="H23" i="9" s="1"/>
  <c r="F389" i="8"/>
  <c r="L389" i="8" l="1"/>
  <c r="H29" i="5" l="1"/>
  <c r="G29" i="5"/>
  <c r="F29" i="5"/>
  <c r="E29" i="5"/>
  <c r="H28" i="5"/>
  <c r="G28" i="5"/>
  <c r="F28" i="5"/>
  <c r="G53" i="8" s="1"/>
  <c r="E28" i="5"/>
  <c r="E53" i="8" s="1"/>
  <c r="H27" i="5"/>
  <c r="G27" i="5"/>
  <c r="F27" i="5"/>
  <c r="G55" i="8" s="1"/>
  <c r="H55" i="8" s="1"/>
  <c r="E27" i="5"/>
  <c r="H26" i="5"/>
  <c r="G26" i="5"/>
  <c r="F26" i="5"/>
  <c r="G54" i="8" s="1"/>
  <c r="E26" i="5"/>
  <c r="H25" i="5"/>
  <c r="G25" i="5"/>
  <c r="F25" i="5"/>
  <c r="E25" i="5"/>
  <c r="H24" i="5"/>
  <c r="G24" i="5"/>
  <c r="F24" i="5"/>
  <c r="G321" i="8" s="1"/>
  <c r="H321" i="8" s="1"/>
  <c r="E24" i="5"/>
  <c r="H23" i="5"/>
  <c r="G23" i="5"/>
  <c r="F23" i="5"/>
  <c r="E23" i="5"/>
  <c r="H22" i="5"/>
  <c r="G22" i="5"/>
  <c r="F22" i="5"/>
  <c r="E22" i="5"/>
  <c r="H21" i="5"/>
  <c r="G21" i="5"/>
  <c r="F21" i="5"/>
  <c r="E21" i="5"/>
  <c r="H20" i="5"/>
  <c r="G20" i="5"/>
  <c r="F20" i="5"/>
  <c r="E20" i="5"/>
  <c r="H19" i="5"/>
  <c r="G19" i="5"/>
  <c r="F19" i="5"/>
  <c r="E19" i="5"/>
  <c r="H18" i="5"/>
  <c r="G18" i="5"/>
  <c r="F18" i="5"/>
  <c r="E18" i="5"/>
  <c r="H17" i="5"/>
  <c r="G17" i="5"/>
  <c r="F17" i="5"/>
  <c r="E17" i="5"/>
  <c r="H16" i="5"/>
  <c r="G16" i="5"/>
  <c r="F16" i="5"/>
  <c r="E16" i="5"/>
  <c r="H15" i="5"/>
  <c r="G15" i="5"/>
  <c r="F15" i="5"/>
  <c r="E15" i="5"/>
  <c r="H14" i="5"/>
  <c r="G14" i="5"/>
  <c r="F14" i="5"/>
  <c r="E14" i="5"/>
  <c r="H13" i="5"/>
  <c r="G13" i="5"/>
  <c r="F13" i="5"/>
  <c r="E13" i="5"/>
  <c r="H12" i="5"/>
  <c r="G12" i="5"/>
  <c r="F12" i="5"/>
  <c r="E12" i="5"/>
  <c r="H11" i="5"/>
  <c r="G11" i="5"/>
  <c r="I245" i="6" s="1"/>
  <c r="F11" i="5"/>
  <c r="E11" i="5"/>
  <c r="H10" i="5"/>
  <c r="G10" i="5"/>
  <c r="F10" i="5"/>
  <c r="E10" i="5"/>
  <c r="H9" i="5"/>
  <c r="G9" i="5"/>
  <c r="F9" i="5"/>
  <c r="G247" i="6" s="1"/>
  <c r="E9" i="5"/>
  <c r="H8" i="5"/>
  <c r="G8" i="5"/>
  <c r="I267" i="6" s="1"/>
  <c r="F8" i="5"/>
  <c r="E8" i="5"/>
  <c r="H7" i="5"/>
  <c r="G7" i="5"/>
  <c r="F7" i="5"/>
  <c r="E7" i="5"/>
  <c r="H6" i="5"/>
  <c r="G6" i="5"/>
  <c r="F6" i="5"/>
  <c r="E6" i="5"/>
  <c r="H5" i="5"/>
  <c r="G5" i="5"/>
  <c r="F5" i="5"/>
  <c r="E5" i="5"/>
  <c r="H4" i="5"/>
  <c r="G4" i="5"/>
  <c r="F4" i="5"/>
  <c r="E4" i="5"/>
  <c r="I467" i="8"/>
  <c r="J467" i="8" s="1"/>
  <c r="G467" i="8"/>
  <c r="H467" i="8" s="1"/>
  <c r="I466" i="8"/>
  <c r="J466" i="8" s="1"/>
  <c r="G466" i="8"/>
  <c r="H466" i="8" s="1"/>
  <c r="I465" i="8"/>
  <c r="G465" i="8"/>
  <c r="I464" i="8"/>
  <c r="G464" i="8"/>
  <c r="I463" i="8"/>
  <c r="G463" i="8"/>
  <c r="I462" i="8"/>
  <c r="J462" i="8" s="1"/>
  <c r="G462" i="8"/>
  <c r="H462" i="8" s="1"/>
  <c r="I461" i="8"/>
  <c r="J461" i="8" s="1"/>
  <c r="G461" i="8"/>
  <c r="H461" i="8" s="1"/>
  <c r="G446" i="8"/>
  <c r="H446" i="8" s="1"/>
  <c r="E446" i="8"/>
  <c r="K446" i="8" s="1"/>
  <c r="G445" i="8"/>
  <c r="E445" i="8"/>
  <c r="G444" i="8"/>
  <c r="E444" i="8"/>
  <c r="G443" i="8"/>
  <c r="H443" i="8" s="1"/>
  <c r="E443" i="8"/>
  <c r="G442" i="8"/>
  <c r="H442" i="8" s="1"/>
  <c r="E442" i="8"/>
  <c r="F442" i="8" s="1"/>
  <c r="G441" i="8"/>
  <c r="E441" i="8"/>
  <c r="F441" i="8" s="1"/>
  <c r="G440" i="8"/>
  <c r="H440" i="8" s="1"/>
  <c r="E440" i="8"/>
  <c r="F440" i="8" s="1"/>
  <c r="G439" i="8"/>
  <c r="E439" i="8"/>
  <c r="G438" i="8"/>
  <c r="E438" i="8"/>
  <c r="G437" i="8"/>
  <c r="H437" i="8" s="1"/>
  <c r="E437" i="8"/>
  <c r="I368" i="8"/>
  <c r="J368" i="8" s="1"/>
  <c r="G368" i="8"/>
  <c r="I367" i="8"/>
  <c r="J367" i="8" s="1"/>
  <c r="G367" i="8"/>
  <c r="H367" i="8" s="1"/>
  <c r="I366" i="8"/>
  <c r="J366" i="8" s="1"/>
  <c r="G366" i="8"/>
  <c r="H366" i="8" s="1"/>
  <c r="I365" i="8"/>
  <c r="G365" i="8"/>
  <c r="I322" i="8"/>
  <c r="G322" i="8"/>
  <c r="E322" i="8"/>
  <c r="I321" i="8"/>
  <c r="E321" i="8"/>
  <c r="F321" i="8" s="1"/>
  <c r="G320" i="8"/>
  <c r="E320" i="8"/>
  <c r="F320" i="8" s="1"/>
  <c r="I319" i="8"/>
  <c r="J319" i="8" s="1"/>
  <c r="G319" i="8"/>
  <c r="H319" i="8" s="1"/>
  <c r="I318" i="8"/>
  <c r="J318" i="8" s="1"/>
  <c r="G318" i="8"/>
  <c r="I317" i="8"/>
  <c r="G317" i="8"/>
  <c r="I269" i="8"/>
  <c r="G269" i="8"/>
  <c r="H269" i="8" s="1"/>
  <c r="I202" i="8"/>
  <c r="G202" i="8"/>
  <c r="H202" i="8" s="1"/>
  <c r="I198" i="8"/>
  <c r="J198" i="8" s="1"/>
  <c r="G198" i="8"/>
  <c r="H198" i="8" s="1"/>
  <c r="I197" i="8"/>
  <c r="J197" i="8" s="1"/>
  <c r="G197" i="8"/>
  <c r="H197" i="8" s="1"/>
  <c r="I102" i="8"/>
  <c r="J102" i="8" s="1"/>
  <c r="G102" i="8"/>
  <c r="I101" i="8"/>
  <c r="G101" i="8"/>
  <c r="I89" i="8"/>
  <c r="G89" i="8"/>
  <c r="H89" i="8" s="1"/>
  <c r="I82" i="8"/>
  <c r="G82" i="8"/>
  <c r="H82" i="8" s="1"/>
  <c r="I81" i="8"/>
  <c r="J81" i="8" s="1"/>
  <c r="G81" i="8"/>
  <c r="I80" i="8"/>
  <c r="J80" i="8" s="1"/>
  <c r="G80" i="8"/>
  <c r="H80" i="8" s="1"/>
  <c r="I79" i="8"/>
  <c r="J79" i="8" s="1"/>
  <c r="G79" i="8"/>
  <c r="I78" i="8"/>
  <c r="G78" i="8"/>
  <c r="I77" i="8"/>
  <c r="G77" i="8"/>
  <c r="H77" i="8" s="1"/>
  <c r="I55" i="8"/>
  <c r="E55" i="8"/>
  <c r="F55" i="8" s="1"/>
  <c r="I54" i="8"/>
  <c r="J54" i="8" s="1"/>
  <c r="E54" i="8"/>
  <c r="F54" i="8" s="1"/>
  <c r="I53" i="8"/>
  <c r="J53" i="8" s="1"/>
  <c r="I1146" i="6"/>
  <c r="J1146" i="6" s="1"/>
  <c r="G1146" i="6"/>
  <c r="H1146" i="6" s="1"/>
  <c r="I1145" i="6"/>
  <c r="G1145" i="6"/>
  <c r="I1144" i="6"/>
  <c r="J1144" i="6" s="1"/>
  <c r="G1144" i="6"/>
  <c r="H1144" i="6" s="1"/>
  <c r="I1143" i="6"/>
  <c r="J1143" i="6" s="1"/>
  <c r="G1143" i="6"/>
  <c r="I1142" i="6"/>
  <c r="G1142" i="6"/>
  <c r="H1142" i="6" s="1"/>
  <c r="I1141" i="6"/>
  <c r="J1141" i="6" s="1"/>
  <c r="G1141" i="6"/>
  <c r="H1141" i="6" s="1"/>
  <c r="I1140" i="6"/>
  <c r="J1140" i="6" s="1"/>
  <c r="G1140" i="6"/>
  <c r="H1140" i="6" s="1"/>
  <c r="I1139" i="6"/>
  <c r="G1139" i="6"/>
  <c r="I1138" i="6"/>
  <c r="G1138" i="6"/>
  <c r="I1137" i="6"/>
  <c r="G1137" i="6"/>
  <c r="I1132" i="6"/>
  <c r="G1132" i="6"/>
  <c r="I1131" i="6"/>
  <c r="J1131" i="6" s="1"/>
  <c r="G1131" i="6"/>
  <c r="I1130" i="6"/>
  <c r="J1130" i="6" s="1"/>
  <c r="G1130" i="6"/>
  <c r="H1130" i="6" s="1"/>
  <c r="I1129" i="6"/>
  <c r="G1129" i="6"/>
  <c r="I1128" i="6"/>
  <c r="G1128" i="6"/>
  <c r="I1127" i="6"/>
  <c r="J1127" i="6" s="1"/>
  <c r="G1127" i="6"/>
  <c r="I1126" i="6"/>
  <c r="J1126" i="6" s="1"/>
  <c r="G1126" i="6"/>
  <c r="H1126" i="6" s="1"/>
  <c r="I1125" i="6"/>
  <c r="G1125" i="6"/>
  <c r="I1124" i="6"/>
  <c r="J1124" i="6" s="1"/>
  <c r="G1124" i="6"/>
  <c r="H1124" i="6" s="1"/>
  <c r="I1123" i="6"/>
  <c r="G1123" i="6"/>
  <c r="I1119" i="6"/>
  <c r="G1119" i="6"/>
  <c r="E1119" i="6"/>
  <c r="F1119" i="6" s="1"/>
  <c r="I1115" i="6"/>
  <c r="G1115" i="6"/>
  <c r="I1109" i="6"/>
  <c r="J1109" i="6" s="1"/>
  <c r="J1110" i="6" s="1"/>
  <c r="G177" i="7" s="1"/>
  <c r="I342" i="8" s="1"/>
  <c r="J342" i="8" s="1"/>
  <c r="G1109" i="6"/>
  <c r="H1109" i="6" s="1"/>
  <c r="H1110" i="6" s="1"/>
  <c r="F177" i="7" s="1"/>
  <c r="G342" i="8" s="1"/>
  <c r="H342" i="8" s="1"/>
  <c r="E1109" i="6"/>
  <c r="I1104" i="6"/>
  <c r="J1104" i="6" s="1"/>
  <c r="G1104" i="6"/>
  <c r="H1104" i="6" s="1"/>
  <c r="E1104" i="6"/>
  <c r="F1104" i="6" s="1"/>
  <c r="I1103" i="6"/>
  <c r="G1103" i="6"/>
  <c r="E1103" i="6"/>
  <c r="F1103" i="6" s="1"/>
  <c r="I1098" i="6"/>
  <c r="J1098" i="6" s="1"/>
  <c r="G1098" i="6"/>
  <c r="E1098" i="6"/>
  <c r="F1098" i="6" s="1"/>
  <c r="I1097" i="6"/>
  <c r="J1097" i="6" s="1"/>
  <c r="G1097" i="6"/>
  <c r="E1097" i="6"/>
  <c r="I1093" i="6"/>
  <c r="J1093" i="6" s="1"/>
  <c r="J1094" i="6" s="1"/>
  <c r="G174" i="7" s="1"/>
  <c r="I343" i="8" s="1"/>
  <c r="J343" i="8" s="1"/>
  <c r="G1093" i="6"/>
  <c r="H1093" i="6" s="1"/>
  <c r="H1094" i="6" s="1"/>
  <c r="F174" i="7" s="1"/>
  <c r="G343" i="8" s="1"/>
  <c r="H343" i="8" s="1"/>
  <c r="E1093" i="6"/>
  <c r="F1093" i="6" s="1"/>
  <c r="I1088" i="6"/>
  <c r="G1088" i="6"/>
  <c r="E1088" i="6"/>
  <c r="F1088" i="6" s="1"/>
  <c r="I1084" i="6"/>
  <c r="J1084" i="6" s="1"/>
  <c r="G1084" i="6"/>
  <c r="E1084" i="6"/>
  <c r="I1083" i="6"/>
  <c r="G1083" i="6"/>
  <c r="E1083" i="6"/>
  <c r="I1078" i="6"/>
  <c r="J1078" i="6" s="1"/>
  <c r="G1078" i="6"/>
  <c r="E1078" i="6"/>
  <c r="I1077" i="6"/>
  <c r="G1077" i="6"/>
  <c r="E1077" i="6"/>
  <c r="K1077" i="6" s="1"/>
  <c r="I1072" i="6"/>
  <c r="J1072" i="6" s="1"/>
  <c r="G1072" i="6"/>
  <c r="E1072" i="6"/>
  <c r="I1071" i="6"/>
  <c r="J1071" i="6" s="1"/>
  <c r="G1071" i="6"/>
  <c r="H1071" i="6" s="1"/>
  <c r="E1071" i="6"/>
  <c r="I1070" i="6"/>
  <c r="J1070" i="6" s="1"/>
  <c r="G1070" i="6"/>
  <c r="E1070" i="6"/>
  <c r="I1065" i="6"/>
  <c r="G1065" i="6"/>
  <c r="E1065" i="6"/>
  <c r="F1065" i="6" s="1"/>
  <c r="I1060" i="6"/>
  <c r="K1060" i="6" s="1"/>
  <c r="G1060" i="6"/>
  <c r="E1060" i="6"/>
  <c r="I1059" i="6"/>
  <c r="J1059" i="6" s="1"/>
  <c r="G1059" i="6"/>
  <c r="H1059" i="6" s="1"/>
  <c r="H1062" i="6" s="1"/>
  <c r="F168" i="7" s="1"/>
  <c r="G355" i="8" s="1"/>
  <c r="H355" i="8" s="1"/>
  <c r="E1059" i="6"/>
  <c r="F1059" i="6" s="1"/>
  <c r="I1055" i="6"/>
  <c r="J1055" i="6" s="1"/>
  <c r="G1055" i="6"/>
  <c r="H1055" i="6" s="1"/>
  <c r="E1055" i="6"/>
  <c r="F1055" i="6" s="1"/>
  <c r="I1054" i="6"/>
  <c r="G1054" i="6"/>
  <c r="E1054" i="6"/>
  <c r="K1054" i="6" s="1"/>
  <c r="I1050" i="6"/>
  <c r="J1050" i="6" s="1"/>
  <c r="J1051" i="6" s="1"/>
  <c r="G166" i="7" s="1"/>
  <c r="I1113" i="6" s="1"/>
  <c r="J1113" i="6" s="1"/>
  <c r="G1050" i="6"/>
  <c r="E1050" i="6"/>
  <c r="I1046" i="6"/>
  <c r="G1046" i="6"/>
  <c r="H1046" i="6" s="1"/>
  <c r="H1047" i="6" s="1"/>
  <c r="F165" i="7" s="1"/>
  <c r="G353" i="8" s="1"/>
  <c r="H353" i="8" s="1"/>
  <c r="E1046" i="6"/>
  <c r="F1046" i="6" s="1"/>
  <c r="I1042" i="6"/>
  <c r="J1042" i="6" s="1"/>
  <c r="G1042" i="6"/>
  <c r="E1042" i="6"/>
  <c r="I1041" i="6"/>
  <c r="G1041" i="6"/>
  <c r="E1041" i="6"/>
  <c r="I1028" i="6"/>
  <c r="J1028" i="6" s="1"/>
  <c r="G1028" i="6"/>
  <c r="E1028" i="6"/>
  <c r="I1027" i="6"/>
  <c r="G1027" i="6"/>
  <c r="H1027" i="6" s="1"/>
  <c r="I1029" i="6" s="1"/>
  <c r="J1029" i="6" s="1"/>
  <c r="E1027" i="6"/>
  <c r="I1023" i="6"/>
  <c r="J1023" i="6" s="1"/>
  <c r="G1023" i="6"/>
  <c r="H1023" i="6" s="1"/>
  <c r="E1023" i="6"/>
  <c r="I1022" i="6"/>
  <c r="G1022" i="6"/>
  <c r="E1022" i="6"/>
  <c r="F1022" i="6" s="1"/>
  <c r="I1018" i="6"/>
  <c r="J1018" i="6" s="1"/>
  <c r="G1018" i="6"/>
  <c r="E1018" i="6"/>
  <c r="I1017" i="6"/>
  <c r="J1017" i="6" s="1"/>
  <c r="G1017" i="6"/>
  <c r="H1017" i="6" s="1"/>
  <c r="E1017" i="6"/>
  <c r="I1016" i="6"/>
  <c r="J1016" i="6" s="1"/>
  <c r="G1016" i="6"/>
  <c r="H1016" i="6" s="1"/>
  <c r="I1012" i="6"/>
  <c r="G1012" i="6"/>
  <c r="H1012" i="6" s="1"/>
  <c r="E1012" i="6"/>
  <c r="I1011" i="6"/>
  <c r="G1011" i="6"/>
  <c r="K1011" i="6" s="1"/>
  <c r="E1011" i="6"/>
  <c r="I1010" i="6"/>
  <c r="G1010" i="6"/>
  <c r="H1010" i="6" s="1"/>
  <c r="E1010" i="6"/>
  <c r="F1010" i="6" s="1"/>
  <c r="I1009" i="6"/>
  <c r="G1009" i="6"/>
  <c r="H1009" i="6" s="1"/>
  <c r="E1009" i="6"/>
  <c r="F1009" i="6" s="1"/>
  <c r="I1007" i="6"/>
  <c r="G1007" i="6"/>
  <c r="I1000" i="6"/>
  <c r="G1000" i="6"/>
  <c r="H1000" i="6" s="1"/>
  <c r="I996" i="6"/>
  <c r="J996" i="6" s="1"/>
  <c r="G996" i="6"/>
  <c r="I995" i="6"/>
  <c r="G995" i="6"/>
  <c r="H995" i="6" s="1"/>
  <c r="I992" i="6"/>
  <c r="J992" i="6" s="1"/>
  <c r="G992" i="6"/>
  <c r="I991" i="6"/>
  <c r="J991" i="6" s="1"/>
  <c r="G991" i="6"/>
  <c r="H991" i="6" s="1"/>
  <c r="I990" i="6"/>
  <c r="G990" i="6"/>
  <c r="I986" i="6"/>
  <c r="G986" i="6"/>
  <c r="I981" i="6"/>
  <c r="J981" i="6" s="1"/>
  <c r="G981" i="6"/>
  <c r="H981" i="6" s="1"/>
  <c r="E981" i="6"/>
  <c r="I980" i="6"/>
  <c r="J980" i="6" s="1"/>
  <c r="G980" i="6"/>
  <c r="H980" i="6" s="1"/>
  <c r="E980" i="6"/>
  <c r="I979" i="6"/>
  <c r="J979" i="6" s="1"/>
  <c r="G979" i="6"/>
  <c r="H979" i="6" s="1"/>
  <c r="I974" i="6"/>
  <c r="J974" i="6" s="1"/>
  <c r="G974" i="6"/>
  <c r="I970" i="6"/>
  <c r="J970" i="6" s="1"/>
  <c r="G970" i="6"/>
  <c r="E970" i="6"/>
  <c r="I969" i="6"/>
  <c r="G969" i="6"/>
  <c r="E969" i="6"/>
  <c r="I964" i="6"/>
  <c r="J964" i="6" s="1"/>
  <c r="G964" i="6"/>
  <c r="I963" i="6"/>
  <c r="J963" i="6" s="1"/>
  <c r="G963" i="6"/>
  <c r="H963" i="6" s="1"/>
  <c r="I958" i="6"/>
  <c r="J958" i="6" s="1"/>
  <c r="G958" i="6"/>
  <c r="H958" i="6" s="1"/>
  <c r="I957" i="6"/>
  <c r="G957" i="6"/>
  <c r="H957" i="6" s="1"/>
  <c r="I952" i="6"/>
  <c r="G952" i="6"/>
  <c r="I947" i="6"/>
  <c r="G947" i="6"/>
  <c r="I946" i="6"/>
  <c r="J946" i="6" s="1"/>
  <c r="G946" i="6"/>
  <c r="H946" i="6" s="1"/>
  <c r="I942" i="6"/>
  <c r="G942" i="6"/>
  <c r="H942" i="6" s="1"/>
  <c r="E942" i="6"/>
  <c r="I941" i="6"/>
  <c r="J941" i="6" s="1"/>
  <c r="G941" i="6"/>
  <c r="E941" i="6"/>
  <c r="I936" i="6"/>
  <c r="J936" i="6" s="1"/>
  <c r="G936" i="6"/>
  <c r="H936" i="6" s="1"/>
  <c r="E936" i="6"/>
  <c r="I935" i="6"/>
  <c r="J935" i="6" s="1"/>
  <c r="G935" i="6"/>
  <c r="H935" i="6" s="1"/>
  <c r="E935" i="6"/>
  <c r="F935" i="6" s="1"/>
  <c r="I931" i="6"/>
  <c r="J931" i="6" s="1"/>
  <c r="J932" i="6" s="1"/>
  <c r="G146" i="7" s="1"/>
  <c r="I948" i="6" s="1"/>
  <c r="J948" i="6" s="1"/>
  <c r="G931" i="6"/>
  <c r="H931" i="6" s="1"/>
  <c r="E931" i="6"/>
  <c r="I930" i="6"/>
  <c r="G930" i="6"/>
  <c r="E930" i="6"/>
  <c r="I925" i="6"/>
  <c r="J925" i="6" s="1"/>
  <c r="G925" i="6"/>
  <c r="H925" i="6" s="1"/>
  <c r="I916" i="6"/>
  <c r="G916" i="6"/>
  <c r="H916" i="6" s="1"/>
  <c r="I914" i="6"/>
  <c r="G914" i="6"/>
  <c r="E914" i="6"/>
  <c r="F914" i="6" s="1"/>
  <c r="I913" i="6"/>
  <c r="G913" i="6"/>
  <c r="E913" i="6"/>
  <c r="F913" i="6" s="1"/>
  <c r="I908" i="6"/>
  <c r="G908" i="6"/>
  <c r="E908" i="6"/>
  <c r="K908" i="6" s="1"/>
  <c r="I907" i="6"/>
  <c r="G907" i="6"/>
  <c r="E907" i="6"/>
  <c r="F907" i="6" s="1"/>
  <c r="I902" i="6"/>
  <c r="J902" i="6" s="1"/>
  <c r="G902" i="6"/>
  <c r="H902" i="6" s="1"/>
  <c r="I901" i="6"/>
  <c r="J901" i="6" s="1"/>
  <c r="G901" i="6"/>
  <c r="I896" i="6"/>
  <c r="G896" i="6"/>
  <c r="I895" i="6"/>
  <c r="G895" i="6"/>
  <c r="H895" i="6" s="1"/>
  <c r="I890" i="6"/>
  <c r="J890" i="6" s="1"/>
  <c r="G890" i="6"/>
  <c r="E890" i="6"/>
  <c r="I889" i="6"/>
  <c r="J889" i="6" s="1"/>
  <c r="G889" i="6"/>
  <c r="H889" i="6" s="1"/>
  <c r="I891" i="6" s="1"/>
  <c r="J891" i="6" s="1"/>
  <c r="E889" i="6"/>
  <c r="F889" i="6" s="1"/>
  <c r="I884" i="6"/>
  <c r="J884" i="6" s="1"/>
  <c r="G884" i="6"/>
  <c r="E884" i="6"/>
  <c r="I883" i="6"/>
  <c r="G883" i="6"/>
  <c r="E883" i="6"/>
  <c r="I878" i="6"/>
  <c r="J878" i="6" s="1"/>
  <c r="G878" i="6"/>
  <c r="E878" i="6"/>
  <c r="I877" i="6"/>
  <c r="G877" i="6"/>
  <c r="H877" i="6" s="1"/>
  <c r="E877" i="6"/>
  <c r="F877" i="6" s="1"/>
  <c r="I873" i="6"/>
  <c r="J873" i="6" s="1"/>
  <c r="G873" i="6"/>
  <c r="H873" i="6" s="1"/>
  <c r="I871" i="6"/>
  <c r="G871" i="6"/>
  <c r="H871" i="6" s="1"/>
  <c r="I865" i="6"/>
  <c r="G865" i="6"/>
  <c r="H865" i="6" s="1"/>
  <c r="E865" i="6"/>
  <c r="F865" i="6" s="1"/>
  <c r="I864" i="6"/>
  <c r="G864" i="6"/>
  <c r="H864" i="6" s="1"/>
  <c r="E864" i="6"/>
  <c r="I859" i="6"/>
  <c r="J859" i="6" s="1"/>
  <c r="G859" i="6"/>
  <c r="E859" i="6"/>
  <c r="F859" i="6" s="1"/>
  <c r="I858" i="6"/>
  <c r="J858" i="6" s="1"/>
  <c r="G858" i="6"/>
  <c r="H858" i="6" s="1"/>
  <c r="E858" i="6"/>
  <c r="I853" i="6"/>
  <c r="G853" i="6"/>
  <c r="I848" i="6"/>
  <c r="J848" i="6" s="1"/>
  <c r="G848" i="6"/>
  <c r="H848" i="6" s="1"/>
  <c r="I844" i="6"/>
  <c r="G844" i="6"/>
  <c r="I843" i="6"/>
  <c r="J843" i="6" s="1"/>
  <c r="G843" i="6"/>
  <c r="E843" i="6"/>
  <c r="I842" i="6"/>
  <c r="J842" i="6" s="1"/>
  <c r="G842" i="6"/>
  <c r="E842" i="6"/>
  <c r="I836" i="6"/>
  <c r="J836" i="6" s="1"/>
  <c r="G836" i="6"/>
  <c r="E836" i="6"/>
  <c r="F836" i="6" s="1"/>
  <c r="I835" i="6"/>
  <c r="G835" i="6"/>
  <c r="E835" i="6"/>
  <c r="F835" i="6" s="1"/>
  <c r="I831" i="6"/>
  <c r="J831" i="6" s="1"/>
  <c r="G831" i="6"/>
  <c r="E831" i="6"/>
  <c r="F831" i="6" s="1"/>
  <c r="I830" i="6"/>
  <c r="J830" i="6" s="1"/>
  <c r="G830" i="6"/>
  <c r="I820" i="6"/>
  <c r="J820" i="6" s="1"/>
  <c r="J821" i="6" s="1"/>
  <c r="G127" i="7" s="1"/>
  <c r="I826" i="6" s="1"/>
  <c r="J826" i="6" s="1"/>
  <c r="G820" i="6"/>
  <c r="H820" i="6" s="1"/>
  <c r="H821" i="6" s="1"/>
  <c r="F127" i="7" s="1"/>
  <c r="G826" i="6" s="1"/>
  <c r="H826" i="6" s="1"/>
  <c r="I814" i="6"/>
  <c r="J814" i="6" s="1"/>
  <c r="G814" i="6"/>
  <c r="E814" i="6"/>
  <c r="I813" i="6"/>
  <c r="G813" i="6"/>
  <c r="E813" i="6"/>
  <c r="F813" i="6" s="1"/>
  <c r="I812" i="6"/>
  <c r="G812" i="6"/>
  <c r="H812" i="6" s="1"/>
  <c r="E812" i="6"/>
  <c r="F812" i="6" s="1"/>
  <c r="I811" i="6"/>
  <c r="G811" i="6"/>
  <c r="H811" i="6" s="1"/>
  <c r="E811" i="6"/>
  <c r="F811" i="6" s="1"/>
  <c r="I810" i="6"/>
  <c r="G810" i="6"/>
  <c r="E810" i="6"/>
  <c r="I809" i="6"/>
  <c r="G809" i="6"/>
  <c r="E809" i="6"/>
  <c r="F809" i="6" s="1"/>
  <c r="I804" i="6"/>
  <c r="J804" i="6" s="1"/>
  <c r="G804" i="6"/>
  <c r="H804" i="6" s="1"/>
  <c r="E804" i="6"/>
  <c r="F804" i="6" s="1"/>
  <c r="I803" i="6"/>
  <c r="G803" i="6"/>
  <c r="E803" i="6"/>
  <c r="I802" i="6"/>
  <c r="G802" i="6"/>
  <c r="H802" i="6" s="1"/>
  <c r="I801" i="6"/>
  <c r="G801" i="6"/>
  <c r="I793" i="6"/>
  <c r="J793" i="6" s="1"/>
  <c r="G793" i="6"/>
  <c r="H793" i="6" s="1"/>
  <c r="I792" i="6"/>
  <c r="J792" i="6" s="1"/>
  <c r="G792" i="6"/>
  <c r="H792" i="6" s="1"/>
  <c r="I787" i="6"/>
  <c r="J787" i="6" s="1"/>
  <c r="G787" i="6"/>
  <c r="H787" i="6" s="1"/>
  <c r="E787" i="6"/>
  <c r="I786" i="6"/>
  <c r="J786" i="6" s="1"/>
  <c r="G786" i="6"/>
  <c r="E786" i="6"/>
  <c r="I780" i="6"/>
  <c r="J780" i="6" s="1"/>
  <c r="G780" i="6"/>
  <c r="I774" i="6"/>
  <c r="J774" i="6" s="1"/>
  <c r="G774" i="6"/>
  <c r="H774" i="6" s="1"/>
  <c r="I769" i="6"/>
  <c r="G769" i="6"/>
  <c r="H769" i="6" s="1"/>
  <c r="E769" i="6"/>
  <c r="F769" i="6" s="1"/>
  <c r="I768" i="6"/>
  <c r="J768" i="6" s="1"/>
  <c r="G768" i="6"/>
  <c r="H768" i="6" s="1"/>
  <c r="E768" i="6"/>
  <c r="F768" i="6" s="1"/>
  <c r="I767" i="6"/>
  <c r="G767" i="6"/>
  <c r="H767" i="6" s="1"/>
  <c r="E767" i="6"/>
  <c r="I762" i="6"/>
  <c r="G762" i="6"/>
  <c r="E762" i="6"/>
  <c r="F762" i="6" s="1"/>
  <c r="I761" i="6"/>
  <c r="J761" i="6" s="1"/>
  <c r="G761" i="6"/>
  <c r="H761" i="6" s="1"/>
  <c r="E761" i="6"/>
  <c r="F761" i="6" s="1"/>
  <c r="I756" i="6"/>
  <c r="G756" i="6"/>
  <c r="E756" i="6"/>
  <c r="F756" i="6" s="1"/>
  <c r="I755" i="6"/>
  <c r="G755" i="6"/>
  <c r="E755" i="6"/>
  <c r="F755" i="6" s="1"/>
  <c r="I751" i="6"/>
  <c r="G751" i="6"/>
  <c r="H751" i="6" s="1"/>
  <c r="E751" i="6"/>
  <c r="F751" i="6" s="1"/>
  <c r="I750" i="6"/>
  <c r="G750" i="6"/>
  <c r="H750" i="6" s="1"/>
  <c r="E750" i="6"/>
  <c r="F750" i="6" s="1"/>
  <c r="I745" i="6"/>
  <c r="G745" i="6"/>
  <c r="E745" i="6"/>
  <c r="F745" i="6" s="1"/>
  <c r="I744" i="6"/>
  <c r="G744" i="6"/>
  <c r="E744" i="6"/>
  <c r="I740" i="6"/>
  <c r="G740" i="6"/>
  <c r="E740" i="6"/>
  <c r="F740" i="6" s="1"/>
  <c r="I739" i="6"/>
  <c r="J739" i="6" s="1"/>
  <c r="G739" i="6"/>
  <c r="H739" i="6" s="1"/>
  <c r="I735" i="6"/>
  <c r="J735" i="6" s="1"/>
  <c r="G735" i="6"/>
  <c r="E735" i="6"/>
  <c r="F735" i="6" s="1"/>
  <c r="I734" i="6"/>
  <c r="J734" i="6" s="1"/>
  <c r="G734" i="6"/>
  <c r="I728" i="6"/>
  <c r="G728" i="6"/>
  <c r="H728" i="6" s="1"/>
  <c r="E728" i="6"/>
  <c r="I727" i="6"/>
  <c r="J727" i="6" s="1"/>
  <c r="G727" i="6"/>
  <c r="H727" i="6" s="1"/>
  <c r="E727" i="6"/>
  <c r="I726" i="6"/>
  <c r="J726" i="6" s="1"/>
  <c r="G726" i="6"/>
  <c r="H726" i="6" s="1"/>
  <c r="E726" i="6"/>
  <c r="I725" i="6"/>
  <c r="G725" i="6"/>
  <c r="K725" i="6" s="1"/>
  <c r="E725" i="6"/>
  <c r="F725" i="6" s="1"/>
  <c r="I719" i="6"/>
  <c r="G719" i="6"/>
  <c r="E719" i="6"/>
  <c r="I718" i="6"/>
  <c r="J718" i="6" s="1"/>
  <c r="G718" i="6"/>
  <c r="H718" i="6" s="1"/>
  <c r="E718" i="6"/>
  <c r="I717" i="6"/>
  <c r="J717" i="6" s="1"/>
  <c r="G717" i="6"/>
  <c r="H717" i="6" s="1"/>
  <c r="E717" i="6"/>
  <c r="I716" i="6"/>
  <c r="J716" i="6" s="1"/>
  <c r="G716" i="6"/>
  <c r="H716" i="6" s="1"/>
  <c r="E716" i="6"/>
  <c r="I711" i="6"/>
  <c r="G711" i="6"/>
  <c r="I710" i="6"/>
  <c r="G710" i="6"/>
  <c r="H710" i="6" s="1"/>
  <c r="I709" i="6"/>
  <c r="J709" i="6" s="1"/>
  <c r="G709" i="6"/>
  <c r="H709" i="6" s="1"/>
  <c r="I705" i="6"/>
  <c r="J705" i="6" s="1"/>
  <c r="G705" i="6"/>
  <c r="H705" i="6" s="1"/>
  <c r="I704" i="6"/>
  <c r="G704" i="6"/>
  <c r="I703" i="6"/>
  <c r="G703" i="6"/>
  <c r="I702" i="6"/>
  <c r="G702" i="6"/>
  <c r="I701" i="6"/>
  <c r="G701" i="6"/>
  <c r="H701" i="6" s="1"/>
  <c r="I700" i="6"/>
  <c r="J700" i="6" s="1"/>
  <c r="G700" i="6"/>
  <c r="H700" i="6" s="1"/>
  <c r="I695" i="6"/>
  <c r="J695" i="6" s="1"/>
  <c r="G695" i="6"/>
  <c r="H695" i="6" s="1"/>
  <c r="I694" i="6"/>
  <c r="G694" i="6"/>
  <c r="I693" i="6"/>
  <c r="J693" i="6" s="1"/>
  <c r="G693" i="6"/>
  <c r="I689" i="6"/>
  <c r="G689" i="6"/>
  <c r="H689" i="6" s="1"/>
  <c r="I688" i="6"/>
  <c r="G688" i="6"/>
  <c r="I687" i="6"/>
  <c r="J687" i="6" s="1"/>
  <c r="G687" i="6"/>
  <c r="H687" i="6" s="1"/>
  <c r="I686" i="6"/>
  <c r="J686" i="6" s="1"/>
  <c r="G686" i="6"/>
  <c r="H686" i="6" s="1"/>
  <c r="I685" i="6"/>
  <c r="G685" i="6"/>
  <c r="I680" i="6"/>
  <c r="J680" i="6" s="1"/>
  <c r="G680" i="6"/>
  <c r="H680" i="6" s="1"/>
  <c r="I679" i="6"/>
  <c r="G679" i="6"/>
  <c r="I677" i="6"/>
  <c r="G677" i="6"/>
  <c r="H677" i="6" s="1"/>
  <c r="I673" i="6"/>
  <c r="J673" i="6" s="1"/>
  <c r="G673" i="6"/>
  <c r="I672" i="6"/>
  <c r="J672" i="6" s="1"/>
  <c r="G672" i="6"/>
  <c r="H672" i="6" s="1"/>
  <c r="I671" i="6"/>
  <c r="G671" i="6"/>
  <c r="I670" i="6"/>
  <c r="J670" i="6" s="1"/>
  <c r="G670" i="6"/>
  <c r="I664" i="6"/>
  <c r="G664" i="6"/>
  <c r="I660" i="6"/>
  <c r="G660" i="6"/>
  <c r="H660" i="6" s="1"/>
  <c r="H661" i="6" s="1"/>
  <c r="F106" i="7" s="1"/>
  <c r="G666" i="6" s="1"/>
  <c r="H666" i="6" s="1"/>
  <c r="E660" i="6"/>
  <c r="F660" i="6" s="1"/>
  <c r="F661" i="6" s="1"/>
  <c r="E106" i="7" s="1"/>
  <c r="E666" i="6" s="1"/>
  <c r="F666" i="6" s="1"/>
  <c r="I654" i="6"/>
  <c r="J654" i="6" s="1"/>
  <c r="G654" i="6"/>
  <c r="H654" i="6" s="1"/>
  <c r="I653" i="6"/>
  <c r="J653" i="6" s="1"/>
  <c r="G653" i="6"/>
  <c r="I648" i="6"/>
  <c r="G648" i="6"/>
  <c r="H648" i="6" s="1"/>
  <c r="E648" i="6"/>
  <c r="F648" i="6" s="1"/>
  <c r="I647" i="6"/>
  <c r="G647" i="6"/>
  <c r="E647" i="6"/>
  <c r="I642" i="6"/>
  <c r="J642" i="6" s="1"/>
  <c r="G642" i="6"/>
  <c r="H642" i="6" s="1"/>
  <c r="I641" i="6"/>
  <c r="J641" i="6" s="1"/>
  <c r="G641" i="6"/>
  <c r="H641" i="6" s="1"/>
  <c r="E641" i="6"/>
  <c r="F641" i="6" s="1"/>
  <c r="I640" i="6"/>
  <c r="G640" i="6"/>
  <c r="H640" i="6" s="1"/>
  <c r="E640" i="6"/>
  <c r="F640" i="6" s="1"/>
  <c r="I635" i="6"/>
  <c r="J635" i="6" s="1"/>
  <c r="G635" i="6"/>
  <c r="H635" i="6" s="1"/>
  <c r="E635" i="6"/>
  <c r="I634" i="6"/>
  <c r="G634" i="6"/>
  <c r="E634" i="6"/>
  <c r="F634" i="6" s="1"/>
  <c r="I629" i="6"/>
  <c r="J629" i="6" s="1"/>
  <c r="G629" i="6"/>
  <c r="H629" i="6" s="1"/>
  <c r="E629" i="6"/>
  <c r="F629" i="6" s="1"/>
  <c r="I628" i="6"/>
  <c r="G628" i="6"/>
  <c r="E628" i="6"/>
  <c r="F628" i="6" s="1"/>
  <c r="I623" i="6"/>
  <c r="G623" i="6"/>
  <c r="H623" i="6" s="1"/>
  <c r="I619" i="6"/>
  <c r="G619" i="6"/>
  <c r="E619" i="6"/>
  <c r="F619" i="6" s="1"/>
  <c r="F620" i="6" s="1"/>
  <c r="E99" i="7" s="1"/>
  <c r="E624" i="6" s="1"/>
  <c r="I612" i="6"/>
  <c r="G612" i="6"/>
  <c r="H612" i="6" s="1"/>
  <c r="I611" i="6"/>
  <c r="J611" i="6" s="1"/>
  <c r="G611" i="6"/>
  <c r="H611" i="6" s="1"/>
  <c r="I610" i="6"/>
  <c r="J610" i="6" s="1"/>
  <c r="G610" i="6"/>
  <c r="I609" i="6"/>
  <c r="J609" i="6" s="1"/>
  <c r="G609" i="6"/>
  <c r="H609" i="6" s="1"/>
  <c r="I602" i="6"/>
  <c r="G602" i="6"/>
  <c r="H602" i="6" s="1"/>
  <c r="I601" i="6"/>
  <c r="G601" i="6"/>
  <c r="H601" i="6" s="1"/>
  <c r="I600" i="6"/>
  <c r="J600" i="6" s="1"/>
  <c r="G600" i="6"/>
  <c r="H600" i="6" s="1"/>
  <c r="I599" i="6"/>
  <c r="G599" i="6"/>
  <c r="H599" i="6" s="1"/>
  <c r="I594" i="6"/>
  <c r="G594" i="6"/>
  <c r="E594" i="6"/>
  <c r="F594" i="6" s="1"/>
  <c r="I593" i="6"/>
  <c r="G593" i="6"/>
  <c r="E593" i="6"/>
  <c r="I588" i="6"/>
  <c r="G588" i="6"/>
  <c r="E588" i="6"/>
  <c r="F588" i="6" s="1"/>
  <c r="I587" i="6"/>
  <c r="G587" i="6"/>
  <c r="H587" i="6" s="1"/>
  <c r="I589" i="6" s="1"/>
  <c r="J589" i="6" s="1"/>
  <c r="L589" i="6" s="1"/>
  <c r="E587" i="6"/>
  <c r="F587" i="6" s="1"/>
  <c r="I582" i="6"/>
  <c r="G582" i="6"/>
  <c r="E582" i="6"/>
  <c r="F582" i="6" s="1"/>
  <c r="I581" i="6"/>
  <c r="G581" i="6"/>
  <c r="E581" i="6"/>
  <c r="I576" i="6"/>
  <c r="G576" i="6"/>
  <c r="H576" i="6" s="1"/>
  <c r="E576" i="6"/>
  <c r="F576" i="6" s="1"/>
  <c r="I575" i="6"/>
  <c r="G575" i="6"/>
  <c r="H575" i="6" s="1"/>
  <c r="E575" i="6"/>
  <c r="F575" i="6" s="1"/>
  <c r="I570" i="6"/>
  <c r="G570" i="6"/>
  <c r="I566" i="6"/>
  <c r="J566" i="6" s="1"/>
  <c r="G566" i="6"/>
  <c r="E566" i="6"/>
  <c r="I565" i="6"/>
  <c r="G565" i="6"/>
  <c r="E565" i="6"/>
  <c r="K565" i="6" s="1"/>
  <c r="I560" i="6"/>
  <c r="J560" i="6" s="1"/>
  <c r="G560" i="6"/>
  <c r="E560" i="6"/>
  <c r="F560" i="6" s="1"/>
  <c r="I559" i="6"/>
  <c r="J559" i="6" s="1"/>
  <c r="G559" i="6"/>
  <c r="E559" i="6"/>
  <c r="I534" i="6"/>
  <c r="J534" i="6" s="1"/>
  <c r="G534" i="6"/>
  <c r="E534" i="6"/>
  <c r="I533" i="6"/>
  <c r="G533" i="6"/>
  <c r="E533" i="6"/>
  <c r="F533" i="6" s="1"/>
  <c r="I528" i="6"/>
  <c r="J528" i="6" s="1"/>
  <c r="G528" i="6"/>
  <c r="E528" i="6"/>
  <c r="I527" i="6"/>
  <c r="J527" i="6" s="1"/>
  <c r="G527" i="6"/>
  <c r="E527" i="6"/>
  <c r="I523" i="6"/>
  <c r="J523" i="6" s="1"/>
  <c r="G523" i="6"/>
  <c r="E523" i="6"/>
  <c r="I522" i="6"/>
  <c r="G522" i="6"/>
  <c r="E522" i="6"/>
  <c r="F522" i="6" s="1"/>
  <c r="I521" i="6"/>
  <c r="J521" i="6" s="1"/>
  <c r="G521" i="6"/>
  <c r="E521" i="6"/>
  <c r="I517" i="6"/>
  <c r="J517" i="6" s="1"/>
  <c r="G517" i="6"/>
  <c r="E517" i="6"/>
  <c r="I516" i="6"/>
  <c r="J516" i="6" s="1"/>
  <c r="G516" i="6"/>
  <c r="E516" i="6"/>
  <c r="I511" i="6"/>
  <c r="G511" i="6"/>
  <c r="E511" i="6"/>
  <c r="I510" i="6"/>
  <c r="J510" i="6" s="1"/>
  <c r="G510" i="6"/>
  <c r="E510" i="6"/>
  <c r="I505" i="6"/>
  <c r="J505" i="6" s="1"/>
  <c r="G505" i="6"/>
  <c r="E505" i="6"/>
  <c r="I504" i="6"/>
  <c r="J504" i="6" s="1"/>
  <c r="G504" i="6"/>
  <c r="E504" i="6"/>
  <c r="I500" i="6"/>
  <c r="G500" i="6"/>
  <c r="E500" i="6"/>
  <c r="K500" i="6" s="1"/>
  <c r="I499" i="6"/>
  <c r="J499" i="6" s="1"/>
  <c r="G499" i="6"/>
  <c r="E499" i="6"/>
  <c r="F499" i="6" s="1"/>
  <c r="I498" i="6"/>
  <c r="J498" i="6" s="1"/>
  <c r="G498" i="6"/>
  <c r="I483" i="6"/>
  <c r="G483" i="6"/>
  <c r="H483" i="6" s="1"/>
  <c r="E483" i="6"/>
  <c r="I482" i="6"/>
  <c r="G482" i="6"/>
  <c r="E482" i="6"/>
  <c r="I481" i="6"/>
  <c r="J481" i="6" s="1"/>
  <c r="G481" i="6"/>
  <c r="H481" i="6" s="1"/>
  <c r="E481" i="6"/>
  <c r="I476" i="6"/>
  <c r="J476" i="6" s="1"/>
  <c r="G476" i="6"/>
  <c r="H476" i="6" s="1"/>
  <c r="E476" i="6"/>
  <c r="I475" i="6"/>
  <c r="G475" i="6"/>
  <c r="H475" i="6" s="1"/>
  <c r="E475" i="6"/>
  <c r="I474" i="6"/>
  <c r="G474" i="6"/>
  <c r="E474" i="6"/>
  <c r="I465" i="6"/>
  <c r="G465" i="6"/>
  <c r="H465" i="6" s="1"/>
  <c r="I463" i="6"/>
  <c r="G463" i="6"/>
  <c r="E463" i="6"/>
  <c r="F463" i="6" s="1"/>
  <c r="I462" i="6"/>
  <c r="G462" i="6"/>
  <c r="E462" i="6"/>
  <c r="F462" i="6" s="1"/>
  <c r="I457" i="6"/>
  <c r="G457" i="6"/>
  <c r="E457" i="6"/>
  <c r="I456" i="6"/>
  <c r="G456" i="6"/>
  <c r="E456" i="6"/>
  <c r="F456" i="6" s="1"/>
  <c r="I444" i="6"/>
  <c r="G444" i="6"/>
  <c r="H444" i="6" s="1"/>
  <c r="E444" i="6"/>
  <c r="F444" i="6" s="1"/>
  <c r="I443" i="6"/>
  <c r="G443" i="6"/>
  <c r="E443" i="6"/>
  <c r="F443" i="6" s="1"/>
  <c r="I439" i="6"/>
  <c r="G439" i="6"/>
  <c r="I438" i="6"/>
  <c r="G438" i="6"/>
  <c r="I428" i="6"/>
  <c r="J428" i="6" s="1"/>
  <c r="G428" i="6"/>
  <c r="H428" i="6" s="1"/>
  <c r="E428" i="6"/>
  <c r="I427" i="6"/>
  <c r="J427" i="6" s="1"/>
  <c r="G427" i="6"/>
  <c r="H427" i="6" s="1"/>
  <c r="H430" i="6" s="1"/>
  <c r="F67" i="7" s="1"/>
  <c r="G434" i="6" s="1"/>
  <c r="H434" i="6" s="1"/>
  <c r="E427" i="6"/>
  <c r="I421" i="6"/>
  <c r="G421" i="6"/>
  <c r="H421" i="6" s="1"/>
  <c r="I420" i="6"/>
  <c r="G420" i="6"/>
  <c r="I416" i="6"/>
  <c r="G416" i="6"/>
  <c r="E416" i="6"/>
  <c r="I415" i="6"/>
  <c r="G415" i="6"/>
  <c r="E415" i="6"/>
  <c r="F415" i="6" s="1"/>
  <c r="I414" i="6"/>
  <c r="J414" i="6" s="1"/>
  <c r="G414" i="6"/>
  <c r="E414" i="6"/>
  <c r="I410" i="6"/>
  <c r="J410" i="6" s="1"/>
  <c r="J411" i="6" s="1"/>
  <c r="G64" i="7" s="1"/>
  <c r="I37" i="8" s="1"/>
  <c r="J37" i="8" s="1"/>
  <c r="G410" i="6"/>
  <c r="E410" i="6"/>
  <c r="I406" i="6"/>
  <c r="G406" i="6"/>
  <c r="E406" i="6"/>
  <c r="I402" i="6"/>
  <c r="J402" i="6" s="1"/>
  <c r="J403" i="6" s="1"/>
  <c r="G62" i="7" s="1"/>
  <c r="I35" i="8" s="1"/>
  <c r="J35" i="8" s="1"/>
  <c r="G402" i="6"/>
  <c r="E402" i="6"/>
  <c r="F402" i="6" s="1"/>
  <c r="F403" i="6" s="1"/>
  <c r="E62" i="7" s="1"/>
  <c r="E35" i="8" s="1"/>
  <c r="F35" i="8" s="1"/>
  <c r="I398" i="6"/>
  <c r="J398" i="6" s="1"/>
  <c r="J399" i="6" s="1"/>
  <c r="G61" i="7" s="1"/>
  <c r="I39" i="8" s="1"/>
  <c r="J39" i="8" s="1"/>
  <c r="G398" i="6"/>
  <c r="E398" i="6"/>
  <c r="I394" i="6"/>
  <c r="J394" i="6" s="1"/>
  <c r="J395" i="6" s="1"/>
  <c r="G60" i="7" s="1"/>
  <c r="I38" i="8" s="1"/>
  <c r="J38" i="8" s="1"/>
  <c r="G394" i="6"/>
  <c r="E394" i="6"/>
  <c r="I388" i="6"/>
  <c r="G388" i="6"/>
  <c r="E388" i="6"/>
  <c r="F388" i="6" s="1"/>
  <c r="I387" i="6"/>
  <c r="J387" i="6" s="1"/>
  <c r="G387" i="6"/>
  <c r="E387" i="6"/>
  <c r="F387" i="6" s="1"/>
  <c r="I385" i="6"/>
  <c r="J385" i="6" s="1"/>
  <c r="G385" i="6"/>
  <c r="I384" i="6"/>
  <c r="G384" i="6"/>
  <c r="I382" i="6"/>
  <c r="G382" i="6"/>
  <c r="I376" i="6"/>
  <c r="G376" i="6"/>
  <c r="E376" i="6"/>
  <c r="K376" i="6" s="1"/>
  <c r="I375" i="6"/>
  <c r="J375" i="6" s="1"/>
  <c r="G375" i="6"/>
  <c r="E375" i="6"/>
  <c r="F375" i="6" s="1"/>
  <c r="I369" i="6"/>
  <c r="J369" i="6" s="1"/>
  <c r="G369" i="6"/>
  <c r="I363" i="6"/>
  <c r="G363" i="6"/>
  <c r="H363" i="6" s="1"/>
  <c r="I359" i="6"/>
  <c r="G359" i="6"/>
  <c r="E359" i="6"/>
  <c r="I358" i="6"/>
  <c r="G358" i="6"/>
  <c r="E358" i="6"/>
  <c r="K358" i="6" s="1"/>
  <c r="I354" i="6"/>
  <c r="G354" i="6"/>
  <c r="E354" i="6"/>
  <c r="F354" i="6" s="1"/>
  <c r="I353" i="6"/>
  <c r="G353" i="6"/>
  <c r="E353" i="6"/>
  <c r="F353" i="6" s="1"/>
  <c r="I352" i="6"/>
  <c r="G352" i="6"/>
  <c r="I347" i="6"/>
  <c r="G347" i="6"/>
  <c r="E347" i="6"/>
  <c r="I346" i="6"/>
  <c r="J346" i="6" s="1"/>
  <c r="G346" i="6"/>
  <c r="H346" i="6" s="1"/>
  <c r="E346" i="6"/>
  <c r="F346" i="6" s="1"/>
  <c r="I341" i="6"/>
  <c r="J341" i="6" s="1"/>
  <c r="G341" i="6"/>
  <c r="E341" i="6"/>
  <c r="I340" i="6"/>
  <c r="J340" i="6" s="1"/>
  <c r="G340" i="6"/>
  <c r="E340" i="6"/>
  <c r="I335" i="6"/>
  <c r="G335" i="6"/>
  <c r="I334" i="6"/>
  <c r="J334" i="6" s="1"/>
  <c r="G334" i="6"/>
  <c r="H334" i="6" s="1"/>
  <c r="I333" i="6"/>
  <c r="G333" i="6"/>
  <c r="H333" i="6" s="1"/>
  <c r="I332" i="6"/>
  <c r="J332" i="6" s="1"/>
  <c r="G332" i="6"/>
  <c r="I331" i="6"/>
  <c r="G331" i="6"/>
  <c r="H331" i="6" s="1"/>
  <c r="I330" i="6"/>
  <c r="G330" i="6"/>
  <c r="I329" i="6"/>
  <c r="G329" i="6"/>
  <c r="H329" i="6" s="1"/>
  <c r="I328" i="6"/>
  <c r="J328" i="6" s="1"/>
  <c r="G328" i="6"/>
  <c r="H328" i="6" s="1"/>
  <c r="I327" i="6"/>
  <c r="G327" i="6"/>
  <c r="I323" i="6"/>
  <c r="K323" i="6" s="1"/>
  <c r="G323" i="6"/>
  <c r="E323" i="6"/>
  <c r="I322" i="6"/>
  <c r="J322" i="6" s="1"/>
  <c r="G322" i="6"/>
  <c r="E322" i="6"/>
  <c r="I316" i="6"/>
  <c r="G316" i="6"/>
  <c r="E316" i="6"/>
  <c r="K316" i="6" s="1"/>
  <c r="I315" i="6"/>
  <c r="J315" i="6" s="1"/>
  <c r="G315" i="6"/>
  <c r="E315" i="6"/>
  <c r="F315" i="6" s="1"/>
  <c r="I309" i="6"/>
  <c r="K309" i="6" s="1"/>
  <c r="G309" i="6"/>
  <c r="E309" i="6"/>
  <c r="I308" i="6"/>
  <c r="J308" i="6" s="1"/>
  <c r="G308" i="6"/>
  <c r="E308" i="6"/>
  <c r="I299" i="6"/>
  <c r="G299" i="6"/>
  <c r="I298" i="6"/>
  <c r="J298" i="6" s="1"/>
  <c r="G298" i="6"/>
  <c r="H298" i="6" s="1"/>
  <c r="I297" i="6"/>
  <c r="J297" i="6" s="1"/>
  <c r="G297" i="6"/>
  <c r="I296" i="6"/>
  <c r="K296" i="6" s="1"/>
  <c r="G296" i="6"/>
  <c r="I295" i="6"/>
  <c r="G295" i="6"/>
  <c r="H295" i="6" s="1"/>
  <c r="I288" i="6"/>
  <c r="G288" i="6"/>
  <c r="E288" i="6"/>
  <c r="I287" i="6"/>
  <c r="G287" i="6"/>
  <c r="E287" i="6"/>
  <c r="F287" i="6" s="1"/>
  <c r="I280" i="6"/>
  <c r="G280" i="6"/>
  <c r="H280" i="6" s="1"/>
  <c r="I282" i="6" s="1"/>
  <c r="J282" i="6" s="1"/>
  <c r="E280" i="6"/>
  <c r="F280" i="6" s="1"/>
  <c r="I279" i="6"/>
  <c r="G279" i="6"/>
  <c r="E279" i="6"/>
  <c r="F279" i="6" s="1"/>
  <c r="I275" i="6"/>
  <c r="G275" i="6"/>
  <c r="E275" i="6"/>
  <c r="I273" i="6"/>
  <c r="G273" i="6"/>
  <c r="G272" i="6"/>
  <c r="H272" i="6" s="1"/>
  <c r="E272" i="6"/>
  <c r="F272" i="6" s="1"/>
  <c r="I268" i="6"/>
  <c r="G268" i="6"/>
  <c r="E268" i="6"/>
  <c r="F268" i="6" s="1"/>
  <c r="G267" i="6"/>
  <c r="E267" i="6"/>
  <c r="I266" i="6"/>
  <c r="G266" i="6"/>
  <c r="E266" i="6"/>
  <c r="I262" i="6"/>
  <c r="G262" i="6"/>
  <c r="H262" i="6" s="1"/>
  <c r="E262" i="6"/>
  <c r="I261" i="6"/>
  <c r="G261" i="6"/>
  <c r="H261" i="6" s="1"/>
  <c r="I257" i="6"/>
  <c r="J257" i="6" s="1"/>
  <c r="G257" i="6"/>
  <c r="E257" i="6"/>
  <c r="I256" i="6"/>
  <c r="J256" i="6" s="1"/>
  <c r="G256" i="6"/>
  <c r="E256" i="6"/>
  <c r="I255" i="6"/>
  <c r="G255" i="6"/>
  <c r="E255" i="6"/>
  <c r="K255" i="6" s="1"/>
  <c r="I254" i="6"/>
  <c r="J254" i="6" s="1"/>
  <c r="G254" i="6"/>
  <c r="E254" i="6"/>
  <c r="F254" i="6" s="1"/>
  <c r="I252" i="6"/>
  <c r="K252" i="6" s="1"/>
  <c r="G252" i="6"/>
  <c r="I247" i="6"/>
  <c r="E247" i="6"/>
  <c r="I246" i="6"/>
  <c r="G246" i="6"/>
  <c r="E246" i="6"/>
  <c r="G245" i="6"/>
  <c r="E245" i="6"/>
  <c r="I241" i="6"/>
  <c r="G241" i="6"/>
  <c r="E241" i="6"/>
  <c r="I240" i="6"/>
  <c r="J240" i="6" s="1"/>
  <c r="G240" i="6"/>
  <c r="I236" i="6"/>
  <c r="G236" i="6"/>
  <c r="E236" i="6"/>
  <c r="I235" i="6"/>
  <c r="G235" i="6"/>
  <c r="E235" i="6"/>
  <c r="I234" i="6"/>
  <c r="G234" i="6"/>
  <c r="E234" i="6"/>
  <c r="I233" i="6"/>
  <c r="G233" i="6"/>
  <c r="E233" i="6"/>
  <c r="I232" i="6"/>
  <c r="G232" i="6"/>
  <c r="I228" i="6"/>
  <c r="G228" i="6"/>
  <c r="E228" i="6"/>
  <c r="I227" i="6"/>
  <c r="J227" i="6" s="1"/>
  <c r="G227" i="6"/>
  <c r="E227" i="6"/>
  <c r="I226" i="6"/>
  <c r="G226" i="6"/>
  <c r="E226" i="6"/>
  <c r="I225" i="6"/>
  <c r="G225" i="6"/>
  <c r="E225" i="6"/>
  <c r="I224" i="6"/>
  <c r="G224" i="6"/>
  <c r="I208" i="6"/>
  <c r="G208" i="6"/>
  <c r="E208" i="6"/>
  <c r="I207" i="6"/>
  <c r="G207" i="6"/>
  <c r="E207" i="6"/>
  <c r="I195" i="6"/>
  <c r="J195" i="6" s="1"/>
  <c r="G195" i="6"/>
  <c r="E195" i="6"/>
  <c r="I193" i="6"/>
  <c r="J193" i="6" s="1"/>
  <c r="G193" i="6"/>
  <c r="G192" i="6"/>
  <c r="E192" i="6"/>
  <c r="I188" i="6"/>
  <c r="G188" i="6"/>
  <c r="H188" i="6" s="1"/>
  <c r="E188" i="6"/>
  <c r="F188" i="6" s="1"/>
  <c r="I186" i="6"/>
  <c r="J186" i="6" s="1"/>
  <c r="G186" i="6"/>
  <c r="G185" i="6"/>
  <c r="H185" i="6" s="1"/>
  <c r="E185" i="6"/>
  <c r="I181" i="6"/>
  <c r="G181" i="6"/>
  <c r="H181" i="6" s="1"/>
  <c r="E181" i="6"/>
  <c r="I179" i="6"/>
  <c r="G179" i="6"/>
  <c r="G178" i="6"/>
  <c r="E178" i="6"/>
  <c r="K178" i="6" s="1"/>
  <c r="I174" i="6"/>
  <c r="J174" i="6" s="1"/>
  <c r="G174" i="6"/>
  <c r="E174" i="6"/>
  <c r="F174" i="6" s="1"/>
  <c r="I172" i="6"/>
  <c r="J172" i="6" s="1"/>
  <c r="G172" i="6"/>
  <c r="G171" i="6"/>
  <c r="E171" i="6"/>
  <c r="F171" i="6" s="1"/>
  <c r="I167" i="6"/>
  <c r="G167" i="6"/>
  <c r="E167" i="6"/>
  <c r="I165" i="6"/>
  <c r="G165" i="6"/>
  <c r="H165" i="6" s="1"/>
  <c r="G164" i="6"/>
  <c r="H164" i="6" s="1"/>
  <c r="E164" i="6"/>
  <c r="I160" i="6"/>
  <c r="J160" i="6" s="1"/>
  <c r="G160" i="6"/>
  <c r="H160" i="6" s="1"/>
  <c r="E160" i="6"/>
  <c r="I158" i="6"/>
  <c r="G158" i="6"/>
  <c r="K158" i="6" s="1"/>
  <c r="G157" i="6"/>
  <c r="E157" i="6"/>
  <c r="I153" i="6"/>
  <c r="G153" i="6"/>
  <c r="E153" i="6"/>
  <c r="F153" i="6" s="1"/>
  <c r="I151" i="6"/>
  <c r="J151" i="6" s="1"/>
  <c r="G151" i="6"/>
  <c r="H151" i="6" s="1"/>
  <c r="G150" i="6"/>
  <c r="H150" i="6" s="1"/>
  <c r="E150" i="6"/>
  <c r="K150" i="6" s="1"/>
  <c r="I146" i="6"/>
  <c r="G146" i="6"/>
  <c r="E146" i="6"/>
  <c r="F146" i="6" s="1"/>
  <c r="I144" i="6"/>
  <c r="G144" i="6"/>
  <c r="G143" i="6"/>
  <c r="E143" i="6"/>
  <c r="I139" i="6"/>
  <c r="J139" i="6" s="1"/>
  <c r="G139" i="6"/>
  <c r="H139" i="6" s="1"/>
  <c r="E139" i="6"/>
  <c r="I137" i="6"/>
  <c r="J137" i="6" s="1"/>
  <c r="G137" i="6"/>
  <c r="H137" i="6" s="1"/>
  <c r="G136" i="6"/>
  <c r="E136" i="6"/>
  <c r="I132" i="6"/>
  <c r="J132" i="6" s="1"/>
  <c r="G132" i="6"/>
  <c r="E132" i="6"/>
  <c r="I130" i="6"/>
  <c r="G130" i="6"/>
  <c r="G129" i="6"/>
  <c r="H129" i="6" s="1"/>
  <c r="E129" i="6"/>
  <c r="F129" i="6" s="1"/>
  <c r="I125" i="6"/>
  <c r="G125" i="6"/>
  <c r="H125" i="6" s="1"/>
  <c r="E125" i="6"/>
  <c r="F125" i="6" s="1"/>
  <c r="I123" i="6"/>
  <c r="J123" i="6" s="1"/>
  <c r="G123" i="6"/>
  <c r="G122" i="6"/>
  <c r="H122" i="6" s="1"/>
  <c r="E122" i="6"/>
  <c r="I118" i="6"/>
  <c r="G118" i="6"/>
  <c r="E118" i="6"/>
  <c r="I116" i="6"/>
  <c r="J116" i="6" s="1"/>
  <c r="G116" i="6"/>
  <c r="G115" i="6"/>
  <c r="H115" i="6" s="1"/>
  <c r="E115" i="6"/>
  <c r="K115" i="6" s="1"/>
  <c r="I111" i="6"/>
  <c r="J111" i="6" s="1"/>
  <c r="G111" i="6"/>
  <c r="E111" i="6"/>
  <c r="I109" i="6"/>
  <c r="J109" i="6" s="1"/>
  <c r="G109" i="6"/>
  <c r="G108" i="6"/>
  <c r="E108" i="6"/>
  <c r="I104" i="6"/>
  <c r="G104" i="6"/>
  <c r="H104" i="6" s="1"/>
  <c r="E104" i="6"/>
  <c r="F104" i="6" s="1"/>
  <c r="I102" i="6"/>
  <c r="J102" i="6" s="1"/>
  <c r="G102" i="6"/>
  <c r="H102" i="6" s="1"/>
  <c r="G101" i="6"/>
  <c r="K101" i="6" s="1"/>
  <c r="E101" i="6"/>
  <c r="I97" i="6"/>
  <c r="G97" i="6"/>
  <c r="H97" i="6" s="1"/>
  <c r="E97" i="6"/>
  <c r="I95" i="6"/>
  <c r="G95" i="6"/>
  <c r="G94" i="6"/>
  <c r="E94" i="6"/>
  <c r="F94" i="6" s="1"/>
  <c r="I90" i="6"/>
  <c r="G90" i="6"/>
  <c r="H90" i="6" s="1"/>
  <c r="E90" i="6"/>
  <c r="F90" i="6" s="1"/>
  <c r="I88" i="6"/>
  <c r="J88" i="6" s="1"/>
  <c r="G88" i="6"/>
  <c r="G87" i="6"/>
  <c r="E87" i="6"/>
  <c r="I83" i="6"/>
  <c r="G83" i="6"/>
  <c r="E83" i="6"/>
  <c r="I81" i="6"/>
  <c r="G81" i="6"/>
  <c r="H81" i="6" s="1"/>
  <c r="G80" i="6"/>
  <c r="H80" i="6" s="1"/>
  <c r="E80" i="6"/>
  <c r="I76" i="6"/>
  <c r="J76" i="6" s="1"/>
  <c r="G76" i="6"/>
  <c r="H76" i="6" s="1"/>
  <c r="E76" i="6"/>
  <c r="I74" i="6"/>
  <c r="G74" i="6"/>
  <c r="H74" i="6" s="1"/>
  <c r="G73" i="6"/>
  <c r="E73" i="6"/>
  <c r="G69" i="6"/>
  <c r="E69" i="6"/>
  <c r="I65" i="6"/>
  <c r="G65" i="6"/>
  <c r="H65" i="6" s="1"/>
  <c r="E65" i="6"/>
  <c r="I63" i="6"/>
  <c r="G63" i="6"/>
  <c r="H63" i="6" s="1"/>
  <c r="G62" i="6"/>
  <c r="E62" i="6"/>
  <c r="I58" i="6"/>
  <c r="K58" i="6" s="1"/>
  <c r="G58" i="6"/>
  <c r="E58" i="6"/>
  <c r="I56" i="6"/>
  <c r="G56" i="6"/>
  <c r="G55" i="6"/>
  <c r="H55" i="6" s="1"/>
  <c r="E55" i="6"/>
  <c r="K55" i="6" s="1"/>
  <c r="G51" i="6"/>
  <c r="E51" i="6"/>
  <c r="F51" i="6" s="1"/>
  <c r="F52" i="6" s="1"/>
  <c r="E11" i="7" s="1"/>
  <c r="E1031" i="6" s="1"/>
  <c r="G47" i="6"/>
  <c r="H47" i="6" s="1"/>
  <c r="H48" i="6" s="1"/>
  <c r="F10" i="7" s="1"/>
  <c r="G1037" i="6" s="1"/>
  <c r="H1037" i="6" s="1"/>
  <c r="E47" i="6"/>
  <c r="I43" i="6"/>
  <c r="G43" i="6"/>
  <c r="H43" i="6" s="1"/>
  <c r="E43" i="6"/>
  <c r="I41" i="6"/>
  <c r="G41" i="6"/>
  <c r="G40" i="6"/>
  <c r="E40" i="6"/>
  <c r="F40" i="6" s="1"/>
  <c r="I36" i="6"/>
  <c r="J36" i="6" s="1"/>
  <c r="G36" i="6"/>
  <c r="H36" i="6" s="1"/>
  <c r="E36" i="6"/>
  <c r="F36" i="6" s="1"/>
  <c r="I34" i="6"/>
  <c r="J34" i="6" s="1"/>
  <c r="G34" i="6"/>
  <c r="G33" i="6"/>
  <c r="E33" i="6"/>
  <c r="F33" i="6" s="1"/>
  <c r="I29" i="6"/>
  <c r="G29" i="6"/>
  <c r="E29" i="6"/>
  <c r="F29" i="6"/>
  <c r="I27" i="6"/>
  <c r="J27" i="6" s="1"/>
  <c r="G27" i="6"/>
  <c r="H27" i="6" s="1"/>
  <c r="G26" i="6"/>
  <c r="H26" i="6" s="1"/>
  <c r="E26" i="6"/>
  <c r="F26" i="6" s="1"/>
  <c r="I22" i="6"/>
  <c r="J22" i="6" s="1"/>
  <c r="G22" i="6"/>
  <c r="E22" i="6"/>
  <c r="I20" i="6"/>
  <c r="G20" i="6"/>
  <c r="H20" i="6" s="1"/>
  <c r="G19" i="6"/>
  <c r="E19" i="6"/>
  <c r="I15" i="6"/>
  <c r="G15" i="6"/>
  <c r="H15" i="6" s="1"/>
  <c r="E15" i="6"/>
  <c r="F15" i="6" s="1"/>
  <c r="I13" i="6"/>
  <c r="J13" i="6" s="1"/>
  <c r="G13" i="6"/>
  <c r="H13" i="6" s="1"/>
  <c r="G12" i="6"/>
  <c r="H12" i="6" s="1"/>
  <c r="E12" i="6"/>
  <c r="I8" i="6"/>
  <c r="G8" i="6"/>
  <c r="H8" i="6" s="1"/>
  <c r="E8" i="6"/>
  <c r="F8" i="6" s="1"/>
  <c r="I6" i="6"/>
  <c r="G6" i="6"/>
  <c r="G5" i="6"/>
  <c r="E5" i="6"/>
  <c r="V171" i="3"/>
  <c r="I446" i="8" s="1"/>
  <c r="J446" i="8" s="1"/>
  <c r="V170" i="3"/>
  <c r="I445" i="8" s="1"/>
  <c r="J445" i="8" s="1"/>
  <c r="V169" i="3"/>
  <c r="I444" i="8" s="1"/>
  <c r="K444" i="8" s="1"/>
  <c r="V168" i="3"/>
  <c r="I443" i="8" s="1"/>
  <c r="J443" i="8" s="1"/>
  <c r="V167" i="3"/>
  <c r="I442" i="8" s="1"/>
  <c r="V166" i="3"/>
  <c r="I441" i="8" s="1"/>
  <c r="V165" i="3"/>
  <c r="I440" i="8" s="1"/>
  <c r="J440" i="8" s="1"/>
  <c r="V164" i="3"/>
  <c r="I439" i="8" s="1"/>
  <c r="V163" i="3"/>
  <c r="I438" i="8" s="1"/>
  <c r="K438" i="8" s="1"/>
  <c r="V162" i="3"/>
  <c r="I437" i="8" s="1"/>
  <c r="J437" i="8" s="1"/>
  <c r="O161" i="3"/>
  <c r="E158" i="6" s="1"/>
  <c r="O160" i="3"/>
  <c r="E986" i="6" s="1"/>
  <c r="K986" i="6" s="1"/>
  <c r="O159" i="3"/>
  <c r="E461" i="8" s="1"/>
  <c r="F461" i="8" s="1"/>
  <c r="O158" i="3"/>
  <c r="E462" i="8" s="1"/>
  <c r="O157" i="3"/>
  <c r="E463" i="8" s="1"/>
  <c r="F463" i="8" s="1"/>
  <c r="O156" i="3"/>
  <c r="E464" i="8" s="1"/>
  <c r="F464" i="8" s="1"/>
  <c r="O155" i="3"/>
  <c r="E465" i="8" s="1"/>
  <c r="O154" i="3"/>
  <c r="E466" i="8" s="1"/>
  <c r="F466" i="8" s="1"/>
  <c r="O153" i="3"/>
  <c r="E467" i="8" s="1"/>
  <c r="F467" i="8" s="1"/>
  <c r="O152" i="3"/>
  <c r="E498" i="6" s="1"/>
  <c r="O146" i="3"/>
  <c r="E240" i="6" s="1"/>
  <c r="O145" i="3"/>
  <c r="E261" i="6" s="1"/>
  <c r="O144" i="3"/>
  <c r="E252" i="6" s="1"/>
  <c r="O143" i="3"/>
  <c r="E232" i="6" s="1"/>
  <c r="F232" i="6" s="1"/>
  <c r="O142" i="3"/>
  <c r="E224" i="6" s="1"/>
  <c r="K224" i="6" s="1"/>
  <c r="V141" i="3"/>
  <c r="I192" i="6" s="1"/>
  <c r="J192" i="6" s="1"/>
  <c r="O140" i="3"/>
  <c r="E382" i="6" s="1"/>
  <c r="F382" i="6" s="1"/>
  <c r="O139" i="3"/>
  <c r="E925" i="6" s="1"/>
  <c r="F925" i="6" s="1"/>
  <c r="O138" i="3"/>
  <c r="E734" i="6" s="1"/>
  <c r="V137" i="3"/>
  <c r="I157" i="6" s="1"/>
  <c r="V136" i="3"/>
  <c r="I164" i="6" s="1"/>
  <c r="J164" i="6" s="1"/>
  <c r="V135" i="3"/>
  <c r="I178" i="6" s="1"/>
  <c r="V134" i="3"/>
  <c r="I171" i="6" s="1"/>
  <c r="V133" i="3"/>
  <c r="I143" i="6" s="1"/>
  <c r="O132" i="3"/>
  <c r="E793" i="6" s="1"/>
  <c r="F793" i="6" s="1"/>
  <c r="O131" i="3"/>
  <c r="E623" i="6" s="1"/>
  <c r="F623" i="6" s="1"/>
  <c r="O130" i="3"/>
  <c r="E792" i="6" s="1"/>
  <c r="O129" i="3"/>
  <c r="E820" i="6" s="1"/>
  <c r="F820" i="6" s="1"/>
  <c r="O128" i="3"/>
  <c r="E830" i="6" s="1"/>
  <c r="F830" i="6" s="1"/>
  <c r="F832" i="6" s="1"/>
  <c r="O127" i="3"/>
  <c r="E844" i="6" s="1"/>
  <c r="F844" i="6" s="1"/>
  <c r="O126" i="3"/>
  <c r="E958" i="6" s="1"/>
  <c r="O125" i="3"/>
  <c r="E916" i="6" s="1"/>
  <c r="O124" i="3"/>
  <c r="E1115" i="6" s="1"/>
  <c r="O123" i="3"/>
  <c r="E979" i="6" s="1"/>
  <c r="O122" i="3"/>
  <c r="E198" i="8" s="1"/>
  <c r="F198" i="8" s="1"/>
  <c r="O121" i="3"/>
  <c r="E705" i="6" s="1"/>
  <c r="O120" i="3"/>
  <c r="E102" i="8" s="1"/>
  <c r="F102" i="8" s="1"/>
  <c r="O119" i="3"/>
  <c r="E673" i="6" s="1"/>
  <c r="F673" i="6" s="1"/>
  <c r="O118" i="3"/>
  <c r="E654" i="6" s="1"/>
  <c r="F654" i="6" s="1"/>
  <c r="O117" i="3"/>
  <c r="E465" i="6" s="1"/>
  <c r="O116" i="3"/>
  <c r="E369" i="6" s="1"/>
  <c r="F369" i="6" s="1"/>
  <c r="O115" i="3"/>
  <c r="E363" i="6" s="1"/>
  <c r="F363" i="6" s="1"/>
  <c r="E364" i="6" s="1"/>
  <c r="K364" i="6" s="1"/>
  <c r="O114" i="3"/>
  <c r="E439" i="6" s="1"/>
  <c r="F439" i="6" s="1"/>
  <c r="O113" i="3"/>
  <c r="E438" i="6" s="1"/>
  <c r="K438" i="6" s="1"/>
  <c r="O112" i="3"/>
  <c r="E299" i="6" s="1"/>
  <c r="F299" i="6" s="1"/>
  <c r="O111" i="3"/>
  <c r="E295" i="6" s="1"/>
  <c r="O110" i="3"/>
  <c r="E335" i="6" s="1"/>
  <c r="O109" i="3"/>
  <c r="E328" i="6" s="1"/>
  <c r="O108" i="3"/>
  <c r="E334" i="6" s="1"/>
  <c r="O107" i="3"/>
  <c r="E333" i="6" s="1"/>
  <c r="F333" i="6" s="1"/>
  <c r="O106" i="3"/>
  <c r="E330" i="6" s="1"/>
  <c r="F330" i="6" s="1"/>
  <c r="O105" i="3"/>
  <c r="E332" i="6" s="1"/>
  <c r="O104" i="3"/>
  <c r="E331" i="6" s="1"/>
  <c r="F331" i="6" s="1"/>
  <c r="O103" i="3"/>
  <c r="E329" i="6" s="1"/>
  <c r="F329" i="6" s="1"/>
  <c r="O102" i="3"/>
  <c r="E327" i="6" s="1"/>
  <c r="O101" i="3"/>
  <c r="E1132" i="6" s="1"/>
  <c r="O100" i="3"/>
  <c r="E1131" i="6" s="1"/>
  <c r="F1131" i="6" s="1"/>
  <c r="O99" i="3"/>
  <c r="E1144" i="6" s="1"/>
  <c r="F1144" i="6" s="1"/>
  <c r="O98" i="3"/>
  <c r="O97" i="3"/>
  <c r="E1128" i="6" s="1"/>
  <c r="F1128" i="6" s="1"/>
  <c r="O96" i="3"/>
  <c r="E1127" i="6" s="1"/>
  <c r="O95" i="3"/>
  <c r="E1140" i="6" s="1"/>
  <c r="F1140" i="6" s="1"/>
  <c r="O94" i="3"/>
  <c r="E1125" i="6" s="1"/>
  <c r="F1125" i="6" s="1"/>
  <c r="O93" i="3"/>
  <c r="E1124" i="6" s="1"/>
  <c r="O92" i="3"/>
  <c r="E1123" i="6" s="1"/>
  <c r="O91" i="3"/>
  <c r="E297" i="6" s="1"/>
  <c r="K297" i="6" s="1"/>
  <c r="O90" i="3"/>
  <c r="E298" i="6" s="1"/>
  <c r="O89" i="3"/>
  <c r="E296" i="6" s="1"/>
  <c r="F296" i="6" s="1"/>
  <c r="O88" i="3"/>
  <c r="E853" i="6" s="1"/>
  <c r="F853" i="6" s="1"/>
  <c r="V87" i="3"/>
  <c r="I320" i="8" s="1"/>
  <c r="O86" i="3"/>
  <c r="O85" i="3"/>
  <c r="E202" i="8" s="1"/>
  <c r="O84" i="3"/>
  <c r="E895" i="6" s="1"/>
  <c r="K895" i="6" s="1"/>
  <c r="O83" i="3"/>
  <c r="E901" i="6" s="1"/>
  <c r="F901" i="6" s="1"/>
  <c r="O82" i="3"/>
  <c r="E197" i="8" s="1"/>
  <c r="O81" i="3"/>
  <c r="E385" i="6" s="1"/>
  <c r="O80" i="3"/>
  <c r="E384" i="6" s="1"/>
  <c r="O79" i="3"/>
  <c r="E269" i="8" s="1"/>
  <c r="F269" i="8" s="1"/>
  <c r="O78" i="3"/>
  <c r="E963" i="6" s="1"/>
  <c r="O77" i="3"/>
  <c r="E957" i="6" s="1"/>
  <c r="K957" i="6" s="1"/>
  <c r="O76" i="3"/>
  <c r="E946" i="6" s="1"/>
  <c r="F946" i="6" s="1"/>
  <c r="O75" i="3"/>
  <c r="E873" i="6" s="1"/>
  <c r="O74" i="3"/>
  <c r="E780" i="6" s="1"/>
  <c r="F780" i="6" s="1"/>
  <c r="O73" i="3"/>
  <c r="E774" i="6" s="1"/>
  <c r="F774" i="6" s="1"/>
  <c r="O72" i="3"/>
  <c r="E570" i="6" s="1"/>
  <c r="O71" i="3"/>
  <c r="E709" i="6" s="1"/>
  <c r="O70" i="3"/>
  <c r="E664" i="6" s="1"/>
  <c r="F664" i="6" s="1"/>
  <c r="O69" i="3"/>
  <c r="E319" i="8" s="1"/>
  <c r="F319" i="8" s="1"/>
  <c r="O67" i="3"/>
  <c r="E1007" i="6" s="1"/>
  <c r="F1007" i="6" s="1"/>
  <c r="O66" i="3"/>
  <c r="E78" i="8" s="1"/>
  <c r="F78" i="8" s="1"/>
  <c r="O65" i="3"/>
  <c r="E77" i="8" s="1"/>
  <c r="O64" i="3"/>
  <c r="E318" i="8" s="1"/>
  <c r="F318" i="8" s="1"/>
  <c r="O63" i="3"/>
  <c r="E653" i="6" s="1"/>
  <c r="F653" i="6" s="1"/>
  <c r="O62" i="3"/>
  <c r="E352" i="6" s="1"/>
  <c r="O61" i="3"/>
  <c r="O60" i="3"/>
  <c r="O59" i="3"/>
  <c r="O58" i="3"/>
  <c r="E686" i="6" s="1"/>
  <c r="O57" i="3"/>
  <c r="E992" i="6" s="1"/>
  <c r="K992" i="6" s="1"/>
  <c r="O56" i="3"/>
  <c r="E739" i="6" s="1"/>
  <c r="F739" i="6" s="1"/>
  <c r="O55" i="3"/>
  <c r="E101" i="8" s="1"/>
  <c r="F101" i="8" s="1"/>
  <c r="O54" i="3"/>
  <c r="E82" i="8" s="1"/>
  <c r="F82" i="8" s="1"/>
  <c r="O53" i="3"/>
  <c r="E81" i="8" s="1"/>
  <c r="O52" i="3"/>
  <c r="E80" i="8" s="1"/>
  <c r="F80" i="8" s="1"/>
  <c r="O51" i="3"/>
  <c r="E79" i="8" s="1"/>
  <c r="F79" i="8" s="1"/>
  <c r="O50" i="3"/>
  <c r="E703" i="6" s="1"/>
  <c r="O49" i="3"/>
  <c r="E701" i="6" s="1"/>
  <c r="O48" i="3"/>
  <c r="E702" i="6" s="1"/>
  <c r="V47" i="3"/>
  <c r="I150" i="6" s="1"/>
  <c r="O46" i="3"/>
  <c r="E95" i="6" s="1"/>
  <c r="F95" i="6" s="1"/>
  <c r="E96" i="6" s="1"/>
  <c r="F96" i="6" s="1"/>
  <c r="O45" i="3"/>
  <c r="E130" i="6" s="1"/>
  <c r="F130" i="6" s="1"/>
  <c r="O44" i="3"/>
  <c r="E974" i="6" s="1"/>
  <c r="F974" i="6" s="1"/>
  <c r="O43" i="3"/>
  <c r="E89" i="8" s="1"/>
  <c r="F89" i="8" s="1"/>
  <c r="O42" i="3"/>
  <c r="E642" i="6" s="1"/>
  <c r="F642" i="6" s="1"/>
  <c r="O41" i="3"/>
  <c r="E599" i="6" s="1"/>
  <c r="O40" i="3"/>
  <c r="E602" i="6" s="1"/>
  <c r="F602" i="6" s="1"/>
  <c r="O39" i="3"/>
  <c r="E601" i="6" s="1"/>
  <c r="F601" i="6" s="1"/>
  <c r="O38" i="3"/>
  <c r="E610" i="6" s="1"/>
  <c r="O37" i="3"/>
  <c r="E367" i="8" s="1"/>
  <c r="F367" i="8" s="1"/>
  <c r="O36" i="3"/>
  <c r="E710" i="6" s="1"/>
  <c r="F710" i="6" s="1"/>
  <c r="O35" i="3"/>
  <c r="E695" i="6" s="1"/>
  <c r="F695" i="6" s="1"/>
  <c r="O34" i="3"/>
  <c r="E365" i="8" s="1"/>
  <c r="F365" i="8" s="1"/>
  <c r="O33" i="3"/>
  <c r="E871" i="6" s="1"/>
  <c r="F871" i="6" s="1"/>
  <c r="O32" i="3"/>
  <c r="E420" i="6" s="1"/>
  <c r="F420" i="6" s="1"/>
  <c r="O29" i="3"/>
  <c r="E317" i="8" s="1"/>
  <c r="F317" i="8" s="1"/>
  <c r="V27" i="3"/>
  <c r="I136" i="6" s="1"/>
  <c r="J136" i="6" s="1"/>
  <c r="J140" i="6" s="1"/>
  <c r="G24" i="7" s="1"/>
  <c r="V26" i="3"/>
  <c r="I272" i="6" s="1"/>
  <c r="V25" i="3"/>
  <c r="I185" i="6" s="1"/>
  <c r="V24" i="3"/>
  <c r="I129" i="6" s="1"/>
  <c r="V23" i="3"/>
  <c r="I122" i="6" s="1"/>
  <c r="V22" i="3"/>
  <c r="I115" i="6" s="1"/>
  <c r="V21" i="3"/>
  <c r="I108" i="6" s="1"/>
  <c r="V20" i="3"/>
  <c r="I101" i="6" s="1"/>
  <c r="V19" i="3"/>
  <c r="I94" i="6" s="1"/>
  <c r="V18" i="3"/>
  <c r="I87" i="6" s="1"/>
  <c r="J87" i="6" s="1"/>
  <c r="V17" i="3"/>
  <c r="I80" i="6" s="1"/>
  <c r="J80" i="6" s="1"/>
  <c r="V16" i="3"/>
  <c r="I73" i="6" s="1"/>
  <c r="K73" i="6" s="1"/>
  <c r="V15" i="3"/>
  <c r="I69" i="6" s="1"/>
  <c r="J69" i="6" s="1"/>
  <c r="J70" i="6" s="1"/>
  <c r="G14" i="7" s="1"/>
  <c r="V14" i="3"/>
  <c r="I62" i="6" s="1"/>
  <c r="V13" i="3"/>
  <c r="I55" i="6" s="1"/>
  <c r="J55" i="6" s="1"/>
  <c r="V12" i="3"/>
  <c r="I51" i="6" s="1"/>
  <c r="J51" i="6" s="1"/>
  <c r="J52" i="6" s="1"/>
  <c r="G11" i="7" s="1"/>
  <c r="I1031" i="6" s="1"/>
  <c r="J1031" i="6" s="1"/>
  <c r="V11" i="3"/>
  <c r="I47" i="6" s="1"/>
  <c r="V10" i="3"/>
  <c r="I40" i="6" s="1"/>
  <c r="V9" i="3"/>
  <c r="I33" i="6" s="1"/>
  <c r="J33" i="6" s="1"/>
  <c r="V8" i="3"/>
  <c r="I26" i="6" s="1"/>
  <c r="V7" i="3"/>
  <c r="I19" i="6" s="1"/>
  <c r="J19" i="6" s="1"/>
  <c r="V6" i="3"/>
  <c r="I12" i="6" s="1"/>
  <c r="J12" i="6" s="1"/>
  <c r="J16" i="6" s="1"/>
  <c r="G5" i="7" s="1"/>
  <c r="I1036" i="6" s="1"/>
  <c r="J1036" i="6" s="1"/>
  <c r="J1038" i="6" s="1"/>
  <c r="G163" i="7" s="1"/>
  <c r="I351" i="8" s="1"/>
  <c r="J351" i="8" s="1"/>
  <c r="V5" i="3"/>
  <c r="I5" i="6" s="1"/>
  <c r="J5" i="6" s="1"/>
  <c r="H1145" i="6"/>
  <c r="J1145" i="6"/>
  <c r="H1143" i="6"/>
  <c r="J1142" i="6"/>
  <c r="H1139" i="6"/>
  <c r="J1139" i="6"/>
  <c r="H1138" i="6"/>
  <c r="J1138" i="6"/>
  <c r="H1137" i="6"/>
  <c r="J1137" i="6"/>
  <c r="H1132" i="6"/>
  <c r="J1132" i="6"/>
  <c r="H1131" i="6"/>
  <c r="H1129" i="6"/>
  <c r="J1129" i="6"/>
  <c r="J1128" i="6"/>
  <c r="H1127" i="6"/>
  <c r="H1125" i="6"/>
  <c r="J1125" i="6"/>
  <c r="H1123" i="6"/>
  <c r="J1123" i="6"/>
  <c r="H1119" i="6"/>
  <c r="H1120" i="6" s="1"/>
  <c r="F179" i="7" s="1"/>
  <c r="G349" i="8" s="1"/>
  <c r="H349" i="8" s="1"/>
  <c r="J1119" i="6"/>
  <c r="J1120" i="6" s="1"/>
  <c r="G179" i="7" s="1"/>
  <c r="I349" i="8" s="1"/>
  <c r="H1115" i="6"/>
  <c r="J1115" i="6"/>
  <c r="F1109" i="6"/>
  <c r="F1110" i="6" s="1"/>
  <c r="E177" i="7" s="1"/>
  <c r="E342" i="8" s="1"/>
  <c r="F342" i="8" s="1"/>
  <c r="H1105" i="6"/>
  <c r="J1105" i="6"/>
  <c r="H1103" i="6"/>
  <c r="J1103" i="6"/>
  <c r="H1099" i="6"/>
  <c r="J1099" i="6"/>
  <c r="H1098" i="6"/>
  <c r="F1097" i="6"/>
  <c r="H1088" i="6"/>
  <c r="J1088" i="6"/>
  <c r="K1088" i="6"/>
  <c r="F1084" i="6"/>
  <c r="F1085" i="6" s="1"/>
  <c r="H1084" i="6"/>
  <c r="F1083" i="6"/>
  <c r="H1083" i="6"/>
  <c r="J1083" i="6"/>
  <c r="J1085" i="6" s="1"/>
  <c r="G172" i="7" s="1"/>
  <c r="I357" i="8" s="1"/>
  <c r="J357" i="8" s="1"/>
  <c r="F1079" i="6"/>
  <c r="H1079" i="6"/>
  <c r="F1078" i="6"/>
  <c r="F1077" i="6"/>
  <c r="H1077" i="6"/>
  <c r="J1077" i="6"/>
  <c r="H1073" i="6"/>
  <c r="J1073" i="6"/>
  <c r="F1072" i="6"/>
  <c r="H1072" i="6"/>
  <c r="F1071" i="6"/>
  <c r="F1070" i="6"/>
  <c r="H1066" i="6"/>
  <c r="J1066" i="6"/>
  <c r="H1065" i="6"/>
  <c r="E1066" i="6" s="1"/>
  <c r="F1066" i="6" s="1"/>
  <c r="L1066" i="6" s="1"/>
  <c r="J1065" i="6"/>
  <c r="J1067" i="6" s="1"/>
  <c r="G169" i="7" s="1"/>
  <c r="I352" i="8" s="1"/>
  <c r="J352" i="8" s="1"/>
  <c r="F1061" i="6"/>
  <c r="H1061" i="6"/>
  <c r="F1060" i="6"/>
  <c r="H1060" i="6"/>
  <c r="F1054" i="6"/>
  <c r="H1054" i="6"/>
  <c r="J1054" i="6"/>
  <c r="F1050" i="6"/>
  <c r="H1050" i="6"/>
  <c r="H1051" i="6" s="1"/>
  <c r="F166" i="7" s="1"/>
  <c r="G1113" i="6" s="1"/>
  <c r="H1113" i="6" s="1"/>
  <c r="J1046" i="6"/>
  <c r="J1047" i="6" s="1"/>
  <c r="G165" i="7" s="1"/>
  <c r="I353" i="8" s="1"/>
  <c r="J353" i="8" s="1"/>
  <c r="F1042" i="6"/>
  <c r="F1041" i="6"/>
  <c r="H1041" i="6"/>
  <c r="J1041" i="6"/>
  <c r="K1041" i="6"/>
  <c r="F1029" i="6"/>
  <c r="H1029" i="6"/>
  <c r="F1028" i="6"/>
  <c r="H1028" i="6"/>
  <c r="F1027" i="6"/>
  <c r="J1027" i="6"/>
  <c r="H1022" i="6"/>
  <c r="J1022" i="6"/>
  <c r="K1022" i="6"/>
  <c r="F1018" i="6"/>
  <c r="H1018" i="6"/>
  <c r="F1017" i="6"/>
  <c r="F1012" i="6"/>
  <c r="J1012" i="6"/>
  <c r="F1011" i="6"/>
  <c r="H1011" i="6"/>
  <c r="J1011" i="6"/>
  <c r="J1010" i="6"/>
  <c r="J1009" i="6"/>
  <c r="H1007" i="6"/>
  <c r="J1007" i="6"/>
  <c r="H1001" i="6"/>
  <c r="J1001" i="6"/>
  <c r="J1000" i="6"/>
  <c r="H996" i="6"/>
  <c r="J995" i="6"/>
  <c r="H992" i="6"/>
  <c r="H990" i="6"/>
  <c r="J990" i="6"/>
  <c r="J987" i="6"/>
  <c r="G156" i="7" s="1"/>
  <c r="I470" i="8" s="1"/>
  <c r="J470" i="8" s="1"/>
  <c r="H986" i="6"/>
  <c r="H987" i="6" s="1"/>
  <c r="F156" i="7" s="1"/>
  <c r="G470" i="8" s="1"/>
  <c r="J986" i="6"/>
  <c r="F982" i="6"/>
  <c r="H982" i="6"/>
  <c r="F981" i="6"/>
  <c r="F980" i="6"/>
  <c r="F979" i="6"/>
  <c r="H974" i="6"/>
  <c r="H970" i="6"/>
  <c r="F969" i="6"/>
  <c r="H969" i="6"/>
  <c r="J969" i="6"/>
  <c r="H964" i="6"/>
  <c r="F963" i="6"/>
  <c r="F958" i="6"/>
  <c r="J957" i="6"/>
  <c r="H952" i="6"/>
  <c r="J952" i="6"/>
  <c r="H947" i="6"/>
  <c r="J947" i="6"/>
  <c r="F942" i="6"/>
  <c r="J942" i="6"/>
  <c r="F941" i="6"/>
  <c r="H941" i="6"/>
  <c r="F937" i="6"/>
  <c r="H937" i="6"/>
  <c r="F936" i="6"/>
  <c r="F931" i="6"/>
  <c r="F930" i="6"/>
  <c r="H930" i="6"/>
  <c r="J930" i="6"/>
  <c r="F916" i="6"/>
  <c r="J916" i="6"/>
  <c r="F915" i="6"/>
  <c r="H915" i="6"/>
  <c r="H914" i="6"/>
  <c r="J914" i="6"/>
  <c r="H913" i="6"/>
  <c r="F909" i="6"/>
  <c r="H909" i="6"/>
  <c r="F908" i="6"/>
  <c r="H908" i="6"/>
  <c r="J908" i="6"/>
  <c r="H907" i="6"/>
  <c r="J907" i="6"/>
  <c r="H896" i="6"/>
  <c r="J896" i="6"/>
  <c r="J895" i="6"/>
  <c r="F891" i="6"/>
  <c r="H891" i="6"/>
  <c r="F890" i="6"/>
  <c r="H890" i="6"/>
  <c r="F885" i="6"/>
  <c r="H885" i="6"/>
  <c r="F884" i="6"/>
  <c r="F883" i="6"/>
  <c r="F886" i="6" s="1"/>
  <c r="H883" i="6"/>
  <c r="J883" i="6"/>
  <c r="K883" i="6"/>
  <c r="F879" i="6"/>
  <c r="H879" i="6"/>
  <c r="F878" i="6"/>
  <c r="H878" i="6"/>
  <c r="J877" i="6"/>
  <c r="J871" i="6"/>
  <c r="F866" i="6"/>
  <c r="H866" i="6"/>
  <c r="J865" i="6"/>
  <c r="J864" i="6"/>
  <c r="F860" i="6"/>
  <c r="H860" i="6"/>
  <c r="H859" i="6"/>
  <c r="F858" i="6"/>
  <c r="H853" i="6"/>
  <c r="J853" i="6"/>
  <c r="J844" i="6"/>
  <c r="H843" i="6"/>
  <c r="F842" i="6"/>
  <c r="H842" i="6"/>
  <c r="F838" i="6"/>
  <c r="J838" i="6"/>
  <c r="H837" i="6"/>
  <c r="J837" i="6"/>
  <c r="H836" i="6"/>
  <c r="H835" i="6"/>
  <c r="J835" i="6"/>
  <c r="K835" i="6"/>
  <c r="H831" i="6"/>
  <c r="H830" i="6"/>
  <c r="F816" i="6"/>
  <c r="J816" i="6"/>
  <c r="H815" i="6"/>
  <c r="J815" i="6"/>
  <c r="H814" i="6"/>
  <c r="H813" i="6"/>
  <c r="J813" i="6"/>
  <c r="J811" i="6"/>
  <c r="K811" i="6"/>
  <c r="F810" i="6"/>
  <c r="H810" i="6"/>
  <c r="J810" i="6"/>
  <c r="K810" i="6"/>
  <c r="J809" i="6"/>
  <c r="F805" i="6"/>
  <c r="H805" i="6"/>
  <c r="H803" i="6"/>
  <c r="J803" i="6"/>
  <c r="J802" i="6"/>
  <c r="H801" i="6"/>
  <c r="J801" i="6"/>
  <c r="H788" i="6"/>
  <c r="J788" i="6"/>
  <c r="F787" i="6"/>
  <c r="F786" i="6"/>
  <c r="H786" i="6"/>
  <c r="H780" i="6"/>
  <c r="F770" i="6"/>
  <c r="H770" i="6"/>
  <c r="J767" i="6"/>
  <c r="H762" i="6"/>
  <c r="J762" i="6"/>
  <c r="H756" i="6"/>
  <c r="J756" i="6"/>
  <c r="J755" i="6"/>
  <c r="J751" i="6"/>
  <c r="J750" i="6"/>
  <c r="F746" i="6"/>
  <c r="H746" i="6"/>
  <c r="H745" i="6"/>
  <c r="I746" i="6" s="1"/>
  <c r="J746" i="6" s="1"/>
  <c r="L746" i="6" s="1"/>
  <c r="J745" i="6"/>
  <c r="F744" i="6"/>
  <c r="H744" i="6"/>
  <c r="J744" i="6"/>
  <c r="J740" i="6"/>
  <c r="H735" i="6"/>
  <c r="F734" i="6"/>
  <c r="H734" i="6"/>
  <c r="H730" i="6"/>
  <c r="J730" i="6"/>
  <c r="F729" i="6"/>
  <c r="H729" i="6"/>
  <c r="F728" i="6"/>
  <c r="J728" i="6"/>
  <c r="K728" i="6"/>
  <c r="F726" i="6"/>
  <c r="J725" i="6"/>
  <c r="H721" i="6"/>
  <c r="J721" i="6"/>
  <c r="F720" i="6"/>
  <c r="H720" i="6"/>
  <c r="F719" i="6"/>
  <c r="H719" i="6"/>
  <c r="J719" i="6"/>
  <c r="K719" i="6"/>
  <c r="F717" i="6"/>
  <c r="F716" i="6"/>
  <c r="H711" i="6"/>
  <c r="J711" i="6"/>
  <c r="J710" i="6"/>
  <c r="F709" i="6"/>
  <c r="F705" i="6"/>
  <c r="H704" i="6"/>
  <c r="J704" i="6"/>
  <c r="F703" i="6"/>
  <c r="H703" i="6"/>
  <c r="J703" i="6"/>
  <c r="H702" i="6"/>
  <c r="J702" i="6"/>
  <c r="F701" i="6"/>
  <c r="J701" i="6"/>
  <c r="H694" i="6"/>
  <c r="J694" i="6"/>
  <c r="H693" i="6"/>
  <c r="J689" i="6"/>
  <c r="H688" i="6"/>
  <c r="J688" i="6"/>
  <c r="H685" i="6"/>
  <c r="J685" i="6"/>
  <c r="H679" i="6"/>
  <c r="J679" i="6"/>
  <c r="J677" i="6"/>
  <c r="H671" i="6"/>
  <c r="J671" i="6"/>
  <c r="H670" i="6"/>
  <c r="H665" i="6"/>
  <c r="J665" i="6"/>
  <c r="H664" i="6"/>
  <c r="J664" i="6"/>
  <c r="J660" i="6"/>
  <c r="H653" i="6"/>
  <c r="F649" i="6"/>
  <c r="H649" i="6"/>
  <c r="J648" i="6"/>
  <c r="F647" i="6"/>
  <c r="H647" i="6"/>
  <c r="J647" i="6"/>
  <c r="J640" i="6"/>
  <c r="K640" i="6"/>
  <c r="F636" i="6"/>
  <c r="H636" i="6"/>
  <c r="F635" i="6"/>
  <c r="H634" i="6"/>
  <c r="J634" i="6"/>
  <c r="F630" i="6"/>
  <c r="H630" i="6"/>
  <c r="H628" i="6"/>
  <c r="J628" i="6"/>
  <c r="J623" i="6"/>
  <c r="J619" i="6"/>
  <c r="J620" i="6" s="1"/>
  <c r="G99" i="7" s="1"/>
  <c r="I624" i="6" s="1"/>
  <c r="J624" i="6" s="1"/>
  <c r="J612" i="6"/>
  <c r="F610" i="6"/>
  <c r="H610" i="6"/>
  <c r="K610" i="6"/>
  <c r="J602" i="6"/>
  <c r="J601" i="6"/>
  <c r="F599" i="6"/>
  <c r="J599" i="6"/>
  <c r="K599" i="6"/>
  <c r="F595" i="6"/>
  <c r="H595" i="6"/>
  <c r="H594" i="6"/>
  <c r="J594" i="6"/>
  <c r="F593" i="6"/>
  <c r="F596" i="6" s="1"/>
  <c r="H593" i="6"/>
  <c r="J593" i="6"/>
  <c r="K593" i="6"/>
  <c r="F589" i="6"/>
  <c r="H589" i="6"/>
  <c r="H588" i="6"/>
  <c r="J588" i="6"/>
  <c r="F583" i="6"/>
  <c r="H583" i="6"/>
  <c r="H582" i="6"/>
  <c r="J582" i="6"/>
  <c r="F581" i="6"/>
  <c r="H581" i="6"/>
  <c r="J581" i="6"/>
  <c r="F577" i="6"/>
  <c r="H577" i="6"/>
  <c r="J576" i="6"/>
  <c r="F570" i="6"/>
  <c r="H570" i="6"/>
  <c r="J570" i="6"/>
  <c r="K570" i="6"/>
  <c r="F566" i="6"/>
  <c r="H566" i="6"/>
  <c r="F565" i="6"/>
  <c r="H565" i="6"/>
  <c r="J565" i="6"/>
  <c r="F561" i="6"/>
  <c r="H561" i="6"/>
  <c r="F559" i="6"/>
  <c r="H559" i="6"/>
  <c r="H536" i="6"/>
  <c r="F85" i="7" s="1"/>
  <c r="F535" i="6"/>
  <c r="H535" i="6"/>
  <c r="F534" i="6"/>
  <c r="H534" i="6"/>
  <c r="K534" i="6"/>
  <c r="H533" i="6"/>
  <c r="J533" i="6"/>
  <c r="K533" i="6"/>
  <c r="F529" i="6"/>
  <c r="H529" i="6"/>
  <c r="F528" i="6"/>
  <c r="F527" i="6"/>
  <c r="H527" i="6"/>
  <c r="F523" i="6"/>
  <c r="H523" i="6"/>
  <c r="K523" i="6"/>
  <c r="H522" i="6"/>
  <c r="J522" i="6"/>
  <c r="F521" i="6"/>
  <c r="F518" i="6"/>
  <c r="F517" i="6"/>
  <c r="H517" i="6"/>
  <c r="F516" i="6"/>
  <c r="H516" i="6"/>
  <c r="K516" i="6"/>
  <c r="F511" i="6"/>
  <c r="H511" i="6"/>
  <c r="J511" i="6"/>
  <c r="K511" i="6"/>
  <c r="F510" i="6"/>
  <c r="F506" i="6"/>
  <c r="H506" i="6"/>
  <c r="F505" i="6"/>
  <c r="H505" i="6"/>
  <c r="F504" i="6"/>
  <c r="H504" i="6"/>
  <c r="H500" i="6"/>
  <c r="J500" i="6"/>
  <c r="H499" i="6"/>
  <c r="F498" i="6"/>
  <c r="H498" i="6"/>
  <c r="F484" i="6"/>
  <c r="H484" i="6"/>
  <c r="F483" i="6"/>
  <c r="J483" i="6"/>
  <c r="F482" i="6"/>
  <c r="H482" i="6"/>
  <c r="J482" i="6"/>
  <c r="K482" i="6"/>
  <c r="F477" i="6"/>
  <c r="H477" i="6"/>
  <c r="F476" i="6"/>
  <c r="F475" i="6"/>
  <c r="J475" i="6"/>
  <c r="K475" i="6"/>
  <c r="F474" i="6"/>
  <c r="H474" i="6"/>
  <c r="J474" i="6"/>
  <c r="K474" i="6"/>
  <c r="F465" i="6"/>
  <c r="J465" i="6"/>
  <c r="F464" i="6"/>
  <c r="H464" i="6"/>
  <c r="H463" i="6"/>
  <c r="H462" i="6"/>
  <c r="J462" i="6"/>
  <c r="F458" i="6"/>
  <c r="H458" i="6"/>
  <c r="F457" i="6"/>
  <c r="H457" i="6"/>
  <c r="J457" i="6"/>
  <c r="K457" i="6"/>
  <c r="H456" i="6"/>
  <c r="J456" i="6"/>
  <c r="K456" i="6"/>
  <c r="H451" i="6"/>
  <c r="J451" i="6"/>
  <c r="H450" i="6"/>
  <c r="J450" i="6"/>
  <c r="F445" i="6"/>
  <c r="H445" i="6"/>
  <c r="H443" i="6"/>
  <c r="J443" i="6"/>
  <c r="H439" i="6"/>
  <c r="J439" i="6"/>
  <c r="H438" i="6"/>
  <c r="H440" i="6" s="1"/>
  <c r="J438" i="6"/>
  <c r="F429" i="6"/>
  <c r="H429" i="6"/>
  <c r="F428" i="6"/>
  <c r="F427" i="6"/>
  <c r="H424" i="6"/>
  <c r="F66" i="7" s="1"/>
  <c r="G433" i="6" s="1"/>
  <c r="H433" i="6" s="1"/>
  <c r="J424" i="6"/>
  <c r="G66" i="7" s="1"/>
  <c r="I433" i="6" s="1"/>
  <c r="J433" i="6" s="1"/>
  <c r="H423" i="6"/>
  <c r="J423" i="6"/>
  <c r="H422" i="6"/>
  <c r="J422" i="6"/>
  <c r="J421" i="6"/>
  <c r="H420" i="6"/>
  <c r="J420" i="6"/>
  <c r="K420" i="6"/>
  <c r="F416" i="6"/>
  <c r="J416" i="6"/>
  <c r="J415" i="6"/>
  <c r="F414" i="6"/>
  <c r="H414" i="6"/>
  <c r="H411" i="6"/>
  <c r="F64" i="7" s="1"/>
  <c r="G37" i="8" s="1"/>
  <c r="H37" i="8" s="1"/>
  <c r="F410" i="6"/>
  <c r="F411" i="6" s="1"/>
  <c r="E64" i="7" s="1"/>
  <c r="E37" i="8" s="1"/>
  <c r="F37" i="8" s="1"/>
  <c r="H410" i="6"/>
  <c r="F406" i="6"/>
  <c r="F407" i="6" s="1"/>
  <c r="E63" i="7" s="1"/>
  <c r="E36" i="8" s="1"/>
  <c r="F36" i="8" s="1"/>
  <c r="H406" i="6"/>
  <c r="H407" i="6" s="1"/>
  <c r="F63" i="7" s="1"/>
  <c r="G36" i="8" s="1"/>
  <c r="H36" i="8" s="1"/>
  <c r="J406" i="6"/>
  <c r="J407" i="6" s="1"/>
  <c r="G63" i="7" s="1"/>
  <c r="I36" i="8" s="1"/>
  <c r="J36" i="8" s="1"/>
  <c r="K406" i="6"/>
  <c r="F398" i="6"/>
  <c r="F399" i="6" s="1"/>
  <c r="E61" i="7" s="1"/>
  <c r="E39" i="8" s="1"/>
  <c r="F39" i="8" s="1"/>
  <c r="H398" i="6"/>
  <c r="H399" i="6" s="1"/>
  <c r="F61" i="7" s="1"/>
  <c r="G39" i="8" s="1"/>
  <c r="F394" i="6"/>
  <c r="F395" i="6" s="1"/>
  <c r="E60" i="7" s="1"/>
  <c r="E38" i="8" s="1"/>
  <c r="H394" i="6"/>
  <c r="H395" i="6" s="1"/>
  <c r="F60" i="7" s="1"/>
  <c r="G38" i="8" s="1"/>
  <c r="H38" i="8" s="1"/>
  <c r="F390" i="6"/>
  <c r="H390" i="6"/>
  <c r="F389" i="6"/>
  <c r="J389" i="6"/>
  <c r="H388" i="6"/>
  <c r="J388" i="6"/>
  <c r="E386" i="6"/>
  <c r="K386" i="6" s="1"/>
  <c r="H386" i="6"/>
  <c r="J386" i="6"/>
  <c r="H385" i="6"/>
  <c r="F384" i="6"/>
  <c r="H384" i="6"/>
  <c r="J384" i="6"/>
  <c r="H383" i="6"/>
  <c r="J383" i="6"/>
  <c r="H382" i="6"/>
  <c r="J382" i="6"/>
  <c r="H379" i="6"/>
  <c r="F58" i="7" s="1"/>
  <c r="G370" i="6" s="1"/>
  <c r="H370" i="6" s="1"/>
  <c r="F378" i="6"/>
  <c r="F379" i="6" s="1"/>
  <c r="H378" i="6"/>
  <c r="F376" i="6"/>
  <c r="H376" i="6"/>
  <c r="J376" i="6"/>
  <c r="F371" i="6"/>
  <c r="F372" i="6" s="1"/>
  <c r="E57" i="7" s="1"/>
  <c r="E5" i="8" s="1"/>
  <c r="F5" i="8" s="1"/>
  <c r="F27" i="8" s="1"/>
  <c r="E7" i="9" s="1"/>
  <c r="H371" i="6"/>
  <c r="H372" i="6" s="1"/>
  <c r="F57" i="7" s="1"/>
  <c r="G5" i="8" s="1"/>
  <c r="H5" i="8" s="1"/>
  <c r="H27" i="8" s="1"/>
  <c r="G7" i="9" s="1"/>
  <c r="H7" i="9" s="1"/>
  <c r="H369" i="6"/>
  <c r="H364" i="6"/>
  <c r="J364" i="6"/>
  <c r="J363" i="6"/>
  <c r="F359" i="6"/>
  <c r="H359" i="6"/>
  <c r="J359" i="6"/>
  <c r="K359" i="6"/>
  <c r="H358" i="6"/>
  <c r="J358" i="6"/>
  <c r="H354" i="6"/>
  <c r="J354" i="6"/>
  <c r="H353" i="6"/>
  <c r="J353" i="6"/>
  <c r="F352" i="6"/>
  <c r="H352" i="6"/>
  <c r="J352" i="6"/>
  <c r="K352" i="6"/>
  <c r="F348" i="6"/>
  <c r="H348" i="6"/>
  <c r="F347" i="6"/>
  <c r="H347" i="6"/>
  <c r="J347" i="6"/>
  <c r="K347" i="6"/>
  <c r="F342" i="6"/>
  <c r="H342" i="6"/>
  <c r="F341" i="6"/>
  <c r="H341" i="6"/>
  <c r="F340" i="6"/>
  <c r="H340" i="6"/>
  <c r="F335" i="6"/>
  <c r="H335" i="6"/>
  <c r="J335" i="6"/>
  <c r="K335" i="6"/>
  <c r="F334" i="6"/>
  <c r="H332" i="6"/>
  <c r="J331" i="6"/>
  <c r="H330" i="6"/>
  <c r="J330" i="6"/>
  <c r="J329" i="6"/>
  <c r="F328" i="6"/>
  <c r="F327" i="6"/>
  <c r="H327" i="6"/>
  <c r="F323" i="6"/>
  <c r="H323" i="6"/>
  <c r="H324" i="6" s="1"/>
  <c r="F50" i="7" s="1"/>
  <c r="G336" i="6" s="1"/>
  <c r="H336" i="6" s="1"/>
  <c r="J323" i="6"/>
  <c r="J324" i="6" s="1"/>
  <c r="G50" i="7" s="1"/>
  <c r="I336" i="6" s="1"/>
  <c r="J336" i="6" s="1"/>
  <c r="F322" i="6"/>
  <c r="H322" i="6"/>
  <c r="K322" i="6"/>
  <c r="H319" i="6"/>
  <c r="F49" i="7" s="1"/>
  <c r="G303" i="6" s="1"/>
  <c r="H303" i="6" s="1"/>
  <c r="F318" i="6"/>
  <c r="F319" i="6" s="1"/>
  <c r="E49" i="7" s="1"/>
  <c r="H318" i="6"/>
  <c r="F317" i="6"/>
  <c r="H317" i="6"/>
  <c r="H316" i="6"/>
  <c r="J316" i="6"/>
  <c r="F311" i="6"/>
  <c r="F312" i="6" s="1"/>
  <c r="E48" i="7" s="1"/>
  <c r="E302" i="6" s="1"/>
  <c r="H311" i="6"/>
  <c r="H312" i="6" s="1"/>
  <c r="F310" i="6"/>
  <c r="H310" i="6"/>
  <c r="F309" i="6"/>
  <c r="H309" i="6"/>
  <c r="F308" i="6"/>
  <c r="H308" i="6"/>
  <c r="F305" i="6"/>
  <c r="H305" i="6"/>
  <c r="F47" i="7" s="1"/>
  <c r="G29" i="8" s="1"/>
  <c r="H29" i="8" s="1"/>
  <c r="F304" i="6"/>
  <c r="H304" i="6"/>
  <c r="H299" i="6"/>
  <c r="J299" i="6"/>
  <c r="F298" i="6"/>
  <c r="H297" i="6"/>
  <c r="H296" i="6"/>
  <c r="F295" i="6"/>
  <c r="J295" i="6"/>
  <c r="F292" i="6"/>
  <c r="E46" i="7" s="1"/>
  <c r="E301" i="6" s="1"/>
  <c r="F291" i="6"/>
  <c r="H291" i="6"/>
  <c r="H292" i="6" s="1"/>
  <c r="F290" i="6"/>
  <c r="H290" i="6"/>
  <c r="F288" i="6"/>
  <c r="H288" i="6"/>
  <c r="J288" i="6"/>
  <c r="K288" i="6"/>
  <c r="H287" i="6"/>
  <c r="I290" i="6" s="1"/>
  <c r="J290" i="6" s="1"/>
  <c r="J287" i="6"/>
  <c r="F284" i="6"/>
  <c r="E45" i="7" s="1"/>
  <c r="E300" i="6" s="1"/>
  <c r="F300" i="6" s="1"/>
  <c r="H284" i="6"/>
  <c r="F45" i="7" s="1"/>
  <c r="G300" i="6" s="1"/>
  <c r="H300" i="6" s="1"/>
  <c r="F283" i="6"/>
  <c r="H283" i="6"/>
  <c r="F282" i="6"/>
  <c r="H282" i="6"/>
  <c r="H279" i="6"/>
  <c r="J279" i="6"/>
  <c r="K279" i="6"/>
  <c r="F275" i="6"/>
  <c r="H275" i="6"/>
  <c r="J275" i="6"/>
  <c r="K275" i="6"/>
  <c r="H274" i="6"/>
  <c r="J274" i="6"/>
  <c r="H273" i="6"/>
  <c r="J273" i="6"/>
  <c r="J272" i="6"/>
  <c r="H268" i="6"/>
  <c r="J268" i="6"/>
  <c r="K268" i="6"/>
  <c r="F267" i="6"/>
  <c r="H267" i="6"/>
  <c r="F266" i="6"/>
  <c r="H266" i="6"/>
  <c r="J266" i="6"/>
  <c r="K266" i="6"/>
  <c r="F262" i="6"/>
  <c r="J262" i="6"/>
  <c r="K262" i="6"/>
  <c r="F261" i="6"/>
  <c r="F257" i="6"/>
  <c r="H257" i="6"/>
  <c r="F256" i="6"/>
  <c r="H256" i="6"/>
  <c r="F255" i="6"/>
  <c r="H255" i="6"/>
  <c r="J255" i="6"/>
  <c r="F252" i="6"/>
  <c r="H252" i="6"/>
  <c r="F247" i="6"/>
  <c r="J247" i="6"/>
  <c r="F246" i="6"/>
  <c r="H246" i="6"/>
  <c r="J246" i="6"/>
  <c r="K246" i="6"/>
  <c r="F245" i="6"/>
  <c r="H245" i="6"/>
  <c r="F241" i="6"/>
  <c r="H241" i="6"/>
  <c r="J241" i="6"/>
  <c r="K241" i="6"/>
  <c r="F240" i="6"/>
  <c r="H240" i="6"/>
  <c r="K240" i="6"/>
  <c r="F236" i="6"/>
  <c r="H236" i="6"/>
  <c r="J236" i="6"/>
  <c r="K236" i="6"/>
  <c r="F235" i="6"/>
  <c r="H235" i="6"/>
  <c r="J235" i="6"/>
  <c r="K235" i="6"/>
  <c r="F234" i="6"/>
  <c r="H234" i="6"/>
  <c r="J234" i="6"/>
  <c r="K234" i="6"/>
  <c r="F233" i="6"/>
  <c r="H233" i="6"/>
  <c r="J233" i="6"/>
  <c r="K233" i="6"/>
  <c r="H232" i="6"/>
  <c r="J232" i="6"/>
  <c r="F228" i="6"/>
  <c r="H228" i="6"/>
  <c r="J228" i="6"/>
  <c r="K228" i="6"/>
  <c r="F227" i="6"/>
  <c r="H227" i="6"/>
  <c r="F226" i="6"/>
  <c r="H226" i="6"/>
  <c r="J226" i="6"/>
  <c r="K226" i="6"/>
  <c r="F225" i="6"/>
  <c r="H225" i="6"/>
  <c r="J225" i="6"/>
  <c r="K225" i="6"/>
  <c r="H224" i="6"/>
  <c r="J224" i="6"/>
  <c r="F208" i="6"/>
  <c r="H208" i="6"/>
  <c r="J208" i="6"/>
  <c r="K208" i="6"/>
  <c r="F207" i="6"/>
  <c r="H207" i="6"/>
  <c r="J207" i="6"/>
  <c r="K207" i="6"/>
  <c r="F195" i="6"/>
  <c r="H195" i="6"/>
  <c r="K195" i="6"/>
  <c r="H194" i="6"/>
  <c r="J194" i="6"/>
  <c r="H193" i="6"/>
  <c r="H196" i="6" s="1"/>
  <c r="F192" i="6"/>
  <c r="H192" i="6"/>
  <c r="K192" i="6"/>
  <c r="J188" i="6"/>
  <c r="H187" i="6"/>
  <c r="J187" i="6"/>
  <c r="H186" i="6"/>
  <c r="F185" i="6"/>
  <c r="J185" i="6"/>
  <c r="F181" i="6"/>
  <c r="J181" i="6"/>
  <c r="H180" i="6"/>
  <c r="J180" i="6"/>
  <c r="H179" i="6"/>
  <c r="J179" i="6"/>
  <c r="H178" i="6"/>
  <c r="J178" i="6"/>
  <c r="H173" i="6"/>
  <c r="J173" i="6"/>
  <c r="H172" i="6"/>
  <c r="H171" i="6"/>
  <c r="J171" i="6"/>
  <c r="F167" i="6"/>
  <c r="H167" i="6"/>
  <c r="J167" i="6"/>
  <c r="K167" i="6"/>
  <c r="H166" i="6"/>
  <c r="J166" i="6"/>
  <c r="J165" i="6"/>
  <c r="F160" i="6"/>
  <c r="H159" i="6"/>
  <c r="J159" i="6"/>
  <c r="F158" i="6"/>
  <c r="E159" i="6" s="1"/>
  <c r="K159" i="6" s="1"/>
  <c r="H158" i="6"/>
  <c r="J158" i="6"/>
  <c r="F157" i="6"/>
  <c r="H157" i="6"/>
  <c r="J157" i="6"/>
  <c r="K157" i="6"/>
  <c r="H153" i="6"/>
  <c r="J153" i="6"/>
  <c r="K153" i="6"/>
  <c r="H152" i="6"/>
  <c r="J152" i="6"/>
  <c r="F150" i="6"/>
  <c r="J150" i="6"/>
  <c r="H146" i="6"/>
  <c r="J146" i="6"/>
  <c r="H145" i="6"/>
  <c r="J145" i="6"/>
  <c r="H144" i="6"/>
  <c r="J144" i="6"/>
  <c r="F143" i="6"/>
  <c r="H143" i="6"/>
  <c r="J143" i="6"/>
  <c r="J147" i="6" s="1"/>
  <c r="G25" i="7" s="1"/>
  <c r="K143" i="6"/>
  <c r="H138" i="6"/>
  <c r="J138" i="6"/>
  <c r="F136" i="6"/>
  <c r="H136" i="6"/>
  <c r="F132" i="6"/>
  <c r="H132" i="6"/>
  <c r="H131" i="6"/>
  <c r="J131" i="6"/>
  <c r="H130" i="6"/>
  <c r="J130" i="6"/>
  <c r="J129" i="6"/>
  <c r="H124" i="6"/>
  <c r="J124" i="6"/>
  <c r="H123" i="6"/>
  <c r="F122" i="6"/>
  <c r="J122" i="6"/>
  <c r="K122" i="6"/>
  <c r="F118" i="6"/>
  <c r="H118" i="6"/>
  <c r="J118" i="6"/>
  <c r="K118" i="6"/>
  <c r="H117" i="6"/>
  <c r="J117" i="6"/>
  <c r="H116" i="6"/>
  <c r="F115" i="6"/>
  <c r="J115" i="6"/>
  <c r="F111" i="6"/>
  <c r="H111" i="6"/>
  <c r="H110" i="6"/>
  <c r="J110" i="6"/>
  <c r="H109" i="6"/>
  <c r="F108" i="6"/>
  <c r="H108" i="6"/>
  <c r="J108" i="6"/>
  <c r="K108" i="6"/>
  <c r="J104" i="6"/>
  <c r="H103" i="6"/>
  <c r="J103" i="6"/>
  <c r="F101" i="6"/>
  <c r="J101" i="6"/>
  <c r="F97" i="6"/>
  <c r="J97" i="6"/>
  <c r="H96" i="6"/>
  <c r="J96" i="6"/>
  <c r="H95" i="6"/>
  <c r="J95" i="6"/>
  <c r="H94" i="6"/>
  <c r="J94" i="6"/>
  <c r="K94" i="6"/>
  <c r="J90" i="6"/>
  <c r="K90" i="6"/>
  <c r="H89" i="6"/>
  <c r="J89" i="6"/>
  <c r="H88" i="6"/>
  <c r="F87" i="6"/>
  <c r="H87" i="6"/>
  <c r="F83" i="6"/>
  <c r="H83" i="6"/>
  <c r="J83" i="6"/>
  <c r="K83" i="6"/>
  <c r="H82" i="6"/>
  <c r="J82" i="6"/>
  <c r="J81" i="6"/>
  <c r="F76" i="6"/>
  <c r="H75" i="6"/>
  <c r="J75" i="6"/>
  <c r="J74" i="6"/>
  <c r="F73" i="6"/>
  <c r="H73" i="6"/>
  <c r="J73" i="6"/>
  <c r="F69" i="6"/>
  <c r="F70" i="6" s="1"/>
  <c r="E14" i="7" s="1"/>
  <c r="H69" i="6"/>
  <c r="H70" i="6" s="1"/>
  <c r="F14" i="7" s="1"/>
  <c r="J65" i="6"/>
  <c r="H64" i="6"/>
  <c r="J64" i="6"/>
  <c r="J63" i="6"/>
  <c r="F62" i="6"/>
  <c r="H62" i="6"/>
  <c r="J62" i="6"/>
  <c r="K62" i="6"/>
  <c r="F58" i="6"/>
  <c r="H58" i="6"/>
  <c r="J58" i="6"/>
  <c r="H57" i="6"/>
  <c r="J57" i="6"/>
  <c r="H56" i="6"/>
  <c r="J56" i="6"/>
  <c r="F55" i="6"/>
  <c r="F47" i="6"/>
  <c r="F48" i="6" s="1"/>
  <c r="J47" i="6"/>
  <c r="J48" i="6" s="1"/>
  <c r="G10" i="7" s="1"/>
  <c r="I1037" i="6" s="1"/>
  <c r="J1037" i="6" s="1"/>
  <c r="F43" i="6"/>
  <c r="J43" i="6"/>
  <c r="H42" i="6"/>
  <c r="J42" i="6"/>
  <c r="H41" i="6"/>
  <c r="J41" i="6"/>
  <c r="H40" i="6"/>
  <c r="J40" i="6"/>
  <c r="H35" i="6"/>
  <c r="J35" i="6"/>
  <c r="H34" i="6"/>
  <c r="H33" i="6"/>
  <c r="H37" i="6" s="1"/>
  <c r="F8" i="7" s="1"/>
  <c r="G1030" i="6" s="1"/>
  <c r="H1030" i="6" s="1"/>
  <c r="H29" i="6"/>
  <c r="J29" i="6"/>
  <c r="K29" i="6"/>
  <c r="H28" i="6"/>
  <c r="J28" i="6"/>
  <c r="J26" i="6"/>
  <c r="F22" i="6"/>
  <c r="H21" i="6"/>
  <c r="J21" i="6"/>
  <c r="J20" i="6"/>
  <c r="F19" i="6"/>
  <c r="H19" i="6"/>
  <c r="J15" i="6"/>
  <c r="H14" i="6"/>
  <c r="J14" i="6"/>
  <c r="F12" i="6"/>
  <c r="J8" i="6"/>
  <c r="H7" i="6"/>
  <c r="J7" i="6"/>
  <c r="H6" i="6"/>
  <c r="J6" i="6"/>
  <c r="F5" i="6"/>
  <c r="H5" i="6"/>
  <c r="H469" i="8"/>
  <c r="J469" i="8"/>
  <c r="F465" i="8"/>
  <c r="H465" i="8"/>
  <c r="J465" i="8"/>
  <c r="K465" i="8"/>
  <c r="H464" i="8"/>
  <c r="J464" i="8"/>
  <c r="H463" i="8"/>
  <c r="J463" i="8"/>
  <c r="F445" i="8"/>
  <c r="H445" i="8"/>
  <c r="F444" i="8"/>
  <c r="H444" i="8"/>
  <c r="J444" i="8"/>
  <c r="F443" i="8"/>
  <c r="J442" i="8"/>
  <c r="H441" i="8"/>
  <c r="J441" i="8"/>
  <c r="F439" i="8"/>
  <c r="H439" i="8"/>
  <c r="J439" i="8"/>
  <c r="K439" i="8"/>
  <c r="F438" i="8"/>
  <c r="H438" i="8"/>
  <c r="F437" i="8"/>
  <c r="H368" i="8"/>
  <c r="H365" i="8"/>
  <c r="J365" i="8"/>
  <c r="J349" i="8"/>
  <c r="H322" i="8"/>
  <c r="J322" i="8"/>
  <c r="J321" i="8"/>
  <c r="H320" i="8"/>
  <c r="J320" i="8"/>
  <c r="K320" i="8"/>
  <c r="H318" i="8"/>
  <c r="H317" i="8"/>
  <c r="J317" i="8"/>
  <c r="J269" i="8"/>
  <c r="J202" i="8"/>
  <c r="H102" i="8"/>
  <c r="H101" i="8"/>
  <c r="J101" i="8"/>
  <c r="J89" i="8"/>
  <c r="J82" i="8"/>
  <c r="F81" i="8"/>
  <c r="H81" i="8"/>
  <c r="H79" i="8"/>
  <c r="H78" i="8"/>
  <c r="J78" i="8"/>
  <c r="F77" i="8"/>
  <c r="J77" i="8"/>
  <c r="J55" i="8"/>
  <c r="F53" i="8"/>
  <c r="L427" i="6" l="1"/>
  <c r="I577" i="6"/>
  <c r="J577" i="6" s="1"/>
  <c r="H1024" i="6"/>
  <c r="K476" i="6"/>
  <c r="H590" i="6"/>
  <c r="F95" i="7" s="1"/>
  <c r="G614" i="6" s="1"/>
  <c r="H614" i="6" s="1"/>
  <c r="K761" i="6"/>
  <c r="I805" i="6"/>
  <c r="J805" i="6" s="1"/>
  <c r="K843" i="6"/>
  <c r="J1074" i="6"/>
  <c r="G170" i="7" s="1"/>
  <c r="I344" i="8" s="1"/>
  <c r="J344" i="8" s="1"/>
  <c r="K136" i="6"/>
  <c r="F178" i="6"/>
  <c r="L178" i="6" s="1"/>
  <c r="F224" i="6"/>
  <c r="J309" i="6"/>
  <c r="F316" i="6"/>
  <c r="K369" i="6"/>
  <c r="F500" i="6"/>
  <c r="K522" i="6"/>
  <c r="K559" i="6"/>
  <c r="H567" i="6"/>
  <c r="K787" i="6"/>
  <c r="K1046" i="6"/>
  <c r="J9" i="6"/>
  <c r="G4" i="7" s="1"/>
  <c r="I281" i="6" s="1"/>
  <c r="J281" i="6" s="1"/>
  <c r="F741" i="6"/>
  <c r="K465" i="6"/>
  <c r="K462" i="8"/>
  <c r="K51" i="6"/>
  <c r="K261" i="6"/>
  <c r="I348" i="6"/>
  <c r="J348" i="6" s="1"/>
  <c r="J349" i="6" s="1"/>
  <c r="G53" i="7" s="1"/>
  <c r="I1147" i="6" s="1"/>
  <c r="J1147" i="6" s="1"/>
  <c r="K354" i="6"/>
  <c r="K387" i="6"/>
  <c r="K428" i="6"/>
  <c r="K499" i="6"/>
  <c r="J741" i="6"/>
  <c r="G114" i="7" s="1"/>
  <c r="I203" i="8" s="1"/>
  <c r="J203" i="8" s="1"/>
  <c r="K750" i="6"/>
  <c r="K427" i="6"/>
  <c r="K160" i="6"/>
  <c r="K935" i="6"/>
  <c r="F297" i="6"/>
  <c r="K341" i="6"/>
  <c r="K12" i="6"/>
  <c r="K1017" i="6"/>
  <c r="K47" i="6"/>
  <c r="H101" i="6"/>
  <c r="H105" i="6" s="1"/>
  <c r="F19" i="7" s="1"/>
  <c r="G377" i="6" s="1"/>
  <c r="H377" i="6" s="1"/>
  <c r="J252" i="6"/>
  <c r="K328" i="6"/>
  <c r="F358" i="6"/>
  <c r="F360" i="6" s="1"/>
  <c r="K382" i="6"/>
  <c r="K498" i="6"/>
  <c r="K505" i="6"/>
  <c r="K69" i="6"/>
  <c r="K76" i="6"/>
  <c r="K398" i="6"/>
  <c r="H459" i="6"/>
  <c r="F72" i="7" s="1"/>
  <c r="G469" i="6" s="1"/>
  <c r="H469" i="6" s="1"/>
  <c r="K859" i="6"/>
  <c r="I879" i="6"/>
  <c r="J879" i="6" s="1"/>
  <c r="L879" i="6" s="1"/>
  <c r="K907" i="6"/>
  <c r="I429" i="6"/>
  <c r="J429" i="6" s="1"/>
  <c r="J430" i="6" s="1"/>
  <c r="G67" i="7" s="1"/>
  <c r="I434" i="6" s="1"/>
  <c r="J434" i="6" s="1"/>
  <c r="J435" i="6" s="1"/>
  <c r="G68" i="7" s="1"/>
  <c r="I85" i="8" s="1"/>
  <c r="J85" i="8" s="1"/>
  <c r="K40" i="6"/>
  <c r="K95" i="6"/>
  <c r="K111" i="6"/>
  <c r="L160" i="6"/>
  <c r="F242" i="6"/>
  <c r="H507" i="6"/>
  <c r="F80" i="7" s="1"/>
  <c r="G103" i="8" s="1"/>
  <c r="H103" i="8" s="1"/>
  <c r="K889" i="6"/>
  <c r="K980" i="6"/>
  <c r="K1010" i="6"/>
  <c r="J1056" i="6"/>
  <c r="G167" i="7" s="1"/>
  <c r="I354" i="8" s="1"/>
  <c r="J354" i="8" s="1"/>
  <c r="H1067" i="6"/>
  <c r="F169" i="7" s="1"/>
  <c r="G352" i="8" s="1"/>
  <c r="H352" i="8" s="1"/>
  <c r="K257" i="6"/>
  <c r="H355" i="6"/>
  <c r="F54" i="7" s="1"/>
  <c r="G34" i="8" s="1"/>
  <c r="H34" i="8" s="1"/>
  <c r="K388" i="6"/>
  <c r="K517" i="6"/>
  <c r="K642" i="6"/>
  <c r="F578" i="6"/>
  <c r="J161" i="6"/>
  <c r="K272" i="6"/>
  <c r="J296" i="6"/>
  <c r="K346" i="6"/>
  <c r="L388" i="6"/>
  <c r="K414" i="6"/>
  <c r="K527" i="6"/>
  <c r="K1071" i="6"/>
  <c r="K87" i="6"/>
  <c r="K232" i="6"/>
  <c r="K384" i="6"/>
  <c r="I477" i="6"/>
  <c r="J477" i="6" s="1"/>
  <c r="J478" i="6" s="1"/>
  <c r="L504" i="6"/>
  <c r="F584" i="6"/>
  <c r="K703" i="6"/>
  <c r="F747" i="6"/>
  <c r="E115" i="7" s="1"/>
  <c r="E1114" i="6" s="1"/>
  <c r="F1114" i="6" s="1"/>
  <c r="J789" i="6"/>
  <c r="G122" i="7" s="1"/>
  <c r="I797" i="6" s="1"/>
  <c r="J797" i="6" s="1"/>
  <c r="J798" i="6" s="1"/>
  <c r="G124" i="7" s="1"/>
  <c r="K803" i="6"/>
  <c r="K15" i="6"/>
  <c r="K329" i="6"/>
  <c r="J276" i="6"/>
  <c r="H518" i="6"/>
  <c r="F82" i="7" s="1"/>
  <c r="K1132" i="6"/>
  <c r="K916" i="6"/>
  <c r="K185" i="6"/>
  <c r="F263" i="6"/>
  <c r="E42" i="7" s="1"/>
  <c r="E219" i="6" s="1"/>
  <c r="I310" i="6"/>
  <c r="J310" i="6" s="1"/>
  <c r="K588" i="6"/>
  <c r="K701" i="6"/>
  <c r="K317" i="8"/>
  <c r="K197" i="8"/>
  <c r="K202" i="8"/>
  <c r="K78" i="8"/>
  <c r="K463" i="8"/>
  <c r="K443" i="8"/>
  <c r="K464" i="8"/>
  <c r="K101" i="8"/>
  <c r="K884" i="6"/>
  <c r="H884" i="6"/>
  <c r="H886" i="6" s="1"/>
  <c r="F138" i="7" s="1"/>
  <c r="G897" i="6" s="1"/>
  <c r="H897" i="6" s="1"/>
  <c r="H901" i="6"/>
  <c r="K901" i="6"/>
  <c r="J913" i="6"/>
  <c r="L913" i="6" s="1"/>
  <c r="K913" i="6"/>
  <c r="H1042" i="6"/>
  <c r="L1042" i="6" s="1"/>
  <c r="K1042" i="6"/>
  <c r="H1070" i="6"/>
  <c r="K1070" i="6"/>
  <c r="H1078" i="6"/>
  <c r="K1078" i="6"/>
  <c r="H1085" i="6"/>
  <c r="F172" i="7" s="1"/>
  <c r="G357" i="8" s="1"/>
  <c r="H357" i="8" s="1"/>
  <c r="F385" i="6"/>
  <c r="K385" i="6"/>
  <c r="K332" i="6"/>
  <c r="F332" i="6"/>
  <c r="L332" i="6" s="1"/>
  <c r="F65" i="6"/>
  <c r="L65" i="6" s="1"/>
  <c r="K65" i="6"/>
  <c r="K80" i="6"/>
  <c r="J125" i="6"/>
  <c r="K125" i="6"/>
  <c r="F139" i="6"/>
  <c r="K139" i="6"/>
  <c r="F164" i="6"/>
  <c r="K164" i="6"/>
  <c r="H174" i="6"/>
  <c r="K174" i="6"/>
  <c r="H254" i="6"/>
  <c r="K254" i="6"/>
  <c r="L272" i="6"/>
  <c r="J280" i="6"/>
  <c r="L280" i="6" s="1"/>
  <c r="K280" i="6"/>
  <c r="H315" i="6"/>
  <c r="I317" i="6" s="1"/>
  <c r="K315" i="6"/>
  <c r="K327" i="6"/>
  <c r="J327" i="6"/>
  <c r="J333" i="6"/>
  <c r="K333" i="6"/>
  <c r="H375" i="6"/>
  <c r="K375" i="6"/>
  <c r="H402" i="6"/>
  <c r="H403" i="6" s="1"/>
  <c r="F62" i="7" s="1"/>
  <c r="G35" i="8" s="1"/>
  <c r="H35" i="8" s="1"/>
  <c r="L35" i="8" s="1"/>
  <c r="K402" i="6"/>
  <c r="H415" i="6"/>
  <c r="K415" i="6"/>
  <c r="J444" i="6"/>
  <c r="L444" i="6" s="1"/>
  <c r="K444" i="6"/>
  <c r="J463" i="6"/>
  <c r="K463" i="6"/>
  <c r="K481" i="6"/>
  <c r="F481" i="6"/>
  <c r="K510" i="6"/>
  <c r="H510" i="6"/>
  <c r="L510" i="6" s="1"/>
  <c r="H521" i="6"/>
  <c r="H524" i="6" s="1"/>
  <c r="F83" i="7" s="1"/>
  <c r="G544" i="6" s="1"/>
  <c r="H544" i="6" s="1"/>
  <c r="K521" i="6"/>
  <c r="H528" i="6"/>
  <c r="K528" i="6"/>
  <c r="H560" i="6"/>
  <c r="I561" i="6" s="1"/>
  <c r="K560" i="6"/>
  <c r="J575" i="6"/>
  <c r="K575" i="6"/>
  <c r="J587" i="6"/>
  <c r="J590" i="6" s="1"/>
  <c r="G95" i="7" s="1"/>
  <c r="I614" i="6" s="1"/>
  <c r="J614" i="6" s="1"/>
  <c r="K587" i="6"/>
  <c r="H673" i="6"/>
  <c r="L673" i="6" s="1"/>
  <c r="K673" i="6"/>
  <c r="F718" i="6"/>
  <c r="L718" i="6" s="1"/>
  <c r="K718" i="6"/>
  <c r="F727" i="6"/>
  <c r="K727" i="6"/>
  <c r="J769" i="6"/>
  <c r="K769" i="6"/>
  <c r="J812" i="6"/>
  <c r="K812" i="6"/>
  <c r="F590" i="6"/>
  <c r="J1019" i="6"/>
  <c r="H485" i="6"/>
  <c r="F76" i="7" s="1"/>
  <c r="G489" i="6" s="1"/>
  <c r="H489" i="6" s="1"/>
  <c r="I484" i="6"/>
  <c r="J484" i="6" s="1"/>
  <c r="L484" i="6" s="1"/>
  <c r="H794" i="6"/>
  <c r="F123" i="7" s="1"/>
  <c r="F98" i="6"/>
  <c r="J518" i="6"/>
  <c r="G82" i="7" s="1"/>
  <c r="H51" i="6"/>
  <c r="H52" i="6" s="1"/>
  <c r="F11" i="7" s="1"/>
  <c r="G1031" i="6" s="1"/>
  <c r="H1031" i="6" s="1"/>
  <c r="J59" i="6"/>
  <c r="G12" i="7" s="1"/>
  <c r="J261" i="6"/>
  <c r="J263" i="6" s="1"/>
  <c r="G42" i="7" s="1"/>
  <c r="I219" i="6" s="1"/>
  <c r="J219" i="6" s="1"/>
  <c r="F80" i="6"/>
  <c r="H387" i="6"/>
  <c r="G389" i="6" s="1"/>
  <c r="H389" i="6" s="1"/>
  <c r="L389" i="6" s="1"/>
  <c r="L410" i="6"/>
  <c r="K942" i="6"/>
  <c r="K504" i="6"/>
  <c r="K931" i="6"/>
  <c r="J66" i="6"/>
  <c r="G13" i="7" s="1"/>
  <c r="K132" i="6"/>
  <c r="K146" i="6"/>
  <c r="K330" i="6"/>
  <c r="K340" i="6"/>
  <c r="K353" i="6"/>
  <c r="F438" i="6"/>
  <c r="L438" i="6" s="1"/>
  <c r="F459" i="6"/>
  <c r="J567" i="6"/>
  <c r="G91" i="7" s="1"/>
  <c r="I571" i="6" s="1"/>
  <c r="J571" i="6" s="1"/>
  <c r="J572" i="6" s="1"/>
  <c r="G92" i="7" s="1"/>
  <c r="I177" i="8" s="1"/>
  <c r="J177" i="8" s="1"/>
  <c r="F843" i="6"/>
  <c r="J1060" i="6"/>
  <c r="L1060" i="6" s="1"/>
  <c r="K709" i="6"/>
  <c r="F478" i="6"/>
  <c r="E75" i="7" s="1"/>
  <c r="E494" i="6" s="1"/>
  <c r="F494" i="6" s="1"/>
  <c r="K582" i="6"/>
  <c r="H725" i="6"/>
  <c r="H747" i="6"/>
  <c r="F115" i="7" s="1"/>
  <c r="G1114" i="6" s="1"/>
  <c r="H1114" i="6" s="1"/>
  <c r="K751" i="6"/>
  <c r="K762" i="6"/>
  <c r="K793" i="6"/>
  <c r="H892" i="6"/>
  <c r="F139" i="7" s="1"/>
  <c r="G903" i="6" s="1"/>
  <c r="H903" i="6" s="1"/>
  <c r="J1024" i="6"/>
  <c r="G161" i="7" s="1"/>
  <c r="I1008" i="6" s="1"/>
  <c r="J1008" i="6" s="1"/>
  <c r="K26" i="6"/>
  <c r="E990" i="6"/>
  <c r="K1127" i="6"/>
  <c r="K594" i="6"/>
  <c r="K601" i="6"/>
  <c r="F803" i="6"/>
  <c r="K104" i="6"/>
  <c r="K181" i="6"/>
  <c r="J196" i="6"/>
  <c r="G32" i="7" s="1"/>
  <c r="K295" i="6"/>
  <c r="K298" i="6"/>
  <c r="L330" i="6"/>
  <c r="H343" i="6"/>
  <c r="F52" i="7" s="1"/>
  <c r="G1133" i="6" s="1"/>
  <c r="H1133" i="6" s="1"/>
  <c r="H360" i="6"/>
  <c r="F55" i="7" s="1"/>
  <c r="G365" i="6" s="1"/>
  <c r="H365" i="6" s="1"/>
  <c r="H366" i="6" s="1"/>
  <c r="F56" i="7" s="1"/>
  <c r="G32" i="8" s="1"/>
  <c r="H32" i="8" s="1"/>
  <c r="K39" i="8"/>
  <c r="H736" i="6"/>
  <c r="F113" i="7" s="1"/>
  <c r="G271" i="8" s="1"/>
  <c r="H271" i="8" s="1"/>
  <c r="K786" i="6"/>
  <c r="K981" i="6"/>
  <c r="E700" i="6"/>
  <c r="K744" i="6"/>
  <c r="K864" i="6"/>
  <c r="K188" i="6"/>
  <c r="F349" i="6"/>
  <c r="J440" i="6"/>
  <c r="G69" i="7" s="1"/>
  <c r="I449" i="6" s="1"/>
  <c r="J449" i="6" s="1"/>
  <c r="L257" i="6"/>
  <c r="K308" i="6"/>
  <c r="K443" i="6"/>
  <c r="F485" i="6"/>
  <c r="K566" i="6"/>
  <c r="K576" i="6"/>
  <c r="K660" i="6"/>
  <c r="K745" i="6"/>
  <c r="H752" i="6"/>
  <c r="F116" i="7" s="1"/>
  <c r="G1089" i="6" s="1"/>
  <c r="H1089" i="6" s="1"/>
  <c r="H1090" i="6" s="1"/>
  <c r="F173" i="7" s="1"/>
  <c r="G345" i="8" s="1"/>
  <c r="H345" i="8" s="1"/>
  <c r="F895" i="6"/>
  <c r="J1043" i="6"/>
  <c r="G164" i="7" s="1"/>
  <c r="I350" i="8" s="1"/>
  <c r="J350" i="8" s="1"/>
  <c r="K1084" i="6"/>
  <c r="K1098" i="6"/>
  <c r="K1125" i="6"/>
  <c r="E670" i="6"/>
  <c r="K647" i="6"/>
  <c r="K82" i="8"/>
  <c r="K97" i="6"/>
  <c r="K287" i="6"/>
  <c r="J355" i="6"/>
  <c r="G54" i="7" s="1"/>
  <c r="I34" i="8" s="1"/>
  <c r="J34" i="8" s="1"/>
  <c r="I458" i="6"/>
  <c r="J458" i="6" s="1"/>
  <c r="J459" i="6" s="1"/>
  <c r="G72" i="7" s="1"/>
  <c r="I469" i="6" s="1"/>
  <c r="J469" i="6" s="1"/>
  <c r="H44" i="6"/>
  <c r="F9" i="7" s="1"/>
  <c r="K77" i="8"/>
  <c r="K129" i="6"/>
  <c r="L224" i="6"/>
  <c r="K331" i="6"/>
  <c r="K334" i="6"/>
  <c r="H349" i="6"/>
  <c r="F53" i="7" s="1"/>
  <c r="G1147" i="6" s="1"/>
  <c r="H1147" i="6" s="1"/>
  <c r="K363" i="6"/>
  <c r="K462" i="6"/>
  <c r="K483" i="6"/>
  <c r="L660" i="6"/>
  <c r="K695" i="6"/>
  <c r="J736" i="6"/>
  <c r="G113" i="7" s="1"/>
  <c r="I271" i="8" s="1"/>
  <c r="J271" i="8" s="1"/>
  <c r="K813" i="6"/>
  <c r="K853" i="6"/>
  <c r="K865" i="6"/>
  <c r="H971" i="6"/>
  <c r="F153" i="7" s="1"/>
  <c r="G975" i="6" s="1"/>
  <c r="H975" i="6" s="1"/>
  <c r="H976" i="6" s="1"/>
  <c r="F154" i="7" s="1"/>
  <c r="G160" i="8" s="1"/>
  <c r="H160" i="8" s="1"/>
  <c r="F992" i="6"/>
  <c r="L992" i="6" s="1"/>
  <c r="K873" i="6"/>
  <c r="K1119" i="6"/>
  <c r="K43" i="6"/>
  <c r="H147" i="6"/>
  <c r="F25" i="7" s="1"/>
  <c r="K171" i="6"/>
  <c r="K299" i="6"/>
  <c r="K410" i="6"/>
  <c r="H91" i="6"/>
  <c r="F17" i="7" s="1"/>
  <c r="H112" i="6"/>
  <c r="J182" i="6"/>
  <c r="G30" i="7" s="1"/>
  <c r="L341" i="6"/>
  <c r="F391" i="6"/>
  <c r="E59" i="7" s="1"/>
  <c r="E40" i="8" s="1"/>
  <c r="F40" i="8" s="1"/>
  <c r="J524" i="6"/>
  <c r="G83" i="7" s="1"/>
  <c r="I554" i="6" s="1"/>
  <c r="J554" i="6" s="1"/>
  <c r="I535" i="6"/>
  <c r="J535" i="6" s="1"/>
  <c r="L535" i="6" s="1"/>
  <c r="J661" i="6"/>
  <c r="G106" i="7" s="1"/>
  <c r="I666" i="6" s="1"/>
  <c r="J666" i="6" s="1"/>
  <c r="I885" i="6"/>
  <c r="J885" i="6" s="1"/>
  <c r="L885" i="6" s="1"/>
  <c r="K890" i="6"/>
  <c r="K1072" i="6"/>
  <c r="K963" i="6"/>
  <c r="H66" i="6"/>
  <c r="F13" i="7" s="1"/>
  <c r="J189" i="6"/>
  <c r="G31" i="7" s="1"/>
  <c r="K256" i="6"/>
  <c r="H276" i="6"/>
  <c r="F44" i="7" s="1"/>
  <c r="L328" i="6"/>
  <c r="K394" i="6"/>
  <c r="F957" i="6"/>
  <c r="K1018" i="6"/>
  <c r="J1106" i="6"/>
  <c r="K641" i="6"/>
  <c r="H154" i="6"/>
  <c r="F26" i="7" s="1"/>
  <c r="K756" i="6"/>
  <c r="K89" i="8"/>
  <c r="K269" i="8"/>
  <c r="J360" i="6"/>
  <c r="G55" i="7" s="1"/>
  <c r="I365" i="6" s="1"/>
  <c r="J365" i="6" s="1"/>
  <c r="J366" i="6" s="1"/>
  <c r="G56" i="7" s="1"/>
  <c r="I32" i="8" s="1"/>
  <c r="J32" i="8" s="1"/>
  <c r="L481" i="6"/>
  <c r="H722" i="6"/>
  <c r="F111" i="7" s="1"/>
  <c r="G994" i="6" s="1"/>
  <c r="E1105" i="6"/>
  <c r="F1105" i="6" s="1"/>
  <c r="L1105" i="6" s="1"/>
  <c r="K830" i="6"/>
  <c r="K38" i="8"/>
  <c r="H39" i="8"/>
  <c r="L39" i="8" s="1"/>
  <c r="K81" i="8"/>
  <c r="K437" i="8"/>
  <c r="F202" i="8"/>
  <c r="F986" i="6"/>
  <c r="F987" i="6" s="1"/>
  <c r="K102" i="8"/>
  <c r="K79" i="8"/>
  <c r="K55" i="8"/>
  <c r="K342" i="8"/>
  <c r="K365" i="8"/>
  <c r="K198" i="8"/>
  <c r="K442" i="8"/>
  <c r="J483" i="8"/>
  <c r="I26" i="9" s="1"/>
  <c r="J26" i="9" s="1"/>
  <c r="K321" i="8"/>
  <c r="K466" i="8"/>
  <c r="K467" i="8"/>
  <c r="K319" i="8"/>
  <c r="K461" i="8"/>
  <c r="J438" i="8"/>
  <c r="L438" i="8" s="1"/>
  <c r="F446" i="8"/>
  <c r="L446" i="8" s="1"/>
  <c r="K367" i="8"/>
  <c r="H339" i="8"/>
  <c r="G20" i="9" s="1"/>
  <c r="H20" i="9" s="1"/>
  <c r="F462" i="8"/>
  <c r="E469" i="8" s="1"/>
  <c r="F469" i="8" s="1"/>
  <c r="L469" i="8" s="1"/>
  <c r="K318" i="8"/>
  <c r="K440" i="8"/>
  <c r="K80" i="8"/>
  <c r="K441" i="8"/>
  <c r="F197" i="8"/>
  <c r="K445" i="8"/>
  <c r="L79" i="8"/>
  <c r="I757" i="6"/>
  <c r="J757" i="6" s="1"/>
  <c r="J758" i="6" s="1"/>
  <c r="G117" i="7" s="1"/>
  <c r="I775" i="6" s="1"/>
  <c r="J775" i="6" s="1"/>
  <c r="I763" i="6"/>
  <c r="J763" i="6" s="1"/>
  <c r="J764" i="6" s="1"/>
  <c r="G118" i="7" s="1"/>
  <c r="I781" i="6" s="1"/>
  <c r="J781" i="6" s="1"/>
  <c r="J625" i="6"/>
  <c r="G100" i="7" s="1"/>
  <c r="I678" i="6" s="1"/>
  <c r="J678" i="6" s="1"/>
  <c r="K37" i="8"/>
  <c r="H470" i="8"/>
  <c r="H483" i="8" s="1"/>
  <c r="G26" i="9" s="1"/>
  <c r="H26" i="9" s="1"/>
  <c r="J949" i="6"/>
  <c r="G149" i="7" s="1"/>
  <c r="I157" i="8" s="1"/>
  <c r="J157" i="8" s="1"/>
  <c r="F38" i="8"/>
  <c r="L38" i="8" s="1"/>
  <c r="G757" i="6"/>
  <c r="H757" i="6" s="1"/>
  <c r="G763" i="6"/>
  <c r="H763" i="6" s="1"/>
  <c r="F301" i="6"/>
  <c r="I544" i="6"/>
  <c r="J544" i="6" s="1"/>
  <c r="I549" i="6"/>
  <c r="J549" i="6" s="1"/>
  <c r="I539" i="6"/>
  <c r="J539" i="6" s="1"/>
  <c r="L327" i="6"/>
  <c r="J337" i="6"/>
  <c r="G51" i="7" s="1"/>
  <c r="I33" i="8" s="1"/>
  <c r="J33" i="8" s="1"/>
  <c r="H140" i="6"/>
  <c r="F24" i="7" s="1"/>
  <c r="H189" i="6"/>
  <c r="F31" i="7" s="1"/>
  <c r="H77" i="6"/>
  <c r="K36" i="8"/>
  <c r="F1031" i="6"/>
  <c r="K1031" i="6"/>
  <c r="J133" i="6"/>
  <c r="G23" i="7" s="1"/>
  <c r="I493" i="6"/>
  <c r="J493" i="6" s="1"/>
  <c r="I488" i="6"/>
  <c r="J488" i="6" s="1"/>
  <c r="H84" i="6"/>
  <c r="F16" i="7" s="1"/>
  <c r="H133" i="6"/>
  <c r="L150" i="6"/>
  <c r="L261" i="6"/>
  <c r="I506" i="6"/>
  <c r="J506" i="6" s="1"/>
  <c r="J507" i="6" s="1"/>
  <c r="G80" i="7" s="1"/>
  <c r="I103" i="8" s="1"/>
  <c r="J103" i="8" s="1"/>
  <c r="K1124" i="6"/>
  <c r="F1124" i="6"/>
  <c r="J30" i="6"/>
  <c r="G7" i="7" s="1"/>
  <c r="J175" i="6"/>
  <c r="G29" i="7" s="1"/>
  <c r="L310" i="6"/>
  <c r="F324" i="6"/>
  <c r="L475" i="6"/>
  <c r="H478" i="6"/>
  <c r="F75" i="7" s="1"/>
  <c r="G494" i="6" s="1"/>
  <c r="H494" i="6" s="1"/>
  <c r="E837" i="6"/>
  <c r="K837" i="6" s="1"/>
  <c r="H880" i="6"/>
  <c r="F137" i="7" s="1"/>
  <c r="G1002" i="6" s="1"/>
  <c r="H59" i="6"/>
  <c r="F12" i="7" s="1"/>
  <c r="J105" i="6"/>
  <c r="H269" i="6"/>
  <c r="G550" i="6"/>
  <c r="H550" i="6" s="1"/>
  <c r="G555" i="6"/>
  <c r="H555" i="6" s="1"/>
  <c r="H161" i="6"/>
  <c r="F27" i="7" s="1"/>
  <c r="J578" i="6"/>
  <c r="G93" i="7" s="1"/>
  <c r="I604" i="6" s="1"/>
  <c r="J604" i="6" s="1"/>
  <c r="L685" i="6"/>
  <c r="L290" i="6"/>
  <c r="L883" i="6"/>
  <c r="E1000" i="6"/>
  <c r="F1000" i="6" s="1"/>
  <c r="E848" i="6"/>
  <c r="E1129" i="6"/>
  <c r="F1129" i="6" s="1"/>
  <c r="E1143" i="6"/>
  <c r="J98" i="6"/>
  <c r="G18" i="7" s="1"/>
  <c r="L136" i="6"/>
  <c r="J387" i="8"/>
  <c r="I22" i="9" s="1"/>
  <c r="J22" i="9" s="1"/>
  <c r="H391" i="6"/>
  <c r="F59" i="7" s="1"/>
  <c r="G40" i="8" s="1"/>
  <c r="H1074" i="6"/>
  <c r="F1127" i="6"/>
  <c r="J77" i="6"/>
  <c r="G15" i="7" s="1"/>
  <c r="J112" i="6"/>
  <c r="G20" i="7" s="1"/>
  <c r="I867" i="6" s="1"/>
  <c r="J867" i="6" s="1"/>
  <c r="F501" i="6"/>
  <c r="L527" i="6"/>
  <c r="L533" i="6"/>
  <c r="H562" i="6"/>
  <c r="F90" i="7" s="1"/>
  <c r="I915" i="6"/>
  <c r="J915" i="6" s="1"/>
  <c r="K1115" i="6"/>
  <c r="F1115" i="6"/>
  <c r="L1115" i="6" s="1"/>
  <c r="H182" i="6"/>
  <c r="F30" i="7" s="1"/>
  <c r="H30" i="6"/>
  <c r="F7" i="7" s="1"/>
  <c r="J44" i="6"/>
  <c r="G9" i="7" s="1"/>
  <c r="H175" i="6"/>
  <c r="F29" i="7" s="1"/>
  <c r="L315" i="6"/>
  <c r="J417" i="6"/>
  <c r="G65" i="7" s="1"/>
  <c r="I56" i="8" s="1"/>
  <c r="J56" i="8" s="1"/>
  <c r="J75" i="8" s="1"/>
  <c r="I9" i="9" s="1"/>
  <c r="J9" i="9" s="1"/>
  <c r="H446" i="6"/>
  <c r="F70" i="7" s="1"/>
  <c r="G452" i="6" s="1"/>
  <c r="H452" i="6" s="1"/>
  <c r="J501" i="6"/>
  <c r="G79" i="7" s="1"/>
  <c r="I90" i="8" s="1"/>
  <c r="J90" i="8" s="1"/>
  <c r="J536" i="6"/>
  <c r="G85" i="7" s="1"/>
  <c r="F624" i="6"/>
  <c r="J752" i="6"/>
  <c r="G116" i="7" s="1"/>
  <c r="I1089" i="6" s="1"/>
  <c r="J1089" i="6" s="1"/>
  <c r="J1090" i="6" s="1"/>
  <c r="G173" i="7" s="1"/>
  <c r="I345" i="8" s="1"/>
  <c r="J345" i="8" s="1"/>
  <c r="F845" i="6"/>
  <c r="E131" i="7" s="1"/>
  <c r="E854" i="6" s="1"/>
  <c r="F854" i="6" s="1"/>
  <c r="F855" i="6" s="1"/>
  <c r="E133" i="7" s="1"/>
  <c r="L884" i="6"/>
  <c r="F1080" i="6"/>
  <c r="E171" i="7" s="1"/>
  <c r="E356" i="8" s="1"/>
  <c r="J91" i="6"/>
  <c r="G17" i="7" s="1"/>
  <c r="L96" i="6"/>
  <c r="J154" i="6"/>
  <c r="H242" i="6"/>
  <c r="F39" i="7" s="1"/>
  <c r="G213" i="6" s="1"/>
  <c r="H213" i="6" s="1"/>
  <c r="H501" i="6"/>
  <c r="F79" i="7" s="1"/>
  <c r="G90" i="8" s="1"/>
  <c r="H90" i="8" s="1"/>
  <c r="E1073" i="6"/>
  <c r="F1073" i="6" s="1"/>
  <c r="L1073" i="6" s="1"/>
  <c r="H387" i="8"/>
  <c r="G22" i="9" s="1"/>
  <c r="H22" i="9" s="1"/>
  <c r="J84" i="6"/>
  <c r="G16" i="7" s="1"/>
  <c r="J119" i="6"/>
  <c r="G21" i="7" s="1"/>
  <c r="I512" i="6" s="1"/>
  <c r="J512" i="6" s="1"/>
  <c r="J513" i="6" s="1"/>
  <c r="G81" i="7" s="1"/>
  <c r="I104" i="8" s="1"/>
  <c r="J104" i="8" s="1"/>
  <c r="J123" i="8" s="1"/>
  <c r="I11" i="9" s="1"/>
  <c r="J11" i="9" s="1"/>
  <c r="H168" i="6"/>
  <c r="F28" i="7" s="1"/>
  <c r="F229" i="6"/>
  <c r="E37" i="7" s="1"/>
  <c r="E205" i="6" s="1"/>
  <c r="F237" i="6"/>
  <c r="E38" i="7" s="1"/>
  <c r="E206" i="6" s="1"/>
  <c r="F206" i="6" s="1"/>
  <c r="L279" i="6"/>
  <c r="F355" i="6"/>
  <c r="E54" i="7" s="1"/>
  <c r="E34" i="8" s="1"/>
  <c r="F417" i="6"/>
  <c r="E65" i="7" s="1"/>
  <c r="E56" i="8" s="1"/>
  <c r="F56" i="8" s="1"/>
  <c r="F75" i="8" s="1"/>
  <c r="E9" i="9" s="1"/>
  <c r="F9" i="9" s="1"/>
  <c r="F430" i="6"/>
  <c r="E67" i="7" s="1"/>
  <c r="E434" i="6" s="1"/>
  <c r="F434" i="6" s="1"/>
  <c r="L456" i="6"/>
  <c r="F507" i="6"/>
  <c r="E80" i="7" s="1"/>
  <c r="E103" i="8" s="1"/>
  <c r="J667" i="6"/>
  <c r="G107" i="7" s="1"/>
  <c r="I88" i="8" s="1"/>
  <c r="J88" i="8" s="1"/>
  <c r="F752" i="6"/>
  <c r="H1056" i="6"/>
  <c r="F167" i="7" s="1"/>
  <c r="G354" i="8" s="1"/>
  <c r="H354" i="8" s="1"/>
  <c r="K1140" i="6"/>
  <c r="F1123" i="6"/>
  <c r="K1123" i="6"/>
  <c r="E6" i="6"/>
  <c r="F6" i="6" s="1"/>
  <c r="E186" i="6"/>
  <c r="E273" i="6"/>
  <c r="E421" i="6"/>
  <c r="E600" i="6"/>
  <c r="E611" i="6"/>
  <c r="K611" i="6" s="1"/>
  <c r="K628" i="6"/>
  <c r="E677" i="6"/>
  <c r="E685" i="6"/>
  <c r="F685" i="6" s="1"/>
  <c r="E689" i="6"/>
  <c r="F689" i="6" s="1"/>
  <c r="E704" i="6"/>
  <c r="F704" i="6" s="1"/>
  <c r="E711" i="6"/>
  <c r="E801" i="6"/>
  <c r="E902" i="6"/>
  <c r="F902" i="6" s="1"/>
  <c r="L902" i="6" s="1"/>
  <c r="E952" i="6"/>
  <c r="E991" i="6"/>
  <c r="F991" i="6" s="1"/>
  <c r="L991" i="6" s="1"/>
  <c r="E995" i="6"/>
  <c r="F995" i="6" s="1"/>
  <c r="L995" i="6" s="1"/>
  <c r="K1109" i="6"/>
  <c r="E1126" i="6"/>
  <c r="F1126" i="6" s="1"/>
  <c r="E1130" i="6"/>
  <c r="E1137" i="6"/>
  <c r="E1141" i="6"/>
  <c r="E1145" i="6"/>
  <c r="K740" i="6"/>
  <c r="H932" i="6"/>
  <c r="F146" i="7" s="1"/>
  <c r="G948" i="6" s="1"/>
  <c r="H948" i="6" s="1"/>
  <c r="K1050" i="6"/>
  <c r="E366" i="8"/>
  <c r="E34" i="6"/>
  <c r="F34" i="6" s="1"/>
  <c r="E35" i="6" s="1"/>
  <c r="F35" i="6" s="1"/>
  <c r="L35" i="6" s="1"/>
  <c r="E56" i="6"/>
  <c r="E123" i="6"/>
  <c r="F123" i="6" s="1"/>
  <c r="L123" i="6" s="1"/>
  <c r="E151" i="6"/>
  <c r="E179" i="6"/>
  <c r="L836" i="6"/>
  <c r="J971" i="6"/>
  <c r="G153" i="7" s="1"/>
  <c r="I975" i="6" s="1"/>
  <c r="J975" i="6" s="1"/>
  <c r="J976" i="6" s="1"/>
  <c r="G154" i="7" s="1"/>
  <c r="I160" i="8" s="1"/>
  <c r="J160" i="8" s="1"/>
  <c r="J1100" i="6"/>
  <c r="G175" i="7" s="1"/>
  <c r="I348" i="8" s="1"/>
  <c r="J348" i="8" s="1"/>
  <c r="E612" i="6"/>
  <c r="E671" i="6"/>
  <c r="E693" i="6"/>
  <c r="F693" i="6" s="1"/>
  <c r="L693" i="6" s="1"/>
  <c r="E802" i="6"/>
  <c r="F802" i="6" s="1"/>
  <c r="L802" i="6" s="1"/>
  <c r="E896" i="6"/>
  <c r="F938" i="6"/>
  <c r="E147" i="7" s="1"/>
  <c r="E953" i="6" s="1"/>
  <c r="F953" i="6" s="1"/>
  <c r="E964" i="6"/>
  <c r="E996" i="6"/>
  <c r="E1016" i="6"/>
  <c r="E1138" i="6"/>
  <c r="K1138" i="6" s="1"/>
  <c r="E1142" i="6"/>
  <c r="E1146" i="6"/>
  <c r="F1146" i="6" s="1"/>
  <c r="L1146" i="6" s="1"/>
  <c r="E27" i="6"/>
  <c r="K581" i="6"/>
  <c r="K619" i="6"/>
  <c r="H650" i="6"/>
  <c r="F104" i="7" s="1"/>
  <c r="G655" i="6" s="1"/>
  <c r="H655" i="6" s="1"/>
  <c r="K705" i="6"/>
  <c r="K734" i="6"/>
  <c r="K755" i="6"/>
  <c r="E88" i="6"/>
  <c r="E116" i="6"/>
  <c r="E144" i="6"/>
  <c r="E172" i="6"/>
  <c r="E609" i="6"/>
  <c r="F609" i="6" s="1"/>
  <c r="E672" i="6"/>
  <c r="E679" i="6"/>
  <c r="E687" i="6"/>
  <c r="F687" i="6" s="1"/>
  <c r="L687" i="6" s="1"/>
  <c r="E694" i="6"/>
  <c r="E947" i="6"/>
  <c r="K1027" i="6"/>
  <c r="E1139" i="6"/>
  <c r="E20" i="6"/>
  <c r="K653" i="6"/>
  <c r="K1128" i="6"/>
  <c r="E368" i="8"/>
  <c r="E81" i="6"/>
  <c r="E109" i="6"/>
  <c r="E137" i="6"/>
  <c r="E165" i="6"/>
  <c r="E13" i="6"/>
  <c r="K13" i="6" s="1"/>
  <c r="E193" i="6"/>
  <c r="E680" i="6"/>
  <c r="F680" i="6" s="1"/>
  <c r="L680" i="6" s="1"/>
  <c r="E688" i="6"/>
  <c r="F688" i="6" s="1"/>
  <c r="K767" i="6"/>
  <c r="K858" i="6"/>
  <c r="K930" i="6"/>
  <c r="K969" i="6"/>
  <c r="K1028" i="6"/>
  <c r="F1062" i="6"/>
  <c r="E168" i="7" s="1"/>
  <c r="E355" i="8" s="1"/>
  <c r="K1083" i="6"/>
  <c r="K654" i="6"/>
  <c r="K844" i="6"/>
  <c r="E41" i="6"/>
  <c r="E63" i="6"/>
  <c r="F63" i="6" s="1"/>
  <c r="L63" i="6" s="1"/>
  <c r="E74" i="6"/>
  <c r="E102" i="6"/>
  <c r="H263" i="6"/>
  <c r="K1009" i="6"/>
  <c r="H53" i="8"/>
  <c r="L53" i="8" s="1"/>
  <c r="K53" i="8"/>
  <c r="K54" i="8"/>
  <c r="H54" i="8"/>
  <c r="L54" i="8" s="1"/>
  <c r="K322" i="8"/>
  <c r="J339" i="8"/>
  <c r="I20" i="9" s="1"/>
  <c r="J20" i="9" s="1"/>
  <c r="F322" i="8"/>
  <c r="F339" i="8" s="1"/>
  <c r="E20" i="9" s="1"/>
  <c r="F20" i="9" s="1"/>
  <c r="L207" i="6"/>
  <c r="J229" i="6"/>
  <c r="G37" i="7" s="1"/>
  <c r="I205" i="6" s="1"/>
  <c r="J205" i="6" s="1"/>
  <c r="L228" i="6"/>
  <c r="K227" i="6"/>
  <c r="J242" i="6"/>
  <c r="G39" i="7" s="1"/>
  <c r="I213" i="6" s="1"/>
  <c r="J213" i="6" s="1"/>
  <c r="J245" i="6"/>
  <c r="J248" i="6" s="1"/>
  <c r="G40" i="7" s="1"/>
  <c r="I214" i="6" s="1"/>
  <c r="J214" i="6" s="1"/>
  <c r="K245" i="6"/>
  <c r="H247" i="6"/>
  <c r="H248" i="6" s="1"/>
  <c r="F40" i="7" s="1"/>
  <c r="G214" i="6" s="1"/>
  <c r="H214" i="6" s="1"/>
  <c r="K247" i="6"/>
  <c r="K267" i="6"/>
  <c r="J267" i="6"/>
  <c r="J269" i="6" s="1"/>
  <c r="G43" i="7" s="1"/>
  <c r="I220" i="6" s="1"/>
  <c r="J220" i="6" s="1"/>
  <c r="F269" i="6"/>
  <c r="E43" i="7" s="1"/>
  <c r="E220" i="6" s="1"/>
  <c r="F220" i="6" s="1"/>
  <c r="J237" i="6"/>
  <c r="G38" i="7" s="1"/>
  <c r="I206" i="6" s="1"/>
  <c r="J206" i="6" s="1"/>
  <c r="L233" i="6"/>
  <c r="L225" i="6"/>
  <c r="L467" i="8"/>
  <c r="J468" i="8"/>
  <c r="L466" i="8"/>
  <c r="L465" i="8"/>
  <c r="L464" i="8"/>
  <c r="L463" i="8"/>
  <c r="H468" i="8"/>
  <c r="L461" i="8"/>
  <c r="L445" i="8"/>
  <c r="L444" i="8"/>
  <c r="H459" i="8"/>
  <c r="G25" i="9" s="1"/>
  <c r="H25" i="9" s="1"/>
  <c r="L443" i="8"/>
  <c r="L442" i="8"/>
  <c r="L441" i="8"/>
  <c r="L440" i="8"/>
  <c r="L439" i="8"/>
  <c r="L437" i="8"/>
  <c r="L367" i="8"/>
  <c r="L365" i="8"/>
  <c r="L342" i="8"/>
  <c r="L321" i="8"/>
  <c r="L320" i="8"/>
  <c r="L319" i="8"/>
  <c r="L318" i="8"/>
  <c r="L317" i="8"/>
  <c r="L269" i="8"/>
  <c r="L202" i="8"/>
  <c r="L198" i="8"/>
  <c r="L197" i="8"/>
  <c r="L102" i="8"/>
  <c r="L101" i="8"/>
  <c r="L89" i="8"/>
  <c r="L82" i="8"/>
  <c r="L81" i="8"/>
  <c r="L80" i="8"/>
  <c r="L78" i="8"/>
  <c r="L77" i="8"/>
  <c r="L55" i="8"/>
  <c r="L37" i="8"/>
  <c r="L36" i="8"/>
  <c r="J1148" i="6"/>
  <c r="G181" i="7" s="1"/>
  <c r="I31" i="8" s="1"/>
  <c r="J31" i="8" s="1"/>
  <c r="K1144" i="6"/>
  <c r="L1144" i="6"/>
  <c r="H1148" i="6"/>
  <c r="F181" i="7" s="1"/>
  <c r="G31" i="8" s="1"/>
  <c r="H31" i="8" s="1"/>
  <c r="L1140" i="6"/>
  <c r="F1132" i="6"/>
  <c r="L1132" i="6" s="1"/>
  <c r="K1131" i="6"/>
  <c r="L1131" i="6"/>
  <c r="H1128" i="6"/>
  <c r="L1128" i="6" s="1"/>
  <c r="L1127" i="6"/>
  <c r="K1126" i="6"/>
  <c r="L1126" i="6"/>
  <c r="L1125" i="6"/>
  <c r="L1124" i="6"/>
  <c r="L1123" i="6"/>
  <c r="L1119" i="6"/>
  <c r="F1120" i="6"/>
  <c r="H1116" i="6"/>
  <c r="F178" i="7" s="1"/>
  <c r="G346" i="8" s="1"/>
  <c r="H346" i="8" s="1"/>
  <c r="L1109" i="6"/>
  <c r="H177" i="7"/>
  <c r="L1110" i="6"/>
  <c r="K1104" i="6"/>
  <c r="L1104" i="6"/>
  <c r="H1106" i="6"/>
  <c r="F176" i="7" s="1"/>
  <c r="G347" i="8" s="1"/>
  <c r="H347" i="8" s="1"/>
  <c r="K1103" i="6"/>
  <c r="L1103" i="6"/>
  <c r="L1098" i="6"/>
  <c r="K1097" i="6"/>
  <c r="H1097" i="6"/>
  <c r="L1093" i="6"/>
  <c r="F1094" i="6"/>
  <c r="K1093" i="6"/>
  <c r="L1088" i="6"/>
  <c r="L1084" i="6"/>
  <c r="L1085" i="6"/>
  <c r="L1083" i="6"/>
  <c r="L1078" i="6"/>
  <c r="L1077" i="6"/>
  <c r="L1072" i="6"/>
  <c r="L1071" i="6"/>
  <c r="L1070" i="6"/>
  <c r="F1067" i="6"/>
  <c r="K1065" i="6"/>
  <c r="L1065" i="6"/>
  <c r="K1059" i="6"/>
  <c r="I1061" i="6"/>
  <c r="J1061" i="6" s="1"/>
  <c r="L1059" i="6"/>
  <c r="L1055" i="6"/>
  <c r="K1055" i="6"/>
  <c r="F1056" i="6"/>
  <c r="L1054" i="6"/>
  <c r="L1050" i="6"/>
  <c r="F1051" i="6"/>
  <c r="E166" i="7" s="1"/>
  <c r="L1046" i="6"/>
  <c r="F1047" i="6"/>
  <c r="L1041" i="6"/>
  <c r="F1043" i="6"/>
  <c r="L1031" i="6"/>
  <c r="L1028" i="6"/>
  <c r="L1027" i="6"/>
  <c r="K1023" i="6"/>
  <c r="F1023" i="6"/>
  <c r="L1023" i="6" s="1"/>
  <c r="I253" i="6"/>
  <c r="J253" i="6" s="1"/>
  <c r="L1022" i="6"/>
  <c r="L1018" i="6"/>
  <c r="H1019" i="6"/>
  <c r="F160" i="7" s="1"/>
  <c r="G251" i="6" s="1"/>
  <c r="H251" i="6" s="1"/>
  <c r="L1017" i="6"/>
  <c r="K1012" i="6"/>
  <c r="L1012" i="6"/>
  <c r="L1011" i="6"/>
  <c r="L1010" i="6"/>
  <c r="L1009" i="6"/>
  <c r="K1007" i="6"/>
  <c r="L1007" i="6"/>
  <c r="K1000" i="6"/>
  <c r="L1000" i="6"/>
  <c r="E1001" i="6"/>
  <c r="F1001" i="6" s="1"/>
  <c r="L1001" i="6" s="1"/>
  <c r="L986" i="6"/>
  <c r="L981" i="6"/>
  <c r="I982" i="6"/>
  <c r="J982" i="6" s="1"/>
  <c r="L980" i="6"/>
  <c r="K979" i="6"/>
  <c r="H983" i="6"/>
  <c r="F155" i="7" s="1"/>
  <c r="G959" i="6" s="1"/>
  <c r="H959" i="6" s="1"/>
  <c r="H960" i="6" s="1"/>
  <c r="F151" i="7" s="1"/>
  <c r="G156" i="8" s="1"/>
  <c r="H156" i="8" s="1"/>
  <c r="L979" i="6"/>
  <c r="F983" i="6"/>
  <c r="K974" i="6"/>
  <c r="L974" i="6"/>
  <c r="K970" i="6"/>
  <c r="F970" i="6"/>
  <c r="L970" i="6" s="1"/>
  <c r="L969" i="6"/>
  <c r="L963" i="6"/>
  <c r="K958" i="6"/>
  <c r="L958" i="6"/>
  <c r="L957" i="6"/>
  <c r="H949" i="6"/>
  <c r="F149" i="7" s="1"/>
  <c r="G157" i="8" s="1"/>
  <c r="H157" i="8" s="1"/>
  <c r="K946" i="6"/>
  <c r="L946" i="6"/>
  <c r="J943" i="6"/>
  <c r="L942" i="6"/>
  <c r="H943" i="6"/>
  <c r="F148" i="7" s="1"/>
  <c r="G965" i="6" s="1"/>
  <c r="H965" i="6" s="1"/>
  <c r="H966" i="6" s="1"/>
  <c r="F152" i="7" s="1"/>
  <c r="G159" i="8" s="1"/>
  <c r="H159" i="8" s="1"/>
  <c r="F943" i="6"/>
  <c r="E148" i="7" s="1"/>
  <c r="E965" i="6" s="1"/>
  <c r="K941" i="6"/>
  <c r="L941" i="6"/>
  <c r="H938" i="6"/>
  <c r="F147" i="7" s="1"/>
  <c r="G953" i="6" s="1"/>
  <c r="H953" i="6" s="1"/>
  <c r="H954" i="6" s="1"/>
  <c r="F150" i="7" s="1"/>
  <c r="L936" i="6"/>
  <c r="I937" i="6"/>
  <c r="J937" i="6" s="1"/>
  <c r="J938" i="6" s="1"/>
  <c r="G147" i="7" s="1"/>
  <c r="I953" i="6" s="1"/>
  <c r="J953" i="6" s="1"/>
  <c r="J954" i="6" s="1"/>
  <c r="G150" i="7" s="1"/>
  <c r="I158" i="8" s="1"/>
  <c r="J158" i="8" s="1"/>
  <c r="K936" i="6"/>
  <c r="L935" i="6"/>
  <c r="L931" i="6"/>
  <c r="L930" i="6"/>
  <c r="F932" i="6"/>
  <c r="K925" i="6"/>
  <c r="L925" i="6"/>
  <c r="L916" i="6"/>
  <c r="H917" i="6"/>
  <c r="F143" i="7" s="1"/>
  <c r="G921" i="6" s="1"/>
  <c r="H921" i="6" s="1"/>
  <c r="K914" i="6"/>
  <c r="L914" i="6"/>
  <c r="F917" i="6"/>
  <c r="I909" i="6"/>
  <c r="J909" i="6" s="1"/>
  <c r="L909" i="6" s="1"/>
  <c r="F910" i="6"/>
  <c r="E142" i="7" s="1"/>
  <c r="E920" i="6" s="1"/>
  <c r="L908" i="6"/>
  <c r="H910" i="6"/>
  <c r="F142" i="7" s="1"/>
  <c r="L907" i="6"/>
  <c r="H904" i="6"/>
  <c r="F141" i="7" s="1"/>
  <c r="G155" i="8" s="1"/>
  <c r="H155" i="8" s="1"/>
  <c r="L901" i="6"/>
  <c r="L895" i="6"/>
  <c r="H898" i="6"/>
  <c r="F140" i="7" s="1"/>
  <c r="G154" i="8" s="1"/>
  <c r="H154" i="8" s="1"/>
  <c r="L890" i="6"/>
  <c r="L891" i="6"/>
  <c r="J892" i="6"/>
  <c r="G139" i="7" s="1"/>
  <c r="I903" i="6" s="1"/>
  <c r="J903" i="6" s="1"/>
  <c r="J904" i="6" s="1"/>
  <c r="G141" i="7" s="1"/>
  <c r="I155" i="8" s="1"/>
  <c r="J155" i="8" s="1"/>
  <c r="F892" i="6"/>
  <c r="L889" i="6"/>
  <c r="E138" i="7"/>
  <c r="E897" i="6" s="1"/>
  <c r="F897" i="6" s="1"/>
  <c r="K878" i="6"/>
  <c r="J880" i="6"/>
  <c r="G137" i="7" s="1"/>
  <c r="I1002" i="6" s="1"/>
  <c r="J1002" i="6" s="1"/>
  <c r="J1003" i="6" s="1"/>
  <c r="G158" i="7" s="1"/>
  <c r="I849" i="6" s="1"/>
  <c r="J849" i="6" s="1"/>
  <c r="J850" i="6" s="1"/>
  <c r="G132" i="7" s="1"/>
  <c r="I149" i="8" s="1"/>
  <c r="J149" i="8" s="1"/>
  <c r="L878" i="6"/>
  <c r="F880" i="6"/>
  <c r="K877" i="6"/>
  <c r="L877" i="6"/>
  <c r="F873" i="6"/>
  <c r="L873" i="6" s="1"/>
  <c r="L871" i="6"/>
  <c r="K871" i="6"/>
  <c r="L865" i="6"/>
  <c r="I866" i="6"/>
  <c r="J866" i="6" s="1"/>
  <c r="F864" i="6"/>
  <c r="L864" i="6" s="1"/>
  <c r="F861" i="6"/>
  <c r="E134" i="7" s="1"/>
  <c r="E782" i="6" s="1"/>
  <c r="F782" i="6" s="1"/>
  <c r="L859" i="6"/>
  <c r="H861" i="6"/>
  <c r="F134" i="7" s="1"/>
  <c r="G782" i="6" s="1"/>
  <c r="H782" i="6" s="1"/>
  <c r="I860" i="6"/>
  <c r="J860" i="6" s="1"/>
  <c r="L858" i="6"/>
  <c r="L853" i="6"/>
  <c r="H844" i="6"/>
  <c r="J845" i="6"/>
  <c r="G131" i="7" s="1"/>
  <c r="I854" i="6" s="1"/>
  <c r="J854" i="6" s="1"/>
  <c r="J855" i="6" s="1"/>
  <c r="G133" i="7" s="1"/>
  <c r="L843" i="6"/>
  <c r="K842" i="6"/>
  <c r="L842" i="6"/>
  <c r="J839" i="6"/>
  <c r="G130" i="7" s="1"/>
  <c r="I824" i="6" s="1"/>
  <c r="J824" i="6" s="1"/>
  <c r="K836" i="6"/>
  <c r="G838" i="6"/>
  <c r="H838" i="6" s="1"/>
  <c r="L838" i="6" s="1"/>
  <c r="L835" i="6"/>
  <c r="J832" i="6"/>
  <c r="G129" i="7" s="1"/>
  <c r="I656" i="6" s="1"/>
  <c r="J656" i="6" s="1"/>
  <c r="K831" i="6"/>
  <c r="L831" i="6"/>
  <c r="H832" i="6"/>
  <c r="F129" i="7" s="1"/>
  <c r="G656" i="6" s="1"/>
  <c r="H656" i="6" s="1"/>
  <c r="L830" i="6"/>
  <c r="K820" i="6"/>
  <c r="L820" i="6"/>
  <c r="F821" i="6"/>
  <c r="E127" i="7" s="1"/>
  <c r="K814" i="6"/>
  <c r="F814" i="6"/>
  <c r="L814" i="6" s="1"/>
  <c r="L813" i="6"/>
  <c r="L812" i="6"/>
  <c r="J817" i="6"/>
  <c r="G126" i="7" s="1"/>
  <c r="I825" i="6" s="1"/>
  <c r="J825" i="6" s="1"/>
  <c r="L811" i="6"/>
  <c r="L810" i="6"/>
  <c r="K809" i="6"/>
  <c r="H809" i="6"/>
  <c r="L809" i="6" s="1"/>
  <c r="K804" i="6"/>
  <c r="L804" i="6"/>
  <c r="L803" i="6"/>
  <c r="H806" i="6"/>
  <c r="F125" i="7" s="1"/>
  <c r="G245" i="8" s="1"/>
  <c r="H245" i="8" s="1"/>
  <c r="J806" i="6"/>
  <c r="G125" i="7" s="1"/>
  <c r="I245" i="8" s="1"/>
  <c r="J245" i="8" s="1"/>
  <c r="I692" i="6"/>
  <c r="J692" i="6" s="1"/>
  <c r="I708" i="6"/>
  <c r="J708" i="6" s="1"/>
  <c r="I676" i="6"/>
  <c r="J676" i="6" s="1"/>
  <c r="L793" i="6"/>
  <c r="J794" i="6"/>
  <c r="G123" i="7" s="1"/>
  <c r="I681" i="6" s="1"/>
  <c r="J681" i="6" s="1"/>
  <c r="K792" i="6"/>
  <c r="F792" i="6"/>
  <c r="F794" i="6" s="1"/>
  <c r="E123" i="7" s="1"/>
  <c r="H789" i="6"/>
  <c r="F122" i="7" s="1"/>
  <c r="G797" i="6" s="1"/>
  <c r="H797" i="6" s="1"/>
  <c r="H798" i="6" s="1"/>
  <c r="F124" i="7" s="1"/>
  <c r="G692" i="6" s="1"/>
  <c r="H692" i="6" s="1"/>
  <c r="E788" i="6"/>
  <c r="L787" i="6"/>
  <c r="L786" i="6"/>
  <c r="K780" i="6"/>
  <c r="L780" i="6"/>
  <c r="K774" i="6"/>
  <c r="L774" i="6"/>
  <c r="L769" i="6"/>
  <c r="K768" i="6"/>
  <c r="L768" i="6"/>
  <c r="H771" i="6"/>
  <c r="F119" i="7" s="1"/>
  <c r="G776" i="6" s="1"/>
  <c r="H776" i="6" s="1"/>
  <c r="I770" i="6"/>
  <c r="J770" i="6" s="1"/>
  <c r="F767" i="6"/>
  <c r="F771" i="6" s="1"/>
  <c r="H764" i="6"/>
  <c r="F118" i="7" s="1"/>
  <c r="L762" i="6"/>
  <c r="L761" i="6"/>
  <c r="L756" i="6"/>
  <c r="H755" i="6"/>
  <c r="H758" i="6" s="1"/>
  <c r="F117" i="7" s="1"/>
  <c r="G775" i="6" s="1"/>
  <c r="H775" i="6" s="1"/>
  <c r="H777" i="6" s="1"/>
  <c r="F120" i="7" s="1"/>
  <c r="G125" i="8" s="1"/>
  <c r="H125" i="8" s="1"/>
  <c r="L751" i="6"/>
  <c r="L752" i="6"/>
  <c r="L750" i="6"/>
  <c r="L745" i="6"/>
  <c r="L744" i="6"/>
  <c r="J747" i="6"/>
  <c r="G115" i="7" s="1"/>
  <c r="H740" i="6"/>
  <c r="K739" i="6"/>
  <c r="L739" i="6"/>
  <c r="E114" i="7"/>
  <c r="E203" i="8" s="1"/>
  <c r="L735" i="6"/>
  <c r="F736" i="6"/>
  <c r="K735" i="6"/>
  <c r="L734" i="6"/>
  <c r="L728" i="6"/>
  <c r="L727" i="6"/>
  <c r="I729" i="6"/>
  <c r="J729" i="6" s="1"/>
  <c r="J731" i="6" s="1"/>
  <c r="G112" i="7" s="1"/>
  <c r="H731" i="6"/>
  <c r="F112" i="7" s="1"/>
  <c r="E730" i="6"/>
  <c r="F730" i="6" s="1"/>
  <c r="L730" i="6" s="1"/>
  <c r="K726" i="6"/>
  <c r="L726" i="6"/>
  <c r="L725" i="6"/>
  <c r="L719" i="6"/>
  <c r="K717" i="6"/>
  <c r="L717" i="6"/>
  <c r="I720" i="6"/>
  <c r="J720" i="6" s="1"/>
  <c r="J722" i="6" s="1"/>
  <c r="G111" i="7" s="1"/>
  <c r="K716" i="6"/>
  <c r="E721" i="6"/>
  <c r="L716" i="6"/>
  <c r="L710" i="6"/>
  <c r="K710" i="6"/>
  <c r="L709" i="6"/>
  <c r="L705" i="6"/>
  <c r="L704" i="6"/>
  <c r="L703" i="6"/>
  <c r="K702" i="6"/>
  <c r="F702" i="6"/>
  <c r="L702" i="6" s="1"/>
  <c r="L701" i="6"/>
  <c r="L695" i="6"/>
  <c r="K693" i="6"/>
  <c r="K689" i="6"/>
  <c r="L689" i="6"/>
  <c r="K688" i="6"/>
  <c r="L688" i="6"/>
  <c r="K686" i="6"/>
  <c r="F686" i="6"/>
  <c r="L686" i="6" s="1"/>
  <c r="K685" i="6"/>
  <c r="H667" i="6"/>
  <c r="F107" i="7" s="1"/>
  <c r="G88" i="8" s="1"/>
  <c r="H88" i="8" s="1"/>
  <c r="K666" i="6"/>
  <c r="L666" i="6"/>
  <c r="E665" i="6"/>
  <c r="K665" i="6" s="1"/>
  <c r="K664" i="6"/>
  <c r="L664" i="6"/>
  <c r="L661" i="6"/>
  <c r="H106" i="7"/>
  <c r="L654" i="6"/>
  <c r="L653" i="6"/>
  <c r="I649" i="6"/>
  <c r="J649" i="6" s="1"/>
  <c r="J650" i="6" s="1"/>
  <c r="G104" i="7" s="1"/>
  <c r="I655" i="6" s="1"/>
  <c r="J655" i="6" s="1"/>
  <c r="L648" i="6"/>
  <c r="F650" i="6"/>
  <c r="E104" i="7" s="1"/>
  <c r="E655" i="6" s="1"/>
  <c r="F655" i="6" s="1"/>
  <c r="K648" i="6"/>
  <c r="L647" i="6"/>
  <c r="L642" i="6"/>
  <c r="L641" i="6"/>
  <c r="L640" i="6"/>
  <c r="H644" i="6"/>
  <c r="F103" i="7" s="1"/>
  <c r="G176" i="8" s="1"/>
  <c r="H176" i="8" s="1"/>
  <c r="H637" i="6"/>
  <c r="F102" i="7" s="1"/>
  <c r="G643" i="6" s="1"/>
  <c r="H643" i="6" s="1"/>
  <c r="K635" i="6"/>
  <c r="F637" i="6"/>
  <c r="E102" i="7" s="1"/>
  <c r="E643" i="6" s="1"/>
  <c r="L635" i="6"/>
  <c r="I636" i="6"/>
  <c r="J636" i="6" s="1"/>
  <c r="J637" i="6" s="1"/>
  <c r="G102" i="7" s="1"/>
  <c r="I643" i="6" s="1"/>
  <c r="J643" i="6" s="1"/>
  <c r="J644" i="6" s="1"/>
  <c r="G103" i="7" s="1"/>
  <c r="I176" i="8" s="1"/>
  <c r="J176" i="8" s="1"/>
  <c r="K634" i="6"/>
  <c r="L634" i="6"/>
  <c r="H631" i="6"/>
  <c r="F101" i="7" s="1"/>
  <c r="G175" i="8" s="1"/>
  <c r="H175" i="8" s="1"/>
  <c r="K629" i="6"/>
  <c r="L629" i="6"/>
  <c r="L628" i="6"/>
  <c r="I630" i="6"/>
  <c r="J630" i="6" s="1"/>
  <c r="J631" i="6" s="1"/>
  <c r="G101" i="7" s="1"/>
  <c r="I175" i="8" s="1"/>
  <c r="J175" i="8" s="1"/>
  <c r="F631" i="6"/>
  <c r="K623" i="6"/>
  <c r="L623" i="6"/>
  <c r="H619" i="6"/>
  <c r="H620" i="6" s="1"/>
  <c r="F99" i="7" s="1"/>
  <c r="L610" i="6"/>
  <c r="K609" i="6"/>
  <c r="L609" i="6"/>
  <c r="K602" i="6"/>
  <c r="L602" i="6"/>
  <c r="L601" i="6"/>
  <c r="L599" i="6"/>
  <c r="H596" i="6"/>
  <c r="F96" i="7" s="1"/>
  <c r="G615" i="6" s="1"/>
  <c r="H615" i="6" s="1"/>
  <c r="L594" i="6"/>
  <c r="I595" i="6"/>
  <c r="J595" i="6" s="1"/>
  <c r="J596" i="6" s="1"/>
  <c r="G96" i="7" s="1"/>
  <c r="I615" i="6" s="1"/>
  <c r="J615" i="6" s="1"/>
  <c r="L593" i="6"/>
  <c r="L588" i="6"/>
  <c r="L590" i="6"/>
  <c r="L587" i="6"/>
  <c r="I583" i="6"/>
  <c r="J583" i="6" s="1"/>
  <c r="J584" i="6" s="1"/>
  <c r="G94" i="7" s="1"/>
  <c r="I605" i="6" s="1"/>
  <c r="J605" i="6" s="1"/>
  <c r="L582" i="6"/>
  <c r="H584" i="6"/>
  <c r="F94" i="7" s="1"/>
  <c r="G605" i="6" s="1"/>
  <c r="H605" i="6" s="1"/>
  <c r="L581" i="6"/>
  <c r="H578" i="6"/>
  <c r="F93" i="7" s="1"/>
  <c r="G604" i="6" s="1"/>
  <c r="L576" i="6"/>
  <c r="L577" i="6"/>
  <c r="L575" i="6"/>
  <c r="L570" i="6"/>
  <c r="L566" i="6"/>
  <c r="L565" i="6"/>
  <c r="F567" i="6"/>
  <c r="E91" i="7" s="1"/>
  <c r="E571" i="6" s="1"/>
  <c r="F571" i="6" s="1"/>
  <c r="L560" i="6"/>
  <c r="L559" i="6"/>
  <c r="F562" i="6"/>
  <c r="E90" i="7" s="1"/>
  <c r="L534" i="6"/>
  <c r="F536" i="6"/>
  <c r="L528" i="6"/>
  <c r="F530" i="6"/>
  <c r="E84" i="7" s="1"/>
  <c r="L523" i="6"/>
  <c r="L522" i="6"/>
  <c r="F524" i="6"/>
  <c r="E83" i="7" s="1"/>
  <c r="L517" i="6"/>
  <c r="L516" i="6"/>
  <c r="L518" i="6"/>
  <c r="E82" i="7"/>
  <c r="L511" i="6"/>
  <c r="L505" i="6"/>
  <c r="L500" i="6"/>
  <c r="L499" i="6"/>
  <c r="L498" i="6"/>
  <c r="L483" i="6"/>
  <c r="L482" i="6"/>
  <c r="L476" i="6"/>
  <c r="L474" i="6"/>
  <c r="L478" i="6"/>
  <c r="L465" i="6"/>
  <c r="F466" i="6"/>
  <c r="E73" i="7" s="1"/>
  <c r="E470" i="6" s="1"/>
  <c r="L463" i="6"/>
  <c r="L462" i="6"/>
  <c r="I464" i="6"/>
  <c r="J464" i="6" s="1"/>
  <c r="J466" i="6" s="1"/>
  <c r="G73" i="7" s="1"/>
  <c r="I470" i="6" s="1"/>
  <c r="J470" i="6" s="1"/>
  <c r="J471" i="6" s="1"/>
  <c r="G74" i="7" s="1"/>
  <c r="I87" i="8" s="1"/>
  <c r="J87" i="8" s="1"/>
  <c r="H466" i="6"/>
  <c r="F73" i="7" s="1"/>
  <c r="G470" i="6" s="1"/>
  <c r="H470" i="6" s="1"/>
  <c r="H471" i="6" s="1"/>
  <c r="F74" i="7" s="1"/>
  <c r="L457" i="6"/>
  <c r="L459" i="6"/>
  <c r="I445" i="6"/>
  <c r="J445" i="6" s="1"/>
  <c r="J446" i="6" s="1"/>
  <c r="G70" i="7" s="1"/>
  <c r="I452" i="6" s="1"/>
  <c r="J452" i="6" s="1"/>
  <c r="L443" i="6"/>
  <c r="F446" i="6"/>
  <c r="L439" i="6"/>
  <c r="K439" i="6"/>
  <c r="F440" i="6"/>
  <c r="E69" i="7" s="1"/>
  <c r="E449" i="6" s="1"/>
  <c r="H435" i="6"/>
  <c r="F68" i="7" s="1"/>
  <c r="L428" i="6"/>
  <c r="L420" i="6"/>
  <c r="K416" i="6"/>
  <c r="H416" i="6"/>
  <c r="L416" i="6" s="1"/>
  <c r="L415" i="6"/>
  <c r="L414" i="6"/>
  <c r="L411" i="6"/>
  <c r="L406" i="6"/>
  <c r="L398" i="6"/>
  <c r="L394" i="6"/>
  <c r="L387" i="6"/>
  <c r="L385" i="6"/>
  <c r="L384" i="6"/>
  <c r="L382" i="6"/>
  <c r="E383" i="6"/>
  <c r="F383" i="6" s="1"/>
  <c r="L383" i="6" s="1"/>
  <c r="L376" i="6"/>
  <c r="L375" i="6"/>
  <c r="L369" i="6"/>
  <c r="L363" i="6"/>
  <c r="L359" i="6"/>
  <c r="L358" i="6"/>
  <c r="L360" i="6"/>
  <c r="L354" i="6"/>
  <c r="L353" i="6"/>
  <c r="L352" i="6"/>
  <c r="L347" i="6"/>
  <c r="L349" i="6"/>
  <c r="L346" i="6"/>
  <c r="I342" i="6"/>
  <c r="J342" i="6" s="1"/>
  <c r="J343" i="6" s="1"/>
  <c r="G52" i="7" s="1"/>
  <c r="I1133" i="6" s="1"/>
  <c r="J1133" i="6" s="1"/>
  <c r="J1134" i="6" s="1"/>
  <c r="G180" i="7" s="1"/>
  <c r="I30" i="8" s="1"/>
  <c r="J30" i="8" s="1"/>
  <c r="L340" i="6"/>
  <c r="F343" i="6"/>
  <c r="E52" i="7" s="1"/>
  <c r="E1133" i="6" s="1"/>
  <c r="F1133" i="6" s="1"/>
  <c r="L335" i="6"/>
  <c r="L334" i="6"/>
  <c r="L333" i="6"/>
  <c r="L331" i="6"/>
  <c r="H337" i="6"/>
  <c r="F51" i="7" s="1"/>
  <c r="G33" i="8" s="1"/>
  <c r="H33" i="8" s="1"/>
  <c r="L329" i="6"/>
  <c r="L323" i="6"/>
  <c r="L324" i="6"/>
  <c r="E50" i="7"/>
  <c r="L322" i="6"/>
  <c r="L316" i="6"/>
  <c r="E303" i="6"/>
  <c r="L309" i="6"/>
  <c r="L308" i="6"/>
  <c r="F302" i="6"/>
  <c r="L299" i="6"/>
  <c r="L298" i="6"/>
  <c r="L297" i="6"/>
  <c r="L296" i="6"/>
  <c r="L295" i="6"/>
  <c r="E47" i="7"/>
  <c r="E29" i="8" s="1"/>
  <c r="L288" i="6"/>
  <c r="L287" i="6"/>
  <c r="L282" i="6"/>
  <c r="L275" i="6"/>
  <c r="L268" i="6"/>
  <c r="L266" i="6"/>
  <c r="L262" i="6"/>
  <c r="F219" i="6"/>
  <c r="L263" i="6"/>
  <c r="L256" i="6"/>
  <c r="L255" i="6"/>
  <c r="L254" i="6"/>
  <c r="L252" i="6"/>
  <c r="L246" i="6"/>
  <c r="L245" i="6"/>
  <c r="F248" i="6"/>
  <c r="E40" i="7" s="1"/>
  <c r="E214" i="6" s="1"/>
  <c r="L241" i="6"/>
  <c r="L240" i="6"/>
  <c r="E39" i="7"/>
  <c r="E213" i="6" s="1"/>
  <c r="L236" i="6"/>
  <c r="H237" i="6"/>
  <c r="L235" i="6"/>
  <c r="L234" i="6"/>
  <c r="L232" i="6"/>
  <c r="H229" i="6"/>
  <c r="F37" i="7" s="1"/>
  <c r="G205" i="6" s="1"/>
  <c r="H205" i="6" s="1"/>
  <c r="L227" i="6"/>
  <c r="L226" i="6"/>
  <c r="F205" i="6"/>
  <c r="L208" i="6"/>
  <c r="L195" i="6"/>
  <c r="L192" i="6"/>
  <c r="L188" i="6"/>
  <c r="L185" i="6"/>
  <c r="L181" i="6"/>
  <c r="L174" i="6"/>
  <c r="L171" i="6"/>
  <c r="L167" i="6"/>
  <c r="J168" i="6"/>
  <c r="G28" i="7" s="1"/>
  <c r="L164" i="6"/>
  <c r="L158" i="6"/>
  <c r="L157" i="6"/>
  <c r="L153" i="6"/>
  <c r="L146" i="6"/>
  <c r="L143" i="6"/>
  <c r="L139" i="6"/>
  <c r="L132" i="6"/>
  <c r="L130" i="6"/>
  <c r="E131" i="6"/>
  <c r="F131" i="6" s="1"/>
  <c r="L131" i="6" s="1"/>
  <c r="K130" i="6"/>
  <c r="L129" i="6"/>
  <c r="L125" i="6"/>
  <c r="J126" i="6"/>
  <c r="G22" i="7" s="1"/>
  <c r="H126" i="6"/>
  <c r="F22" i="7" s="1"/>
  <c r="L122" i="6"/>
  <c r="L118" i="6"/>
  <c r="H119" i="6"/>
  <c r="F21" i="7" s="1"/>
  <c r="G512" i="6" s="1"/>
  <c r="H512" i="6" s="1"/>
  <c r="H513" i="6" s="1"/>
  <c r="F81" i="7" s="1"/>
  <c r="G104" i="8" s="1"/>
  <c r="H104" i="8" s="1"/>
  <c r="H123" i="8" s="1"/>
  <c r="G11" i="9" s="1"/>
  <c r="H11" i="9" s="1"/>
  <c r="L115" i="6"/>
  <c r="L111" i="6"/>
  <c r="L108" i="6"/>
  <c r="L104" i="6"/>
  <c r="L101" i="6"/>
  <c r="L97" i="6"/>
  <c r="H98" i="6"/>
  <c r="F18" i="7" s="1"/>
  <c r="L95" i="6"/>
  <c r="L94" i="6"/>
  <c r="L90" i="6"/>
  <c r="L87" i="6"/>
  <c r="L83" i="6"/>
  <c r="L80" i="6"/>
  <c r="L76" i="6"/>
  <c r="L73" i="6"/>
  <c r="L69" i="6"/>
  <c r="L70" i="6"/>
  <c r="L62" i="6"/>
  <c r="L58" i="6"/>
  <c r="L55" i="6"/>
  <c r="L51" i="6"/>
  <c r="L48" i="6"/>
  <c r="L47" i="6"/>
  <c r="E10" i="7"/>
  <c r="E1037" i="6" s="1"/>
  <c r="L43" i="6"/>
  <c r="L40" i="6"/>
  <c r="J37" i="6"/>
  <c r="G8" i="7" s="1"/>
  <c r="I1030" i="6" s="1"/>
  <c r="J1030" i="6" s="1"/>
  <c r="J1033" i="6" s="1"/>
  <c r="G162" i="7" s="1"/>
  <c r="I341" i="8" s="1"/>
  <c r="J341" i="8" s="1"/>
  <c r="K36" i="6"/>
  <c r="L36" i="6"/>
  <c r="L33" i="6"/>
  <c r="K33" i="6"/>
  <c r="L29" i="6"/>
  <c r="L26" i="6"/>
  <c r="K22" i="6"/>
  <c r="H22" i="6"/>
  <c r="L22" i="6" s="1"/>
  <c r="J23" i="6"/>
  <c r="G6" i="7" s="1"/>
  <c r="I1032" i="6" s="1"/>
  <c r="J1032" i="6" s="1"/>
  <c r="K19" i="6"/>
  <c r="L19" i="6"/>
  <c r="L15" i="6"/>
  <c r="H16" i="6"/>
  <c r="F5" i="7" s="1"/>
  <c r="G1036" i="6" s="1"/>
  <c r="F13" i="6"/>
  <c r="L12" i="6"/>
  <c r="H9" i="6"/>
  <c r="F4" i="7" s="1"/>
  <c r="L8" i="6"/>
  <c r="K8" i="6"/>
  <c r="K6" i="6"/>
  <c r="L6" i="6"/>
  <c r="E7" i="6"/>
  <c r="F7" i="6" s="1"/>
  <c r="K5" i="6"/>
  <c r="L5" i="6"/>
  <c r="G176" i="7"/>
  <c r="I347" i="8" s="1"/>
  <c r="J347" i="8" s="1"/>
  <c r="E172" i="7"/>
  <c r="F170" i="7"/>
  <c r="G344" i="8" s="1"/>
  <c r="H344" i="8" s="1"/>
  <c r="K1066" i="6"/>
  <c r="L1029" i="6"/>
  <c r="K1029" i="6"/>
  <c r="F161" i="7"/>
  <c r="G160" i="7"/>
  <c r="G148" i="7"/>
  <c r="I965" i="6" s="1"/>
  <c r="J965" i="6" s="1"/>
  <c r="J966" i="6" s="1"/>
  <c r="G152" i="7" s="1"/>
  <c r="I159" i="8" s="1"/>
  <c r="J159" i="8" s="1"/>
  <c r="K937" i="6"/>
  <c r="L915" i="6"/>
  <c r="K909" i="6"/>
  <c r="K891" i="6"/>
  <c r="K885" i="6"/>
  <c r="K879" i="6"/>
  <c r="E129" i="7"/>
  <c r="E656" i="6" s="1"/>
  <c r="L805" i="6"/>
  <c r="K805" i="6"/>
  <c r="E116" i="7"/>
  <c r="K746" i="6"/>
  <c r="E113" i="7"/>
  <c r="K729" i="6"/>
  <c r="L720" i="6"/>
  <c r="K720" i="6"/>
  <c r="E96" i="7"/>
  <c r="E615" i="6" s="1"/>
  <c r="F615" i="6" s="1"/>
  <c r="K595" i="6"/>
  <c r="E95" i="7"/>
  <c r="K589" i="6"/>
  <c r="E94" i="7"/>
  <c r="E605" i="6" s="1"/>
  <c r="F605" i="6" s="1"/>
  <c r="E93" i="7"/>
  <c r="K577" i="6"/>
  <c r="F91" i="7"/>
  <c r="G571" i="6" s="1"/>
  <c r="K535" i="6"/>
  <c r="L506" i="6"/>
  <c r="K506" i="6"/>
  <c r="E76" i="7"/>
  <c r="E489" i="6" s="1"/>
  <c r="K484" i="6"/>
  <c r="G75" i="7"/>
  <c r="L477" i="6"/>
  <c r="K477" i="6"/>
  <c r="E72" i="7"/>
  <c r="L458" i="6"/>
  <c r="K458" i="6"/>
  <c r="F69" i="7"/>
  <c r="G449" i="6" s="1"/>
  <c r="H449" i="6" s="1"/>
  <c r="H64" i="7"/>
  <c r="L407" i="6"/>
  <c r="H63" i="7"/>
  <c r="L403" i="6"/>
  <c r="H61" i="7"/>
  <c r="L399" i="6"/>
  <c r="H60" i="7"/>
  <c r="L395" i="6"/>
  <c r="K389" i="6"/>
  <c r="F386" i="6"/>
  <c r="L386" i="6" s="1"/>
  <c r="E58" i="7"/>
  <c r="F364" i="6"/>
  <c r="E55" i="7"/>
  <c r="L355" i="6"/>
  <c r="E53" i="7"/>
  <c r="L348" i="6"/>
  <c r="K348" i="6"/>
  <c r="F48" i="7"/>
  <c r="K310" i="6"/>
  <c r="F46" i="7"/>
  <c r="G301" i="6" s="1"/>
  <c r="H301" i="6" s="1"/>
  <c r="K290" i="6"/>
  <c r="K282" i="6"/>
  <c r="G44" i="7"/>
  <c r="F43" i="7"/>
  <c r="F42" i="7"/>
  <c r="G219" i="6" s="1"/>
  <c r="H219" i="6" s="1"/>
  <c r="F32" i="7"/>
  <c r="G27" i="7"/>
  <c r="F159" i="6"/>
  <c r="G26" i="7"/>
  <c r="F23" i="7"/>
  <c r="F20" i="7"/>
  <c r="G867" i="6" s="1"/>
  <c r="H867" i="6" s="1"/>
  <c r="H868" i="6" s="1"/>
  <c r="F135" i="7" s="1"/>
  <c r="G270" i="8" s="1"/>
  <c r="H270" i="8" s="1"/>
  <c r="G19" i="7"/>
  <c r="I377" i="6" s="1"/>
  <c r="J377" i="6" s="1"/>
  <c r="E18" i="7"/>
  <c r="K96" i="6"/>
  <c r="F15" i="7"/>
  <c r="H14" i="7"/>
  <c r="L52" i="6"/>
  <c r="H11" i="7"/>
  <c r="K35" i="6"/>
  <c r="F7" i="9"/>
  <c r="H291" i="8" l="1"/>
  <c r="G18" i="9" s="1"/>
  <c r="H18" i="9" s="1"/>
  <c r="L605" i="6"/>
  <c r="L402" i="6"/>
  <c r="G554" i="6"/>
  <c r="H554" i="6" s="1"/>
  <c r="I289" i="6"/>
  <c r="J289" i="6" s="1"/>
  <c r="H62" i="7"/>
  <c r="G676" i="6"/>
  <c r="H676" i="6" s="1"/>
  <c r="H657" i="6"/>
  <c r="F105" i="7" s="1"/>
  <c r="G152" i="8" s="1"/>
  <c r="H152" i="8" s="1"/>
  <c r="F1024" i="6"/>
  <c r="E161" i="7" s="1"/>
  <c r="H161" i="7" s="1"/>
  <c r="J917" i="6"/>
  <c r="G143" i="7" s="1"/>
  <c r="I921" i="6" s="1"/>
  <c r="J921" i="6" s="1"/>
  <c r="L434" i="6"/>
  <c r="K429" i="6"/>
  <c r="L34" i="6"/>
  <c r="J485" i="6"/>
  <c r="G76" i="7" s="1"/>
  <c r="I489" i="6" s="1"/>
  <c r="J489" i="6" s="1"/>
  <c r="L767" i="6"/>
  <c r="F971" i="6"/>
  <c r="K1105" i="6"/>
  <c r="K35" i="8"/>
  <c r="H80" i="7"/>
  <c r="F37" i="6"/>
  <c r="E8" i="7" s="1"/>
  <c r="E1030" i="6" s="1"/>
  <c r="F1030" i="6" s="1"/>
  <c r="E124" i="6"/>
  <c r="F124" i="6" s="1"/>
  <c r="L124" i="6" s="1"/>
  <c r="L521" i="6"/>
  <c r="K802" i="6"/>
  <c r="J1062" i="6"/>
  <c r="G168" i="7" s="1"/>
  <c r="I355" i="8" s="1"/>
  <c r="J355" i="8" s="1"/>
  <c r="K63" i="6"/>
  <c r="E64" i="6"/>
  <c r="K64" i="6" s="1"/>
  <c r="L429" i="6"/>
  <c r="F611" i="6"/>
  <c r="L611" i="6" s="1"/>
  <c r="F459" i="8"/>
  <c r="E25" i="9" s="1"/>
  <c r="F25" i="9" s="1"/>
  <c r="K995" i="6"/>
  <c r="G539" i="6"/>
  <c r="H539" i="6" s="1"/>
  <c r="L445" i="6"/>
  <c r="K123" i="6"/>
  <c r="G549" i="6"/>
  <c r="H549" i="6" s="1"/>
  <c r="K630" i="6"/>
  <c r="L507" i="6"/>
  <c r="K680" i="6"/>
  <c r="L1067" i="6"/>
  <c r="H1043" i="6"/>
  <c r="F164" i="7" s="1"/>
  <c r="G350" i="8" s="1"/>
  <c r="H350" i="8" s="1"/>
  <c r="J561" i="6"/>
  <c r="K561" i="6"/>
  <c r="J317" i="6"/>
  <c r="L317" i="6" s="1"/>
  <c r="I318" i="6" s="1"/>
  <c r="K317" i="6"/>
  <c r="E153" i="8"/>
  <c r="F153" i="8" s="1"/>
  <c r="I153" i="8"/>
  <c r="J153" i="8" s="1"/>
  <c r="J150" i="8"/>
  <c r="K670" i="6"/>
  <c r="F670" i="6"/>
  <c r="L670" i="6" s="1"/>
  <c r="K730" i="6"/>
  <c r="F133" i="6"/>
  <c r="E23" i="7" s="1"/>
  <c r="H23" i="7" s="1"/>
  <c r="L1133" i="6"/>
  <c r="L736" i="6"/>
  <c r="I1079" i="6"/>
  <c r="H1080" i="6"/>
  <c r="L619" i="6"/>
  <c r="L655" i="6"/>
  <c r="F731" i="6"/>
  <c r="E112" i="7" s="1"/>
  <c r="E993" i="6" s="1"/>
  <c r="F993" i="6" s="1"/>
  <c r="J886" i="6"/>
  <c r="F390" i="8"/>
  <c r="K390" i="8"/>
  <c r="I529" i="6"/>
  <c r="H530" i="6"/>
  <c r="F84" i="7" s="1"/>
  <c r="F990" i="6"/>
  <c r="L990" i="6" s="1"/>
  <c r="K990" i="6"/>
  <c r="H453" i="6"/>
  <c r="F71" i="7" s="1"/>
  <c r="G86" i="8" s="1"/>
  <c r="H86" i="8" s="1"/>
  <c r="L615" i="6"/>
  <c r="J657" i="6"/>
  <c r="G105" i="7" s="1"/>
  <c r="I152" i="8" s="1"/>
  <c r="J152" i="8" s="1"/>
  <c r="H10" i="7"/>
  <c r="K636" i="6"/>
  <c r="J453" i="6"/>
  <c r="G71" i="7" s="1"/>
  <c r="I86" i="8" s="1"/>
  <c r="J86" i="8" s="1"/>
  <c r="L630" i="6"/>
  <c r="L1056" i="6"/>
  <c r="K34" i="6"/>
  <c r="K342" i="6"/>
  <c r="L636" i="6"/>
  <c r="L501" i="6"/>
  <c r="L342" i="6"/>
  <c r="K838" i="6"/>
  <c r="K392" i="8"/>
  <c r="F392" i="8"/>
  <c r="L392" i="8" s="1"/>
  <c r="L219" i="6"/>
  <c r="K687" i="6"/>
  <c r="K700" i="6"/>
  <c r="F700" i="6"/>
  <c r="L700" i="6" s="1"/>
  <c r="K391" i="8"/>
  <c r="F391" i="8"/>
  <c r="L391" i="8" s="1"/>
  <c r="J459" i="8"/>
  <c r="I25" i="9" s="1"/>
  <c r="J25" i="9" s="1"/>
  <c r="L25" i="9" s="1"/>
  <c r="T25" i="9" s="1"/>
  <c r="E21" i="10" s="1"/>
  <c r="F468" i="8"/>
  <c r="L462" i="8"/>
  <c r="E156" i="7"/>
  <c r="H156" i="7" s="1"/>
  <c r="L987" i="6"/>
  <c r="L322" i="8"/>
  <c r="L20" i="9"/>
  <c r="F470" i="6"/>
  <c r="L470" i="6" s="1"/>
  <c r="K470" i="6"/>
  <c r="G87" i="8"/>
  <c r="H87" i="8" s="1"/>
  <c r="K109" i="6"/>
  <c r="F109" i="6"/>
  <c r="F672" i="6"/>
  <c r="L672" i="6" s="1"/>
  <c r="K672" i="6"/>
  <c r="F671" i="6"/>
  <c r="L671" i="6" s="1"/>
  <c r="K671" i="6"/>
  <c r="K366" i="8"/>
  <c r="F366" i="8"/>
  <c r="F421" i="6"/>
  <c r="K421" i="6"/>
  <c r="H556" i="6"/>
  <c r="F89" i="7" s="1"/>
  <c r="G224" i="8" s="1"/>
  <c r="H224" i="8" s="1"/>
  <c r="K915" i="6"/>
  <c r="K449" i="6"/>
  <c r="F449" i="6"/>
  <c r="L583" i="6"/>
  <c r="H99" i="7"/>
  <c r="G624" i="6"/>
  <c r="G872" i="6"/>
  <c r="H872" i="6" s="1"/>
  <c r="H874" i="6" s="1"/>
  <c r="F136" i="7" s="1"/>
  <c r="G151" i="8" s="1"/>
  <c r="H151" i="8" s="1"/>
  <c r="G920" i="6"/>
  <c r="H920" i="6" s="1"/>
  <c r="H922" i="6" s="1"/>
  <c r="F144" i="7" s="1"/>
  <c r="G926" i="6" s="1"/>
  <c r="H926" i="6" s="1"/>
  <c r="H927" i="6" s="1"/>
  <c r="F145" i="7" s="1"/>
  <c r="L468" i="8"/>
  <c r="K81" i="6"/>
  <c r="F81" i="6"/>
  <c r="K27" i="6"/>
  <c r="F27" i="6"/>
  <c r="F612" i="6"/>
  <c r="K612" i="6"/>
  <c r="K952" i="6"/>
  <c r="F952" i="6"/>
  <c r="L952" i="6" s="1"/>
  <c r="F273" i="6"/>
  <c r="K273" i="6"/>
  <c r="I550" i="6"/>
  <c r="J550" i="6" s="1"/>
  <c r="J551" i="6" s="1"/>
  <c r="G88" i="7" s="1"/>
  <c r="I223" i="8" s="1"/>
  <c r="J223" i="8" s="1"/>
  <c r="I555" i="6"/>
  <c r="J555" i="6" s="1"/>
  <c r="J556" i="6" s="1"/>
  <c r="G89" i="7" s="1"/>
  <c r="I224" i="8" s="1"/>
  <c r="J224" i="8" s="1"/>
  <c r="F625" i="6"/>
  <c r="E100" i="7" s="1"/>
  <c r="J910" i="6"/>
  <c r="G142" i="7" s="1"/>
  <c r="H142" i="7" s="1"/>
  <c r="F1106" i="6"/>
  <c r="E176" i="7" s="1"/>
  <c r="E347" i="8" s="1"/>
  <c r="K368" i="8"/>
  <c r="F368" i="8"/>
  <c r="L368" i="8" s="1"/>
  <c r="K172" i="6"/>
  <c r="F172" i="6"/>
  <c r="F186" i="6"/>
  <c r="K186" i="6"/>
  <c r="G603" i="6"/>
  <c r="H603" i="6" s="1"/>
  <c r="G613" i="6"/>
  <c r="H613" i="6" s="1"/>
  <c r="H616" i="6" s="1"/>
  <c r="F98" i="7" s="1"/>
  <c r="G174" i="8" s="1"/>
  <c r="H174" i="8" s="1"/>
  <c r="H83" i="7"/>
  <c r="E554" i="6"/>
  <c r="E544" i="6"/>
  <c r="E549" i="6"/>
  <c r="E539" i="6"/>
  <c r="F29" i="8"/>
  <c r="E540" i="6"/>
  <c r="E545" i="6"/>
  <c r="F203" i="8"/>
  <c r="F954" i="6"/>
  <c r="H166" i="7"/>
  <c r="E1113" i="6"/>
  <c r="K1129" i="6"/>
  <c r="K144" i="6"/>
  <c r="F144" i="6"/>
  <c r="F1142" i="6"/>
  <c r="L1142" i="6" s="1"/>
  <c r="K1142" i="6"/>
  <c r="F801" i="6"/>
  <c r="K801" i="6"/>
  <c r="F34" i="8"/>
  <c r="L34" i="8" s="1"/>
  <c r="K34" i="8"/>
  <c r="F572" i="6"/>
  <c r="F920" i="6"/>
  <c r="L1129" i="6"/>
  <c r="F116" i="6"/>
  <c r="K116" i="6"/>
  <c r="K711" i="6"/>
  <c r="F711" i="6"/>
  <c r="L711" i="6" s="1"/>
  <c r="F1143" i="6"/>
  <c r="L1143" i="6" s="1"/>
  <c r="K1143" i="6"/>
  <c r="H127" i="7"/>
  <c r="E826" i="6"/>
  <c r="F88" i="6"/>
  <c r="K88" i="6"/>
  <c r="K1133" i="6"/>
  <c r="K583" i="6"/>
  <c r="L937" i="6"/>
  <c r="K1073" i="6"/>
  <c r="K643" i="6"/>
  <c r="F643" i="6"/>
  <c r="G708" i="6"/>
  <c r="H708" i="6" s="1"/>
  <c r="F74" i="6"/>
  <c r="K74" i="6"/>
  <c r="K1139" i="6"/>
  <c r="F1139" i="6"/>
  <c r="L1139" i="6" s="1"/>
  <c r="K1146" i="6"/>
  <c r="K996" i="6"/>
  <c r="F996" i="6"/>
  <c r="L996" i="6" s="1"/>
  <c r="F1141" i="6"/>
  <c r="L1141" i="6" s="1"/>
  <c r="K1141" i="6"/>
  <c r="F848" i="6"/>
  <c r="L848" i="6" s="1"/>
  <c r="K848" i="6"/>
  <c r="J490" i="6"/>
  <c r="G77" i="7" s="1"/>
  <c r="I83" i="8" s="1"/>
  <c r="J83" i="8" s="1"/>
  <c r="H116" i="7"/>
  <c r="E1089" i="6"/>
  <c r="L242" i="6"/>
  <c r="H82" i="7"/>
  <c r="E757" i="6"/>
  <c r="E763" i="6"/>
  <c r="G690" i="6"/>
  <c r="H690" i="6" s="1"/>
  <c r="G993" i="6"/>
  <c r="H993" i="6" s="1"/>
  <c r="H115" i="7"/>
  <c r="I1114" i="6"/>
  <c r="L247" i="6"/>
  <c r="F964" i="6"/>
  <c r="K964" i="6"/>
  <c r="F179" i="6"/>
  <c r="K179" i="6"/>
  <c r="K1137" i="6"/>
  <c r="F1137" i="6"/>
  <c r="L1137" i="6" s="1"/>
  <c r="H1036" i="6"/>
  <c r="H1038" i="6" s="1"/>
  <c r="F163" i="7" s="1"/>
  <c r="G351" i="8" s="1"/>
  <c r="H351" i="8" s="1"/>
  <c r="K571" i="6"/>
  <c r="H571" i="6"/>
  <c r="H572" i="6" s="1"/>
  <c r="F92" i="7" s="1"/>
  <c r="K355" i="8"/>
  <c r="F355" i="8"/>
  <c r="H93" i="7"/>
  <c r="E604" i="6"/>
  <c r="F604" i="6" s="1"/>
  <c r="K991" i="6"/>
  <c r="G158" i="8"/>
  <c r="H158" i="8" s="1"/>
  <c r="G289" i="6"/>
  <c r="H289" i="6" s="1"/>
  <c r="G281" i="6"/>
  <c r="H281" i="6" s="1"/>
  <c r="E79" i="7"/>
  <c r="I707" i="6"/>
  <c r="J707" i="6" s="1"/>
  <c r="I994" i="6"/>
  <c r="J994" i="6" s="1"/>
  <c r="I690" i="6"/>
  <c r="J690" i="6" s="1"/>
  <c r="I993" i="6"/>
  <c r="J993" i="6" s="1"/>
  <c r="G781" i="6"/>
  <c r="H781" i="6" s="1"/>
  <c r="J827" i="6"/>
  <c r="G128" i="7" s="1"/>
  <c r="I246" i="8" s="1"/>
  <c r="J246" i="8" s="1"/>
  <c r="J267" i="8" s="1"/>
  <c r="I17" i="9" s="1"/>
  <c r="J17" i="9" s="1"/>
  <c r="K902" i="6"/>
  <c r="L971" i="6"/>
  <c r="K41" i="6"/>
  <c r="F41" i="6"/>
  <c r="K193" i="6"/>
  <c r="F193" i="6"/>
  <c r="F947" i="6"/>
  <c r="K947" i="6"/>
  <c r="F151" i="6"/>
  <c r="K151" i="6"/>
  <c r="F1130" i="6"/>
  <c r="L1130" i="6" s="1"/>
  <c r="K1130" i="6"/>
  <c r="F677" i="6"/>
  <c r="L677" i="6" s="1"/>
  <c r="K677" i="6"/>
  <c r="F356" i="8"/>
  <c r="F489" i="6"/>
  <c r="L489" i="6" s="1"/>
  <c r="K489" i="6"/>
  <c r="K1030" i="6"/>
  <c r="H53" i="7"/>
  <c r="E1147" i="6"/>
  <c r="H72" i="7"/>
  <c r="E469" i="6"/>
  <c r="F20" i="6"/>
  <c r="K20" i="6"/>
  <c r="H55" i="7"/>
  <c r="E365" i="6"/>
  <c r="F837" i="6"/>
  <c r="L837" i="6" s="1"/>
  <c r="H95" i="7"/>
  <c r="E614" i="6"/>
  <c r="E603" i="6"/>
  <c r="E613" i="6"/>
  <c r="H1134" i="6"/>
  <c r="F180" i="7" s="1"/>
  <c r="G30" i="8" s="1"/>
  <c r="H30" i="8" s="1"/>
  <c r="F694" i="6"/>
  <c r="L694" i="6" s="1"/>
  <c r="K694" i="6"/>
  <c r="F896" i="6"/>
  <c r="K896" i="6"/>
  <c r="H50" i="7"/>
  <c r="E336" i="6"/>
  <c r="F102" i="6"/>
  <c r="K102" i="6"/>
  <c r="K1145" i="6"/>
  <c r="F1145" i="6"/>
  <c r="L1145" i="6" s="1"/>
  <c r="K655" i="6"/>
  <c r="H783" i="6"/>
  <c r="F121" i="7" s="1"/>
  <c r="G126" i="8" s="1"/>
  <c r="H126" i="8" s="1"/>
  <c r="H147" i="8" s="1"/>
  <c r="G12" i="9" s="1"/>
  <c r="H12" i="9" s="1"/>
  <c r="K965" i="6"/>
  <c r="F965" i="6"/>
  <c r="L965" i="6" s="1"/>
  <c r="L953" i="6"/>
  <c r="K165" i="6"/>
  <c r="F165" i="6"/>
  <c r="F56" i="6"/>
  <c r="K56" i="6"/>
  <c r="H551" i="6"/>
  <c r="F88" i="7" s="1"/>
  <c r="F1074" i="6"/>
  <c r="E170" i="7" s="1"/>
  <c r="E344" i="8" s="1"/>
  <c r="F1016" i="6"/>
  <c r="K1016" i="6"/>
  <c r="H994" i="6"/>
  <c r="H75" i="7"/>
  <c r="I494" i="6"/>
  <c r="J494" i="6" s="1"/>
  <c r="L494" i="6" s="1"/>
  <c r="H113" i="7"/>
  <c r="E271" i="8"/>
  <c r="K434" i="6"/>
  <c r="H39" i="7"/>
  <c r="L595" i="6"/>
  <c r="H172" i="7"/>
  <c r="E357" i="8"/>
  <c r="K1037" i="6"/>
  <c r="F1037" i="6"/>
  <c r="L1037" i="6" s="1"/>
  <c r="I311" i="6"/>
  <c r="H54" i="7"/>
  <c r="H417" i="6"/>
  <c r="F65" i="7" s="1"/>
  <c r="H65" i="7" s="1"/>
  <c r="G85" i="8"/>
  <c r="H85" i="8" s="1"/>
  <c r="K604" i="6"/>
  <c r="H604" i="6"/>
  <c r="K605" i="6"/>
  <c r="K615" i="6"/>
  <c r="K704" i="6"/>
  <c r="K953" i="6"/>
  <c r="F1138" i="6"/>
  <c r="F137" i="6"/>
  <c r="K137" i="6"/>
  <c r="K679" i="6"/>
  <c r="F679" i="6"/>
  <c r="L679" i="6" s="1"/>
  <c r="F600" i="6"/>
  <c r="K600" i="6"/>
  <c r="K103" i="8"/>
  <c r="F103" i="8"/>
  <c r="H40" i="8"/>
  <c r="H1002" i="6"/>
  <c r="H1003" i="6" s="1"/>
  <c r="F158" i="7" s="1"/>
  <c r="G849" i="6" s="1"/>
  <c r="H849" i="6" s="1"/>
  <c r="H850" i="6" s="1"/>
  <c r="F132" i="7" s="1"/>
  <c r="G149" i="8" s="1"/>
  <c r="H149" i="8" s="1"/>
  <c r="G493" i="6"/>
  <c r="H493" i="6" s="1"/>
  <c r="H495" i="6" s="1"/>
  <c r="F78" i="7" s="1"/>
  <c r="G488" i="6"/>
  <c r="H488" i="6" s="1"/>
  <c r="H490" i="6" s="1"/>
  <c r="F77" i="7" s="1"/>
  <c r="G83" i="8" s="1"/>
  <c r="H83" i="8" s="1"/>
  <c r="K20" i="9"/>
  <c r="L237" i="6"/>
  <c r="L269" i="6"/>
  <c r="L267" i="6"/>
  <c r="L229" i="6"/>
  <c r="K469" i="8"/>
  <c r="L459" i="8"/>
  <c r="K25" i="9"/>
  <c r="L339" i="8"/>
  <c r="L1120" i="6"/>
  <c r="E179" i="7"/>
  <c r="H176" i="7"/>
  <c r="H1100" i="6"/>
  <c r="F175" i="7" s="1"/>
  <c r="G348" i="8" s="1"/>
  <c r="H348" i="8" s="1"/>
  <c r="L1097" i="6"/>
  <c r="E1099" i="6"/>
  <c r="L1094" i="6"/>
  <c r="E174" i="7"/>
  <c r="E169" i="7"/>
  <c r="K1061" i="6"/>
  <c r="H168" i="7"/>
  <c r="L1062" i="6"/>
  <c r="L1061" i="6"/>
  <c r="E167" i="7"/>
  <c r="L1051" i="6"/>
  <c r="L1047" i="6"/>
  <c r="E165" i="7"/>
  <c r="L1043" i="6"/>
  <c r="E164" i="7"/>
  <c r="G1008" i="6"/>
  <c r="H1008" i="6" s="1"/>
  <c r="G253" i="6"/>
  <c r="H253" i="6" s="1"/>
  <c r="H258" i="6" s="1"/>
  <c r="F41" i="7" s="1"/>
  <c r="G218" i="6" s="1"/>
  <c r="H218" i="6" s="1"/>
  <c r="E253" i="6"/>
  <c r="G1006" i="6"/>
  <c r="H1006" i="6" s="1"/>
  <c r="I251" i="6"/>
  <c r="J251" i="6" s="1"/>
  <c r="J258" i="6" s="1"/>
  <c r="G41" i="7" s="1"/>
  <c r="I218" i="6" s="1"/>
  <c r="J218" i="6" s="1"/>
  <c r="J221" i="6" s="1"/>
  <c r="G36" i="7" s="1"/>
  <c r="I204" i="6" s="1"/>
  <c r="J204" i="6" s="1"/>
  <c r="I1006" i="6"/>
  <c r="J1006" i="6" s="1"/>
  <c r="J1013" i="6" s="1"/>
  <c r="G159" i="7" s="1"/>
  <c r="I212" i="6" s="1"/>
  <c r="J212" i="6" s="1"/>
  <c r="J215" i="6" s="1"/>
  <c r="G35" i="7" s="1"/>
  <c r="I203" i="6" s="1"/>
  <c r="J203" i="6" s="1"/>
  <c r="K1001" i="6"/>
  <c r="J983" i="6"/>
  <c r="G155" i="7" s="1"/>
  <c r="I959" i="6" s="1"/>
  <c r="J959" i="6" s="1"/>
  <c r="J960" i="6" s="1"/>
  <c r="G151" i="7" s="1"/>
  <c r="I156" i="8" s="1"/>
  <c r="J156" i="8" s="1"/>
  <c r="L982" i="6"/>
  <c r="K982" i="6"/>
  <c r="E155" i="7"/>
  <c r="E153" i="7"/>
  <c r="H148" i="7"/>
  <c r="L943" i="6"/>
  <c r="L938" i="6"/>
  <c r="H147" i="7"/>
  <c r="E146" i="7"/>
  <c r="L932" i="6"/>
  <c r="L917" i="6"/>
  <c r="E143" i="7"/>
  <c r="E872" i="6"/>
  <c r="L892" i="6"/>
  <c r="E139" i="7"/>
  <c r="L880" i="6"/>
  <c r="E137" i="7"/>
  <c r="K866" i="6"/>
  <c r="L866" i="6"/>
  <c r="J868" i="6"/>
  <c r="G135" i="7" s="1"/>
  <c r="K860" i="6"/>
  <c r="L860" i="6"/>
  <c r="J861" i="6"/>
  <c r="G134" i="7" s="1"/>
  <c r="L844" i="6"/>
  <c r="H845" i="6"/>
  <c r="F131" i="7" s="1"/>
  <c r="H839" i="6"/>
  <c r="F130" i="7" s="1"/>
  <c r="L832" i="6"/>
  <c r="H129" i="7"/>
  <c r="F656" i="6"/>
  <c r="K656" i="6"/>
  <c r="L821" i="6"/>
  <c r="G816" i="6"/>
  <c r="E815" i="6"/>
  <c r="I712" i="6"/>
  <c r="J712" i="6" s="1"/>
  <c r="I696" i="6"/>
  <c r="J696" i="6" s="1"/>
  <c r="G681" i="6"/>
  <c r="H681" i="6" s="1"/>
  <c r="G712" i="6"/>
  <c r="H712" i="6" s="1"/>
  <c r="G696" i="6"/>
  <c r="H696" i="6" s="1"/>
  <c r="E681" i="6"/>
  <c r="E712" i="6"/>
  <c r="E696" i="6"/>
  <c r="H123" i="7"/>
  <c r="L794" i="6"/>
  <c r="L792" i="6"/>
  <c r="F788" i="6"/>
  <c r="K788" i="6"/>
  <c r="K770" i="6"/>
  <c r="L770" i="6"/>
  <c r="J771" i="6"/>
  <c r="G119" i="7" s="1"/>
  <c r="I776" i="6" s="1"/>
  <c r="J776" i="6" s="1"/>
  <c r="J777" i="6" s="1"/>
  <c r="G120" i="7" s="1"/>
  <c r="I125" i="8" s="1"/>
  <c r="J125" i="8" s="1"/>
  <c r="E119" i="7"/>
  <c r="E776" i="6" s="1"/>
  <c r="L755" i="6"/>
  <c r="L747" i="6"/>
  <c r="L740" i="6"/>
  <c r="H741" i="6"/>
  <c r="L729" i="6"/>
  <c r="I706" i="6"/>
  <c r="J706" i="6" s="1"/>
  <c r="G706" i="6"/>
  <c r="H706" i="6" s="1"/>
  <c r="G674" i="6"/>
  <c r="H674" i="6" s="1"/>
  <c r="H112" i="7"/>
  <c r="I674" i="6"/>
  <c r="J674" i="6" s="1"/>
  <c r="L731" i="6"/>
  <c r="E690" i="6"/>
  <c r="E706" i="6"/>
  <c r="E674" i="6"/>
  <c r="I691" i="6"/>
  <c r="J691" i="6" s="1"/>
  <c r="J697" i="6" s="1"/>
  <c r="G109" i="7" s="1"/>
  <c r="I200" i="8" s="1"/>
  <c r="J200" i="8" s="1"/>
  <c r="I675" i="6"/>
  <c r="J675" i="6" s="1"/>
  <c r="G691" i="6"/>
  <c r="H691" i="6" s="1"/>
  <c r="G707" i="6"/>
  <c r="H707" i="6" s="1"/>
  <c r="G675" i="6"/>
  <c r="H675" i="6" s="1"/>
  <c r="K721" i="6"/>
  <c r="F721" i="6"/>
  <c r="F665" i="6"/>
  <c r="K649" i="6"/>
  <c r="H104" i="7"/>
  <c r="L649" i="6"/>
  <c r="L650" i="6"/>
  <c r="H102" i="7"/>
  <c r="L637" i="6"/>
  <c r="L631" i="6"/>
  <c r="E101" i="7"/>
  <c r="L620" i="6"/>
  <c r="L596" i="6"/>
  <c r="H96" i="7"/>
  <c r="H94" i="7"/>
  <c r="L584" i="6"/>
  <c r="L578" i="6"/>
  <c r="H91" i="7"/>
  <c r="L567" i="6"/>
  <c r="E85" i="7"/>
  <c r="L536" i="6"/>
  <c r="L524" i="6"/>
  <c r="H76" i="7"/>
  <c r="L485" i="6"/>
  <c r="K464" i="6"/>
  <c r="H73" i="7"/>
  <c r="L464" i="6"/>
  <c r="L466" i="6"/>
  <c r="K445" i="6"/>
  <c r="L446" i="6"/>
  <c r="E70" i="7"/>
  <c r="H69" i="7"/>
  <c r="L440" i="6"/>
  <c r="H67" i="7"/>
  <c r="L430" i="6"/>
  <c r="L417" i="6"/>
  <c r="I390" i="6"/>
  <c r="K390" i="6" s="1"/>
  <c r="K383" i="6"/>
  <c r="E370" i="6"/>
  <c r="L364" i="6"/>
  <c r="L343" i="6"/>
  <c r="H52" i="7"/>
  <c r="F303" i="6"/>
  <c r="G302" i="6"/>
  <c r="H43" i="7"/>
  <c r="G220" i="6"/>
  <c r="H42" i="7"/>
  <c r="K219" i="6"/>
  <c r="H40" i="7"/>
  <c r="K214" i="6"/>
  <c r="F214" i="6"/>
  <c r="L214" i="6" s="1"/>
  <c r="L248" i="6"/>
  <c r="K213" i="6"/>
  <c r="F213" i="6"/>
  <c r="F38" i="7"/>
  <c r="H38" i="7" s="1"/>
  <c r="L205" i="6"/>
  <c r="H37" i="7"/>
  <c r="K205" i="6"/>
  <c r="L159" i="6"/>
  <c r="F161" i="6"/>
  <c r="K131" i="6"/>
  <c r="L98" i="6"/>
  <c r="H18" i="7"/>
  <c r="F64" i="6"/>
  <c r="H8" i="7"/>
  <c r="L37" i="6"/>
  <c r="H23" i="6"/>
  <c r="F6" i="7" s="1"/>
  <c r="L13" i="6"/>
  <c r="E14" i="6"/>
  <c r="L7" i="6"/>
  <c r="F9" i="6"/>
  <c r="K7" i="6"/>
  <c r="J318" i="6"/>
  <c r="K318" i="6"/>
  <c r="L993" i="6" l="1"/>
  <c r="E1008" i="6"/>
  <c r="L1024" i="6"/>
  <c r="K124" i="6"/>
  <c r="L1074" i="6"/>
  <c r="F126" i="6"/>
  <c r="E22" i="7" s="1"/>
  <c r="H22" i="7" s="1"/>
  <c r="L910" i="6"/>
  <c r="H170" i="7"/>
  <c r="L355" i="8"/>
  <c r="F1134" i="6"/>
  <c r="E180" i="7" s="1"/>
  <c r="E30" i="8" s="1"/>
  <c r="F30" i="8" s="1"/>
  <c r="L30" i="8" s="1"/>
  <c r="L390" i="8"/>
  <c r="L411" i="8" s="1"/>
  <c r="F411" i="8"/>
  <c r="E23" i="9" s="1"/>
  <c r="H713" i="6"/>
  <c r="F110" i="7" s="1"/>
  <c r="G201" i="8" s="1"/>
  <c r="H201" i="8" s="1"/>
  <c r="J529" i="6"/>
  <c r="K529" i="6"/>
  <c r="G138" i="7"/>
  <c r="L886" i="6"/>
  <c r="L133" i="6"/>
  <c r="F150" i="8"/>
  <c r="G540" i="6"/>
  <c r="H540" i="6" s="1"/>
  <c r="H541" i="6" s="1"/>
  <c r="F86" i="7" s="1"/>
  <c r="G221" i="8" s="1"/>
  <c r="H221" i="8" s="1"/>
  <c r="G545" i="6"/>
  <c r="H545" i="6" s="1"/>
  <c r="H546" i="6" s="1"/>
  <c r="F87" i="7" s="1"/>
  <c r="G222" i="8" s="1"/>
  <c r="H222" i="8" s="1"/>
  <c r="L1134" i="6"/>
  <c r="F171" i="7"/>
  <c r="H997" i="6"/>
  <c r="F157" i="7" s="1"/>
  <c r="G204" i="8" s="1"/>
  <c r="H204" i="8" s="1"/>
  <c r="J1079" i="6"/>
  <c r="K1079" i="6"/>
  <c r="J562" i="6"/>
  <c r="L561" i="6"/>
  <c r="E470" i="8"/>
  <c r="G161" i="8"/>
  <c r="H161" i="8" s="1"/>
  <c r="E678" i="6"/>
  <c r="E138" i="6"/>
  <c r="L137" i="6"/>
  <c r="H167" i="7"/>
  <c r="E354" i="8"/>
  <c r="K494" i="6"/>
  <c r="F613" i="6"/>
  <c r="L179" i="6"/>
  <c r="E180" i="6"/>
  <c r="E173" i="6"/>
  <c r="L172" i="6"/>
  <c r="E82" i="6"/>
  <c r="L81" i="6"/>
  <c r="J997" i="6"/>
  <c r="G157" i="7" s="1"/>
  <c r="I204" i="8" s="1"/>
  <c r="J204" i="8" s="1"/>
  <c r="F1089" i="6"/>
  <c r="K1089" i="6"/>
  <c r="E145" i="6"/>
  <c r="L144" i="6"/>
  <c r="L571" i="6"/>
  <c r="I270" i="8"/>
  <c r="J270" i="8" s="1"/>
  <c r="J291" i="8" s="1"/>
  <c r="I18" i="9" s="1"/>
  <c r="J18" i="9" s="1"/>
  <c r="F603" i="6"/>
  <c r="L151" i="6"/>
  <c r="E152" i="6"/>
  <c r="H153" i="7"/>
  <c r="E975" i="6"/>
  <c r="L1106" i="6"/>
  <c r="G84" i="8"/>
  <c r="H84" i="8" s="1"/>
  <c r="H99" i="8" s="1"/>
  <c r="G10" i="9" s="1"/>
  <c r="H10" i="9" s="1"/>
  <c r="F271" i="8"/>
  <c r="L271" i="8" s="1"/>
  <c r="K271" i="8"/>
  <c r="L56" i="6"/>
  <c r="E57" i="6"/>
  <c r="F614" i="6"/>
  <c r="L614" i="6" s="1"/>
  <c r="K614" i="6"/>
  <c r="L1030" i="6"/>
  <c r="L964" i="6"/>
  <c r="F966" i="6"/>
  <c r="E89" i="6"/>
  <c r="L88" i="6"/>
  <c r="H92" i="7"/>
  <c r="G177" i="8"/>
  <c r="H177" i="8" s="1"/>
  <c r="F387" i="8"/>
  <c r="E22" i="9" s="1"/>
  <c r="L366" i="8"/>
  <c r="L387" i="8" s="1"/>
  <c r="H169" i="7"/>
  <c r="E352" i="8"/>
  <c r="J1114" i="6"/>
  <c r="K1114" i="6"/>
  <c r="K544" i="6"/>
  <c r="F544" i="6"/>
  <c r="E274" i="6"/>
  <c r="L273" i="6"/>
  <c r="H143" i="7"/>
  <c r="E921" i="6"/>
  <c r="K826" i="6"/>
  <c r="F826" i="6"/>
  <c r="L826" i="6" s="1"/>
  <c r="H101" i="7"/>
  <c r="E175" i="8"/>
  <c r="F839" i="6"/>
  <c r="K993" i="6"/>
  <c r="F365" i="6"/>
  <c r="K365" i="6"/>
  <c r="H79" i="7"/>
  <c r="E90" i="8"/>
  <c r="H131" i="7"/>
  <c r="G854" i="6"/>
  <c r="H139" i="7"/>
  <c r="E903" i="6"/>
  <c r="H179" i="7"/>
  <c r="E349" i="8"/>
  <c r="E42" i="6"/>
  <c r="L41" i="6"/>
  <c r="F644" i="6"/>
  <c r="L643" i="6"/>
  <c r="E92" i="7"/>
  <c r="E177" i="8" s="1"/>
  <c r="L572" i="6"/>
  <c r="E150" i="7"/>
  <c r="L954" i="6"/>
  <c r="F554" i="6"/>
  <c r="K554" i="6"/>
  <c r="I872" i="6"/>
  <c r="J872" i="6" s="1"/>
  <c r="J874" i="6" s="1"/>
  <c r="G136" i="7" s="1"/>
  <c r="I151" i="8" s="1"/>
  <c r="J151" i="8" s="1"/>
  <c r="I920" i="6"/>
  <c r="J920" i="6" s="1"/>
  <c r="J922" i="6" s="1"/>
  <c r="G144" i="7" s="1"/>
  <c r="I926" i="6" s="1"/>
  <c r="J926" i="6" s="1"/>
  <c r="J927" i="6" s="1"/>
  <c r="G145" i="7" s="1"/>
  <c r="I161" i="8" s="1"/>
  <c r="J161" i="8" s="1"/>
  <c r="H624" i="6"/>
  <c r="K624" i="6"/>
  <c r="L193" i="6"/>
  <c r="E194" i="6"/>
  <c r="K347" i="8"/>
  <c r="F347" i="8"/>
  <c r="L347" i="8" s="1"/>
  <c r="H137" i="7"/>
  <c r="E1002" i="6"/>
  <c r="J311" i="6"/>
  <c r="K311" i="6"/>
  <c r="F549" i="6"/>
  <c r="K549" i="6"/>
  <c r="H70" i="7"/>
  <c r="E452" i="6"/>
  <c r="H164" i="7"/>
  <c r="E350" i="8"/>
  <c r="L896" i="6"/>
  <c r="F898" i="6"/>
  <c r="H697" i="6"/>
  <c r="F109" i="7" s="1"/>
  <c r="G200" i="8" s="1"/>
  <c r="H200" i="8" s="1"/>
  <c r="H1013" i="6"/>
  <c r="F159" i="7" s="1"/>
  <c r="G212" i="6" s="1"/>
  <c r="H212" i="6" s="1"/>
  <c r="H215" i="6" s="1"/>
  <c r="F35" i="7" s="1"/>
  <c r="G203" i="6" s="1"/>
  <c r="H203" i="6" s="1"/>
  <c r="L103" i="8"/>
  <c r="L20" i="6"/>
  <c r="E21" i="6"/>
  <c r="J495" i="6"/>
  <c r="G78" i="7" s="1"/>
  <c r="I84" i="8" s="1"/>
  <c r="J84" i="8" s="1"/>
  <c r="J99" i="8" s="1"/>
  <c r="I10" i="9" s="1"/>
  <c r="J10" i="9" s="1"/>
  <c r="H165" i="7"/>
  <c r="E353" i="8"/>
  <c r="H174" i="7"/>
  <c r="E343" i="8"/>
  <c r="G56" i="8"/>
  <c r="H56" i="8" s="1"/>
  <c r="F1019" i="6"/>
  <c r="L1016" i="6"/>
  <c r="K469" i="6"/>
  <c r="F469" i="6"/>
  <c r="F763" i="6"/>
  <c r="K763" i="6"/>
  <c r="F545" i="6"/>
  <c r="H606" i="6"/>
  <c r="F97" i="7" s="1"/>
  <c r="G173" i="8" s="1"/>
  <c r="H173" i="8" s="1"/>
  <c r="L612" i="6"/>
  <c r="E450" i="6"/>
  <c r="E451" i="6"/>
  <c r="L449" i="6"/>
  <c r="E166" i="6"/>
  <c r="L165" i="6"/>
  <c r="L421" i="6"/>
  <c r="E422" i="6"/>
  <c r="F776" i="6"/>
  <c r="L776" i="6" s="1"/>
  <c r="K776" i="6"/>
  <c r="J713" i="6"/>
  <c r="G110" i="7" s="1"/>
  <c r="I201" i="8" s="1"/>
  <c r="J201" i="8" s="1"/>
  <c r="H146" i="7"/>
  <c r="E948" i="6"/>
  <c r="K357" i="8"/>
  <c r="F357" i="8"/>
  <c r="L357" i="8" s="1"/>
  <c r="L1138" i="6"/>
  <c r="K344" i="8"/>
  <c r="F344" i="8"/>
  <c r="L344" i="8" s="1"/>
  <c r="K757" i="6"/>
  <c r="F757" i="6"/>
  <c r="F806" i="6"/>
  <c r="L801" i="6"/>
  <c r="F540" i="6"/>
  <c r="E28" i="6"/>
  <c r="L27" i="6"/>
  <c r="L109" i="6"/>
  <c r="E110" i="6"/>
  <c r="E103" i="6"/>
  <c r="L102" i="6"/>
  <c r="L947" i="6"/>
  <c r="L74" i="6"/>
  <c r="E75" i="6"/>
  <c r="F539" i="6"/>
  <c r="K539" i="6"/>
  <c r="F336" i="6"/>
  <c r="K336" i="6"/>
  <c r="F1113" i="6"/>
  <c r="K1113" i="6"/>
  <c r="G1032" i="6"/>
  <c r="H1032" i="6" s="1"/>
  <c r="H1033" i="6" s="1"/>
  <c r="F162" i="7" s="1"/>
  <c r="G341" i="8" s="1"/>
  <c r="H341" i="8" s="1"/>
  <c r="H85" i="7"/>
  <c r="E550" i="6"/>
  <c r="E555" i="6"/>
  <c r="L600" i="6"/>
  <c r="G223" i="8"/>
  <c r="H223" i="8" s="1"/>
  <c r="H51" i="8"/>
  <c r="G8" i="9" s="1"/>
  <c r="H8" i="9" s="1"/>
  <c r="F1147" i="6"/>
  <c r="L1147" i="6" s="1"/>
  <c r="K1147" i="6"/>
  <c r="L604" i="6"/>
  <c r="E117" i="6"/>
  <c r="L116" i="6"/>
  <c r="E187" i="6"/>
  <c r="L186" i="6"/>
  <c r="G206" i="6"/>
  <c r="H206" i="6" s="1"/>
  <c r="K1099" i="6"/>
  <c r="F1099" i="6"/>
  <c r="K253" i="6"/>
  <c r="F253" i="6"/>
  <c r="L253" i="6" s="1"/>
  <c r="F1008" i="6"/>
  <c r="L1008" i="6" s="1"/>
  <c r="K1008" i="6"/>
  <c r="J209" i="6"/>
  <c r="G34" i="7" s="1"/>
  <c r="I199" i="6" s="1"/>
  <c r="J199" i="6" s="1"/>
  <c r="J200" i="6" s="1"/>
  <c r="G33" i="7" s="1"/>
  <c r="I293" i="8" s="1"/>
  <c r="J293" i="8" s="1"/>
  <c r="J315" i="8" s="1"/>
  <c r="I19" i="9" s="1"/>
  <c r="J19" i="9" s="1"/>
  <c r="L983" i="6"/>
  <c r="H155" i="7"/>
  <c r="E959" i="6"/>
  <c r="F872" i="6"/>
  <c r="L861" i="6"/>
  <c r="H134" i="7"/>
  <c r="I782" i="6"/>
  <c r="L845" i="6"/>
  <c r="G824" i="6"/>
  <c r="H824" i="6" s="1"/>
  <c r="E130" i="7"/>
  <c r="E824" i="6" s="1"/>
  <c r="L839" i="6"/>
  <c r="L656" i="6"/>
  <c r="F657" i="6"/>
  <c r="H816" i="6"/>
  <c r="K816" i="6"/>
  <c r="K815" i="6"/>
  <c r="F815" i="6"/>
  <c r="K696" i="6"/>
  <c r="F696" i="6"/>
  <c r="L696" i="6" s="1"/>
  <c r="F712" i="6"/>
  <c r="L712" i="6" s="1"/>
  <c r="K712" i="6"/>
  <c r="F681" i="6"/>
  <c r="L681" i="6" s="1"/>
  <c r="K681" i="6"/>
  <c r="F789" i="6"/>
  <c r="L788" i="6"/>
  <c r="H119" i="7"/>
  <c r="L771" i="6"/>
  <c r="F114" i="7"/>
  <c r="L741" i="6"/>
  <c r="J682" i="6"/>
  <c r="G108" i="7" s="1"/>
  <c r="I199" i="8" s="1"/>
  <c r="J199" i="8" s="1"/>
  <c r="K690" i="6"/>
  <c r="F690" i="6"/>
  <c r="L690" i="6" s="1"/>
  <c r="F674" i="6"/>
  <c r="L674" i="6" s="1"/>
  <c r="K674" i="6"/>
  <c r="K706" i="6"/>
  <c r="F706" i="6"/>
  <c r="L706" i="6" s="1"/>
  <c r="L721" i="6"/>
  <c r="F722" i="6"/>
  <c r="L665" i="6"/>
  <c r="F667" i="6"/>
  <c r="J390" i="6"/>
  <c r="F370" i="6"/>
  <c r="L318" i="6"/>
  <c r="J319" i="6"/>
  <c r="H302" i="6"/>
  <c r="H220" i="6"/>
  <c r="K220" i="6"/>
  <c r="L213" i="6"/>
  <c r="E27" i="7"/>
  <c r="H27" i="7" s="1"/>
  <c r="L161" i="6"/>
  <c r="L126" i="6"/>
  <c r="L64" i="6"/>
  <c r="F66" i="6"/>
  <c r="K14" i="6"/>
  <c r="F14" i="6"/>
  <c r="E4" i="7"/>
  <c r="L9" i="6"/>
  <c r="H180" i="7" l="1"/>
  <c r="K206" i="6"/>
  <c r="K30" i="8"/>
  <c r="F23" i="9"/>
  <c r="L23" i="9" s="1"/>
  <c r="E19" i="10" s="1"/>
  <c r="K23" i="9"/>
  <c r="K872" i="6"/>
  <c r="G90" i="7"/>
  <c r="L562" i="6"/>
  <c r="F616" i="6"/>
  <c r="J1080" i="6"/>
  <c r="L1079" i="6"/>
  <c r="H243" i="8"/>
  <c r="G16" i="9" s="1"/>
  <c r="H16" i="9" s="1"/>
  <c r="L920" i="6"/>
  <c r="G356" i="8"/>
  <c r="J530" i="6"/>
  <c r="L529" i="6"/>
  <c r="F606" i="6"/>
  <c r="E97" i="7" s="1"/>
  <c r="I897" i="6"/>
  <c r="H138" i="7"/>
  <c r="F470" i="8"/>
  <c r="K470" i="8"/>
  <c r="H195" i="8"/>
  <c r="G14" i="9" s="1"/>
  <c r="H14" i="9" s="1"/>
  <c r="F166" i="6"/>
  <c r="K166" i="6"/>
  <c r="K57" i="6"/>
  <c r="F57" i="6"/>
  <c r="K354" i="8"/>
  <c r="F354" i="8"/>
  <c r="L354" i="8" s="1"/>
  <c r="F541" i="6"/>
  <c r="L539" i="6"/>
  <c r="L549" i="6"/>
  <c r="E103" i="7"/>
  <c r="L644" i="6"/>
  <c r="K274" i="6"/>
  <c r="F274" i="6"/>
  <c r="F187" i="6"/>
  <c r="K187" i="6"/>
  <c r="K555" i="6"/>
  <c r="F555" i="6"/>
  <c r="L555" i="6" s="1"/>
  <c r="K28" i="6"/>
  <c r="F28" i="6"/>
  <c r="K451" i="6"/>
  <c r="F451" i="6"/>
  <c r="L451" i="6" s="1"/>
  <c r="E160" i="7"/>
  <c r="L1019" i="6"/>
  <c r="L365" i="6"/>
  <c r="F366" i="6"/>
  <c r="F546" i="6"/>
  <c r="L544" i="6"/>
  <c r="K920" i="6"/>
  <c r="F82" i="6"/>
  <c r="K82" i="6"/>
  <c r="F450" i="6"/>
  <c r="K450" i="6"/>
  <c r="K343" i="8"/>
  <c r="F343" i="8"/>
  <c r="L343" i="8" s="1"/>
  <c r="F1002" i="6"/>
  <c r="K1002" i="6"/>
  <c r="K349" i="8"/>
  <c r="F349" i="8"/>
  <c r="L349" i="8" s="1"/>
  <c r="K173" i="6"/>
  <c r="F173" i="6"/>
  <c r="F138" i="6"/>
  <c r="K138" i="6"/>
  <c r="H625" i="6"/>
  <c r="L624" i="6"/>
  <c r="F678" i="6"/>
  <c r="F550" i="6"/>
  <c r="L550" i="6" s="1"/>
  <c r="K550" i="6"/>
  <c r="J312" i="6"/>
  <c r="L311" i="6"/>
  <c r="E125" i="7"/>
  <c r="L806" i="6"/>
  <c r="K353" i="8"/>
  <c r="F353" i="8"/>
  <c r="L353" i="8" s="1"/>
  <c r="E140" i="7"/>
  <c r="F903" i="6"/>
  <c r="K903" i="6"/>
  <c r="L1114" i="6"/>
  <c r="J1116" i="6"/>
  <c r="G178" i="7" s="1"/>
  <c r="I346" i="8" s="1"/>
  <c r="J346" i="8" s="1"/>
  <c r="L966" i="6"/>
  <c r="E152" i="7"/>
  <c r="F89" i="6"/>
  <c r="K89" i="6"/>
  <c r="L757" i="6"/>
  <c r="F758" i="6"/>
  <c r="L554" i="6"/>
  <c r="K352" i="8"/>
  <c r="F352" i="8"/>
  <c r="L352" i="8" s="1"/>
  <c r="F975" i="6"/>
  <c r="K975" i="6"/>
  <c r="F145" i="6"/>
  <c r="K145" i="6"/>
  <c r="K180" i="6"/>
  <c r="F180" i="6"/>
  <c r="F948" i="6"/>
  <c r="K948" i="6"/>
  <c r="J219" i="8"/>
  <c r="I15" i="9" s="1"/>
  <c r="J15" i="9" s="1"/>
  <c r="K422" i="6"/>
  <c r="F422" i="6"/>
  <c r="K350" i="8"/>
  <c r="F350" i="8"/>
  <c r="L350" i="8" s="1"/>
  <c r="H854" i="6"/>
  <c r="K854" i="6"/>
  <c r="K75" i="6"/>
  <c r="F75" i="6"/>
  <c r="F117" i="6"/>
  <c r="K117" i="6"/>
  <c r="H4" i="7"/>
  <c r="E289" i="6"/>
  <c r="E281" i="6"/>
  <c r="L1113" i="6"/>
  <c r="F1116" i="6"/>
  <c r="E158" i="8"/>
  <c r="H150" i="7"/>
  <c r="K152" i="6"/>
  <c r="F152" i="6"/>
  <c r="L1089" i="6"/>
  <c r="F1090" i="6"/>
  <c r="K42" i="6"/>
  <c r="F42" i="6"/>
  <c r="H114" i="7"/>
  <c r="G203" i="8"/>
  <c r="K56" i="8"/>
  <c r="F103" i="6"/>
  <c r="K103" i="6"/>
  <c r="L763" i="6"/>
  <c r="F764" i="6"/>
  <c r="F452" i="6"/>
  <c r="L452" i="6" s="1"/>
  <c r="K452" i="6"/>
  <c r="K194" i="6"/>
  <c r="F194" i="6"/>
  <c r="F921" i="6"/>
  <c r="K921" i="6"/>
  <c r="F22" i="9"/>
  <c r="L22" i="9" s="1"/>
  <c r="K22" i="9"/>
  <c r="K175" i="8"/>
  <c r="F175" i="8"/>
  <c r="L175" i="8" s="1"/>
  <c r="L336" i="6"/>
  <c r="F337" i="6"/>
  <c r="K110" i="6"/>
  <c r="F110" i="6"/>
  <c r="F471" i="6"/>
  <c r="L469" i="6"/>
  <c r="F21" i="6"/>
  <c r="K21" i="6"/>
  <c r="F177" i="8"/>
  <c r="L177" i="8" s="1"/>
  <c r="K177" i="8"/>
  <c r="K90" i="8"/>
  <c r="F90" i="8"/>
  <c r="L90" i="8" s="1"/>
  <c r="F1148" i="6"/>
  <c r="H75" i="8"/>
  <c r="G9" i="9" s="1"/>
  <c r="L56" i="8"/>
  <c r="L75" i="8" s="1"/>
  <c r="L1099" i="6"/>
  <c r="F1100" i="6"/>
  <c r="K959" i="6"/>
  <c r="F959" i="6"/>
  <c r="L872" i="6"/>
  <c r="F874" i="6"/>
  <c r="J782" i="6"/>
  <c r="K782" i="6"/>
  <c r="K824" i="6"/>
  <c r="F824" i="6"/>
  <c r="H130" i="7"/>
  <c r="E105" i="7"/>
  <c r="L657" i="6"/>
  <c r="L816" i="6"/>
  <c r="H817" i="6"/>
  <c r="F126" i="7" s="1"/>
  <c r="G825" i="6" s="1"/>
  <c r="H825" i="6" s="1"/>
  <c r="H827" i="6" s="1"/>
  <c r="F128" i="7" s="1"/>
  <c r="G246" i="8" s="1"/>
  <c r="H246" i="8" s="1"/>
  <c r="H267" i="8" s="1"/>
  <c r="G17" i="9" s="1"/>
  <c r="H17" i="9" s="1"/>
  <c r="F817" i="6"/>
  <c r="L815" i="6"/>
  <c r="E122" i="7"/>
  <c r="L789" i="6"/>
  <c r="E111" i="7"/>
  <c r="E994" i="6" s="1"/>
  <c r="L722" i="6"/>
  <c r="L667" i="6"/>
  <c r="E107" i="7"/>
  <c r="L390" i="6"/>
  <c r="J391" i="6"/>
  <c r="G49" i="7"/>
  <c r="L319" i="6"/>
  <c r="H221" i="6"/>
  <c r="F36" i="7" s="1"/>
  <c r="G204" i="6" s="1"/>
  <c r="H204" i="6" s="1"/>
  <c r="H209" i="6" s="1"/>
  <c r="F34" i="7" s="1"/>
  <c r="G199" i="6" s="1"/>
  <c r="H199" i="6" s="1"/>
  <c r="L220" i="6"/>
  <c r="L206" i="6"/>
  <c r="E13" i="7"/>
  <c r="H13" i="7" s="1"/>
  <c r="L66" i="6"/>
  <c r="L14" i="6"/>
  <c r="F16" i="6"/>
  <c r="J897" i="6" l="1"/>
  <c r="K897" i="6"/>
  <c r="G171" i="7"/>
  <c r="L1080" i="6"/>
  <c r="G84" i="7"/>
  <c r="L530" i="6"/>
  <c r="I603" i="6"/>
  <c r="H90" i="7"/>
  <c r="I613" i="6"/>
  <c r="E98" i="7"/>
  <c r="H356" i="8"/>
  <c r="F556" i="6"/>
  <c r="L556" i="6" s="1"/>
  <c r="F551" i="6"/>
  <c r="E88" i="7" s="1"/>
  <c r="L470" i="8"/>
  <c r="L483" i="8" s="1"/>
  <c r="F483" i="8"/>
  <c r="E26" i="9" s="1"/>
  <c r="L117" i="6"/>
  <c r="F119" i="6"/>
  <c r="L75" i="6"/>
  <c r="F77" i="6"/>
  <c r="L89" i="6"/>
  <c r="F91" i="6"/>
  <c r="E245" i="8"/>
  <c r="H125" i="7"/>
  <c r="L138" i="6"/>
  <c r="F140" i="6"/>
  <c r="L450" i="6"/>
  <c r="F453" i="6"/>
  <c r="E118" i="7"/>
  <c r="L764" i="6"/>
  <c r="F154" i="6"/>
  <c r="L152" i="6"/>
  <c r="H152" i="7"/>
  <c r="E159" i="8"/>
  <c r="F175" i="6"/>
  <c r="L173" i="6"/>
  <c r="L28" i="6"/>
  <c r="F30" i="6"/>
  <c r="L1090" i="6"/>
  <c r="E173" i="7"/>
  <c r="L145" i="6"/>
  <c r="F147" i="6"/>
  <c r="L82" i="6"/>
  <c r="F84" i="6"/>
  <c r="E86" i="7"/>
  <c r="G48" i="7"/>
  <c r="L312" i="6"/>
  <c r="L103" i="6"/>
  <c r="F105" i="6"/>
  <c r="K158" i="8"/>
  <c r="F158" i="8"/>
  <c r="L158" i="8" s="1"/>
  <c r="F976" i="6"/>
  <c r="L975" i="6"/>
  <c r="E173" i="8"/>
  <c r="H107" i="7"/>
  <c r="E88" i="8"/>
  <c r="E178" i="7"/>
  <c r="L1116" i="6"/>
  <c r="E87" i="7"/>
  <c r="L180" i="6"/>
  <c r="F182" i="6"/>
  <c r="L854" i="6"/>
  <c r="H855" i="6"/>
  <c r="H203" i="8"/>
  <c r="L203" i="8" s="1"/>
  <c r="K203" i="8"/>
  <c r="E423" i="6"/>
  <c r="L422" i="6"/>
  <c r="L903" i="6"/>
  <c r="F904" i="6"/>
  <c r="L1002" i="6"/>
  <c r="F1003" i="6"/>
  <c r="L366" i="6"/>
  <c r="E56" i="7"/>
  <c r="L187" i="6"/>
  <c r="F189" i="6"/>
  <c r="H105" i="7"/>
  <c r="E152" i="8"/>
  <c r="F994" i="6"/>
  <c r="K994" i="6"/>
  <c r="L21" i="6"/>
  <c r="F23" i="6"/>
  <c r="F281" i="6"/>
  <c r="L281" i="6" s="1"/>
  <c r="I283" i="6" s="1"/>
  <c r="K281" i="6"/>
  <c r="L274" i="6"/>
  <c r="F276" i="6"/>
  <c r="L57" i="6"/>
  <c r="F59" i="6"/>
  <c r="E181" i="7"/>
  <c r="L1148" i="6"/>
  <c r="H122" i="7"/>
  <c r="E797" i="6"/>
  <c r="L921" i="6"/>
  <c r="F922" i="6"/>
  <c r="K289" i="6"/>
  <c r="F289" i="6"/>
  <c r="L289" i="6" s="1"/>
  <c r="I291" i="6" s="1"/>
  <c r="E154" i="8"/>
  <c r="E51" i="7"/>
  <c r="L337" i="6"/>
  <c r="E74" i="7"/>
  <c r="L471" i="6"/>
  <c r="L194" i="6"/>
  <c r="F196" i="6"/>
  <c r="L42" i="6"/>
  <c r="F44" i="6"/>
  <c r="L758" i="6"/>
  <c r="E117" i="7"/>
  <c r="E174" i="8"/>
  <c r="F112" i="6"/>
  <c r="L110" i="6"/>
  <c r="L948" i="6"/>
  <c r="F949" i="6"/>
  <c r="F100" i="7"/>
  <c r="L625" i="6"/>
  <c r="E251" i="6"/>
  <c r="E1006" i="6"/>
  <c r="H160" i="7"/>
  <c r="E176" i="8"/>
  <c r="H103" i="7"/>
  <c r="L166" i="6"/>
  <c r="F168" i="6"/>
  <c r="H9" i="9"/>
  <c r="L9" i="9" s="1"/>
  <c r="K9" i="9"/>
  <c r="L1100" i="6"/>
  <c r="E175" i="7"/>
  <c r="L959" i="6"/>
  <c r="F960" i="6"/>
  <c r="E136" i="7"/>
  <c r="L874" i="6"/>
  <c r="J783" i="6"/>
  <c r="L782" i="6"/>
  <c r="L824" i="6"/>
  <c r="L817" i="6"/>
  <c r="E126" i="7"/>
  <c r="E707" i="6"/>
  <c r="E675" i="6"/>
  <c r="E691" i="6"/>
  <c r="H111" i="7"/>
  <c r="G59" i="7"/>
  <c r="L391" i="6"/>
  <c r="I303" i="6"/>
  <c r="H49" i="7"/>
  <c r="H200" i="6"/>
  <c r="E5" i="7"/>
  <c r="L16" i="6"/>
  <c r="E89" i="7" l="1"/>
  <c r="L551" i="6"/>
  <c r="J613" i="6"/>
  <c r="K613" i="6"/>
  <c r="J603" i="6"/>
  <c r="K603" i="6"/>
  <c r="I540" i="6"/>
  <c r="I545" i="6"/>
  <c r="H84" i="7"/>
  <c r="I356" i="8"/>
  <c r="H171" i="7"/>
  <c r="J898" i="6"/>
  <c r="L897" i="6"/>
  <c r="H363" i="8"/>
  <c r="G21" i="9" s="1"/>
  <c r="H21" i="9" s="1"/>
  <c r="F26" i="9"/>
  <c r="L26" i="9" s="1"/>
  <c r="T26" i="9" s="1"/>
  <c r="E35" i="10" s="1"/>
  <c r="K26" i="9"/>
  <c r="E158" i="7"/>
  <c r="L1003" i="6"/>
  <c r="H175" i="7"/>
  <c r="E348" i="8"/>
  <c r="L904" i="6"/>
  <c r="E141" i="7"/>
  <c r="L949" i="6"/>
  <c r="E149" i="7"/>
  <c r="L175" i="6"/>
  <c r="E29" i="7"/>
  <c r="H29" i="7" s="1"/>
  <c r="J283" i="6"/>
  <c r="K283" i="6"/>
  <c r="E6" i="7"/>
  <c r="L23" i="6"/>
  <c r="F797" i="6"/>
  <c r="K797" i="6"/>
  <c r="E346" i="8"/>
  <c r="H178" i="7"/>
  <c r="I302" i="6"/>
  <c r="H48" i="7"/>
  <c r="E87" i="8"/>
  <c r="H74" i="7"/>
  <c r="K88" i="8"/>
  <c r="F88" i="8"/>
  <c r="L88" i="8" s="1"/>
  <c r="K159" i="8"/>
  <c r="F159" i="8"/>
  <c r="L159" i="8" s="1"/>
  <c r="L30" i="6"/>
  <c r="E7" i="7"/>
  <c r="H7" i="7" s="1"/>
  <c r="G678" i="6"/>
  <c r="H100" i="7"/>
  <c r="E24" i="7"/>
  <c r="L140" i="6"/>
  <c r="H59" i="7"/>
  <c r="I40" i="8"/>
  <c r="H136" i="7"/>
  <c r="E151" i="8"/>
  <c r="L994" i="6"/>
  <c r="F997" i="6"/>
  <c r="F423" i="6"/>
  <c r="K423" i="6"/>
  <c r="E221" i="8"/>
  <c r="F245" i="8"/>
  <c r="K245" i="8"/>
  <c r="E144" i="7"/>
  <c r="L922" i="6"/>
  <c r="H181" i="7"/>
  <c r="E31" i="8"/>
  <c r="E16" i="7"/>
  <c r="H16" i="7" s="1"/>
  <c r="L84" i="6"/>
  <c r="E17" i="7"/>
  <c r="H17" i="7" s="1"/>
  <c r="L91" i="6"/>
  <c r="F251" i="6"/>
  <c r="K251" i="6"/>
  <c r="F173" i="8"/>
  <c r="F154" i="8"/>
  <c r="F133" i="7"/>
  <c r="L855" i="6"/>
  <c r="L147" i="6"/>
  <c r="E25" i="7"/>
  <c r="H25" i="7" s="1"/>
  <c r="E15" i="7"/>
  <c r="H15" i="7" s="1"/>
  <c r="L77" i="6"/>
  <c r="E32" i="7"/>
  <c r="H32" i="7" s="1"/>
  <c r="L196" i="6"/>
  <c r="E20" i="7"/>
  <c r="L112" i="6"/>
  <c r="E12" i="7"/>
  <c r="H12" i="7" s="1"/>
  <c r="L59" i="6"/>
  <c r="L189" i="6"/>
  <c r="E31" i="7"/>
  <c r="H31" i="7" s="1"/>
  <c r="F176" i="8"/>
  <c r="L176" i="8" s="1"/>
  <c r="K176" i="8"/>
  <c r="H117" i="7"/>
  <c r="E775" i="6"/>
  <c r="E44" i="7"/>
  <c r="H44" i="7" s="1"/>
  <c r="L276" i="6"/>
  <c r="E154" i="7"/>
  <c r="L976" i="6"/>
  <c r="E781" i="6"/>
  <c r="H118" i="7"/>
  <c r="E19" i="7"/>
  <c r="L105" i="6"/>
  <c r="F152" i="8"/>
  <c r="L152" i="8" s="1"/>
  <c r="K152" i="8"/>
  <c r="E26" i="7"/>
  <c r="H26" i="7" s="1"/>
  <c r="L154" i="6"/>
  <c r="H5" i="7"/>
  <c r="E1036" i="6"/>
  <c r="L182" i="6"/>
  <c r="E30" i="7"/>
  <c r="H30" i="7" s="1"/>
  <c r="H173" i="7"/>
  <c r="E345" i="8"/>
  <c r="E21" i="7"/>
  <c r="L119" i="6"/>
  <c r="L453" i="6"/>
  <c r="E71" i="7"/>
  <c r="E222" i="8"/>
  <c r="L168" i="6"/>
  <c r="E28" i="7"/>
  <c r="H28" i="7" s="1"/>
  <c r="E33" i="8"/>
  <c r="H51" i="7"/>
  <c r="F174" i="8"/>
  <c r="H126" i="7"/>
  <c r="E825" i="6"/>
  <c r="E224" i="8"/>
  <c r="H89" i="7"/>
  <c r="H56" i="7"/>
  <c r="E32" i="8"/>
  <c r="F1006" i="6"/>
  <c r="K1006" i="6"/>
  <c r="E9" i="7"/>
  <c r="H9" i="7" s="1"/>
  <c r="L44" i="6"/>
  <c r="K291" i="6"/>
  <c r="J291" i="6"/>
  <c r="E223" i="8"/>
  <c r="H88" i="7"/>
  <c r="E151" i="7"/>
  <c r="L960" i="6"/>
  <c r="G121" i="7"/>
  <c r="F707" i="6"/>
  <c r="K707" i="6"/>
  <c r="K691" i="6"/>
  <c r="F691" i="6"/>
  <c r="F675" i="6"/>
  <c r="K675" i="6"/>
  <c r="J303" i="6"/>
  <c r="L303" i="6" s="1"/>
  <c r="K303" i="6"/>
  <c r="F33" i="7"/>
  <c r="G293" i="8" s="1"/>
  <c r="H293" i="8" s="1"/>
  <c r="H315" i="8" s="1"/>
  <c r="G19" i="9" s="1"/>
  <c r="H19" i="9" s="1"/>
  <c r="G140" i="7" l="1"/>
  <c r="L898" i="6"/>
  <c r="J545" i="6"/>
  <c r="K545" i="6"/>
  <c r="J540" i="6"/>
  <c r="K540" i="6"/>
  <c r="J356" i="8"/>
  <c r="K356" i="8"/>
  <c r="J606" i="6"/>
  <c r="L603" i="6"/>
  <c r="H150" i="8"/>
  <c r="L150" i="8" s="1"/>
  <c r="K150" i="8"/>
  <c r="J616" i="6"/>
  <c r="L613" i="6"/>
  <c r="L283" i="6"/>
  <c r="J284" i="6"/>
  <c r="F825" i="6"/>
  <c r="K825" i="6"/>
  <c r="F31" i="8"/>
  <c r="K31" i="8"/>
  <c r="F151" i="8"/>
  <c r="L151" i="8" s="1"/>
  <c r="K151" i="8"/>
  <c r="E512" i="6"/>
  <c r="H21" i="7"/>
  <c r="L291" i="6"/>
  <c r="J292" i="6"/>
  <c r="F1036" i="6"/>
  <c r="K1036" i="6"/>
  <c r="H141" i="7"/>
  <c r="E155" i="8"/>
  <c r="K781" i="6"/>
  <c r="F781" i="6"/>
  <c r="E926" i="6"/>
  <c r="H144" i="7"/>
  <c r="F195" i="8"/>
  <c r="E14" i="9" s="1"/>
  <c r="F221" i="8"/>
  <c r="K346" i="8"/>
  <c r="F346" i="8"/>
  <c r="L346" i="8" s="1"/>
  <c r="E377" i="6"/>
  <c r="H19" i="7"/>
  <c r="H151" i="7"/>
  <c r="E156" i="8"/>
  <c r="H20" i="7"/>
  <c r="E867" i="6"/>
  <c r="F222" i="8"/>
  <c r="K775" i="6"/>
  <c r="F775" i="6"/>
  <c r="K348" i="8"/>
  <c r="F348" i="8"/>
  <c r="L348" i="8" s="1"/>
  <c r="J40" i="8"/>
  <c r="L40" i="8" s="1"/>
  <c r="K40" i="8"/>
  <c r="I126" i="8"/>
  <c r="J126" i="8" s="1"/>
  <c r="J147" i="8" s="1"/>
  <c r="I12" i="9" s="1"/>
  <c r="J12" i="9" s="1"/>
  <c r="H149" i="7"/>
  <c r="E157" i="8"/>
  <c r="H24" i="7"/>
  <c r="E493" i="6"/>
  <c r="E488" i="6"/>
  <c r="L423" i="6"/>
  <c r="F424" i="6"/>
  <c r="F798" i="6"/>
  <c r="L797" i="6"/>
  <c r="K345" i="8"/>
  <c r="F345" i="8"/>
  <c r="L345" i="8" s="1"/>
  <c r="K87" i="8"/>
  <c r="F87" i="8"/>
  <c r="L87" i="8" s="1"/>
  <c r="E160" i="8"/>
  <c r="H154" i="7"/>
  <c r="J302" i="6"/>
  <c r="L302" i="6" s="1"/>
  <c r="K302" i="6"/>
  <c r="F1013" i="6"/>
  <c r="L1006" i="6"/>
  <c r="L251" i="6"/>
  <c r="F258" i="6"/>
  <c r="L997" i="6"/>
  <c r="E157" i="7"/>
  <c r="K223" i="8"/>
  <c r="F223" i="8"/>
  <c r="L223" i="8" s="1"/>
  <c r="G153" i="8"/>
  <c r="H133" i="7"/>
  <c r="F33" i="8"/>
  <c r="L33" i="8" s="1"/>
  <c r="K33" i="8"/>
  <c r="L245" i="8"/>
  <c r="H678" i="6"/>
  <c r="K678" i="6"/>
  <c r="K32" i="8"/>
  <c r="F32" i="8"/>
  <c r="L32" i="8" s="1"/>
  <c r="H71" i="7"/>
  <c r="E86" i="8"/>
  <c r="K224" i="8"/>
  <c r="F224" i="8"/>
  <c r="L224" i="8" s="1"/>
  <c r="E1032" i="6"/>
  <c r="H6" i="7"/>
  <c r="H158" i="7"/>
  <c r="E849" i="6"/>
  <c r="L707" i="6"/>
  <c r="L675" i="6"/>
  <c r="L691" i="6"/>
  <c r="G97" i="7" l="1"/>
  <c r="L606" i="6"/>
  <c r="J363" i="8"/>
  <c r="I21" i="9" s="1"/>
  <c r="J21" i="9" s="1"/>
  <c r="L356" i="8"/>
  <c r="J546" i="6"/>
  <c r="L545" i="6"/>
  <c r="J541" i="6"/>
  <c r="L540" i="6"/>
  <c r="G98" i="7"/>
  <c r="L616" i="6"/>
  <c r="I154" i="8"/>
  <c r="H140" i="7"/>
  <c r="H153" i="8"/>
  <c r="K153" i="8"/>
  <c r="K867" i="6"/>
  <c r="F867" i="6"/>
  <c r="K512" i="6"/>
  <c r="F512" i="6"/>
  <c r="K493" i="6"/>
  <c r="F493" i="6"/>
  <c r="K156" i="8"/>
  <c r="F156" i="8"/>
  <c r="L156" i="8" s="1"/>
  <c r="L781" i="6"/>
  <c r="F783" i="6"/>
  <c r="F157" i="8"/>
  <c r="L157" i="8" s="1"/>
  <c r="K157" i="8"/>
  <c r="L31" i="8"/>
  <c r="F51" i="8"/>
  <c r="E8" i="9" s="1"/>
  <c r="H157" i="7"/>
  <c r="E204" i="8"/>
  <c r="E41" i="7"/>
  <c r="L258" i="6"/>
  <c r="F377" i="6"/>
  <c r="L377" i="6" s="1"/>
  <c r="I378" i="6" s="1"/>
  <c r="K377" i="6"/>
  <c r="F155" i="8"/>
  <c r="L155" i="8" s="1"/>
  <c r="K155" i="8"/>
  <c r="F14" i="9"/>
  <c r="E124" i="7"/>
  <c r="L798" i="6"/>
  <c r="L825" i="6"/>
  <c r="F827" i="6"/>
  <c r="K926" i="6"/>
  <c r="F926" i="6"/>
  <c r="F849" i="6"/>
  <c r="K849" i="6"/>
  <c r="E66" i="7"/>
  <c r="L424" i="6"/>
  <c r="G45" i="7"/>
  <c r="L284" i="6"/>
  <c r="E159" i="7"/>
  <c r="L1013" i="6"/>
  <c r="L775" i="6"/>
  <c r="F777" i="6"/>
  <c r="F243" i="8"/>
  <c r="E16" i="9" s="1"/>
  <c r="L1036" i="6"/>
  <c r="F1038" i="6"/>
  <c r="F160" i="8"/>
  <c r="L160" i="8" s="1"/>
  <c r="K160" i="8"/>
  <c r="K86" i="8"/>
  <c r="F86" i="8"/>
  <c r="L86" i="8" s="1"/>
  <c r="H682" i="6"/>
  <c r="F108" i="7" s="1"/>
  <c r="G199" i="8" s="1"/>
  <c r="H199" i="8" s="1"/>
  <c r="H219" i="8" s="1"/>
  <c r="G15" i="9" s="1"/>
  <c r="H15" i="9" s="1"/>
  <c r="L678" i="6"/>
  <c r="F1032" i="6"/>
  <c r="K1032" i="6"/>
  <c r="F488" i="6"/>
  <c r="K488" i="6"/>
  <c r="L292" i="6"/>
  <c r="G46" i="7"/>
  <c r="J154" i="8" l="1"/>
  <c r="K154" i="8"/>
  <c r="I174" i="8"/>
  <c r="H98" i="7"/>
  <c r="G86" i="7"/>
  <c r="L541" i="6"/>
  <c r="G87" i="7"/>
  <c r="L546" i="6"/>
  <c r="I173" i="8"/>
  <c r="H97" i="7"/>
  <c r="H46" i="7"/>
  <c r="I301" i="6"/>
  <c r="F495" i="6"/>
  <c r="L493" i="6"/>
  <c r="E121" i="7"/>
  <c r="L783" i="6"/>
  <c r="F16" i="9"/>
  <c r="E218" i="6"/>
  <c r="H41" i="7"/>
  <c r="L1038" i="6"/>
  <c r="E163" i="7"/>
  <c r="L849" i="6"/>
  <c r="F850" i="6"/>
  <c r="L488" i="6"/>
  <c r="F490" i="6"/>
  <c r="E128" i="7"/>
  <c r="L827" i="6"/>
  <c r="F204" i="8"/>
  <c r="L204" i="8" s="1"/>
  <c r="K204" i="8"/>
  <c r="F513" i="6"/>
  <c r="L512" i="6"/>
  <c r="L1032" i="6"/>
  <c r="F1033" i="6"/>
  <c r="E120" i="7"/>
  <c r="L777" i="6"/>
  <c r="F8" i="9"/>
  <c r="L867" i="6"/>
  <c r="F868" i="6"/>
  <c r="J378" i="6"/>
  <c r="K378" i="6"/>
  <c r="E212" i="6"/>
  <c r="H159" i="7"/>
  <c r="E676" i="6"/>
  <c r="E692" i="6"/>
  <c r="E708" i="6"/>
  <c r="H124" i="7"/>
  <c r="H66" i="7"/>
  <c r="E433" i="6"/>
  <c r="L926" i="6"/>
  <c r="F927" i="6"/>
  <c r="H45" i="7"/>
  <c r="I300" i="6"/>
  <c r="H171" i="8"/>
  <c r="G13" i="9" s="1"/>
  <c r="H13" i="9" s="1"/>
  <c r="G6" i="9" s="1"/>
  <c r="H6" i="9" s="1"/>
  <c r="G5" i="9" s="1"/>
  <c r="H5" i="9" s="1"/>
  <c r="L153" i="8"/>
  <c r="J173" i="8" l="1"/>
  <c r="K173" i="8"/>
  <c r="J174" i="8"/>
  <c r="L174" i="8" s="1"/>
  <c r="K174" i="8"/>
  <c r="I222" i="8"/>
  <c r="H87" i="7"/>
  <c r="I221" i="8"/>
  <c r="H86" i="7"/>
  <c r="J171" i="8"/>
  <c r="I13" i="9" s="1"/>
  <c r="J13" i="9" s="1"/>
  <c r="L154" i="8"/>
  <c r="H163" i="7"/>
  <c r="E351" i="8"/>
  <c r="J300" i="6"/>
  <c r="L300" i="6" s="1"/>
  <c r="K300" i="6"/>
  <c r="E81" i="7"/>
  <c r="L513" i="6"/>
  <c r="E162" i="7"/>
  <c r="L1033" i="6"/>
  <c r="K676" i="6"/>
  <c r="F676" i="6"/>
  <c r="K218" i="6"/>
  <c r="F218" i="6"/>
  <c r="E77" i="7"/>
  <c r="L490" i="6"/>
  <c r="E135" i="7"/>
  <c r="L868" i="6"/>
  <c r="F692" i="6"/>
  <c r="K692" i="6"/>
  <c r="K212" i="6"/>
  <c r="F212" i="6"/>
  <c r="E145" i="7"/>
  <c r="L927" i="6"/>
  <c r="H128" i="7"/>
  <c r="E246" i="8"/>
  <c r="F433" i="6"/>
  <c r="K433" i="6"/>
  <c r="L850" i="6"/>
  <c r="E132" i="7"/>
  <c r="J301" i="6"/>
  <c r="L301" i="6" s="1"/>
  <c r="K301" i="6"/>
  <c r="E8" i="10"/>
  <c r="H27" i="9"/>
  <c r="J379" i="6"/>
  <c r="L378" i="6"/>
  <c r="E126" i="8"/>
  <c r="H121" i="7"/>
  <c r="E78" i="7"/>
  <c r="L495" i="6"/>
  <c r="K708" i="6"/>
  <c r="F708" i="6"/>
  <c r="E125" i="8"/>
  <c r="H120" i="7"/>
  <c r="J222" i="8" l="1"/>
  <c r="L222" i="8" s="1"/>
  <c r="K222" i="8"/>
  <c r="J221" i="8"/>
  <c r="K221" i="8"/>
  <c r="I304" i="6"/>
  <c r="K304" i="6" s="1"/>
  <c r="J195" i="8"/>
  <c r="I14" i="9" s="1"/>
  <c r="L173" i="8"/>
  <c r="L195" i="8" s="1"/>
  <c r="G58" i="7"/>
  <c r="L379" i="6"/>
  <c r="F126" i="8"/>
  <c r="L126" i="8" s="1"/>
  <c r="K126" i="8"/>
  <c r="E161" i="8"/>
  <c r="H145" i="7"/>
  <c r="F221" i="6"/>
  <c r="L218" i="6"/>
  <c r="L676" i="6"/>
  <c r="F682" i="6"/>
  <c r="E15" i="10"/>
  <c r="E9" i="10"/>
  <c r="E10" i="10" s="1"/>
  <c r="E14" i="10"/>
  <c r="E18" i="10" s="1"/>
  <c r="E104" i="8"/>
  <c r="H81" i="7"/>
  <c r="J304" i="6"/>
  <c r="E341" i="8"/>
  <c r="H162" i="7"/>
  <c r="K125" i="8"/>
  <c r="F125" i="8"/>
  <c r="L708" i="6"/>
  <c r="F713" i="6"/>
  <c r="F435" i="6"/>
  <c r="L433" i="6"/>
  <c r="K351" i="8"/>
  <c r="F351" i="8"/>
  <c r="L351" i="8" s="1"/>
  <c r="F215" i="6"/>
  <c r="L212" i="6"/>
  <c r="L692" i="6"/>
  <c r="F697" i="6"/>
  <c r="H132" i="7"/>
  <c r="E149" i="8"/>
  <c r="E270" i="8"/>
  <c r="H135" i="7"/>
  <c r="E84" i="8"/>
  <c r="H78" i="7"/>
  <c r="F246" i="8"/>
  <c r="K246" i="8"/>
  <c r="E83" i="8"/>
  <c r="H77" i="7"/>
  <c r="J14" i="9" l="1"/>
  <c r="L14" i="9" s="1"/>
  <c r="K14" i="9"/>
  <c r="J243" i="8"/>
  <c r="I16" i="9" s="1"/>
  <c r="L221" i="8"/>
  <c r="L243" i="8" s="1"/>
  <c r="L697" i="6"/>
  <c r="E109" i="7"/>
  <c r="K341" i="8"/>
  <c r="F341" i="8"/>
  <c r="F270" i="8"/>
  <c r="K270" i="8"/>
  <c r="K149" i="8"/>
  <c r="F149" i="8"/>
  <c r="E36" i="7"/>
  <c r="L221" i="6"/>
  <c r="L304" i="6"/>
  <c r="J305" i="6"/>
  <c r="F161" i="8"/>
  <c r="L161" i="8" s="1"/>
  <c r="K161" i="8"/>
  <c r="E108" i="7"/>
  <c r="L682" i="6"/>
  <c r="K83" i="8"/>
  <c r="F83" i="8"/>
  <c r="L83" i="8" s="1"/>
  <c r="L246" i="8"/>
  <c r="L267" i="8" s="1"/>
  <c r="F267" i="8"/>
  <c r="E17" i="9" s="1"/>
  <c r="L713" i="6"/>
  <c r="E110" i="7"/>
  <c r="L215" i="6"/>
  <c r="E35" i="7"/>
  <c r="K104" i="8"/>
  <c r="F104" i="8"/>
  <c r="F147" i="8"/>
  <c r="E12" i="9" s="1"/>
  <c r="L125" i="8"/>
  <c r="L147" i="8" s="1"/>
  <c r="K84" i="8"/>
  <c r="F84" i="8"/>
  <c r="E68" i="7"/>
  <c r="L435" i="6"/>
  <c r="E23" i="10"/>
  <c r="E12" i="10"/>
  <c r="E13" i="10"/>
  <c r="E22" i="10"/>
  <c r="H58" i="7"/>
  <c r="I370" i="6"/>
  <c r="J16" i="9" l="1"/>
  <c r="L16" i="9" s="1"/>
  <c r="K16" i="9"/>
  <c r="H110" i="7"/>
  <c r="E201" i="8"/>
  <c r="L305" i="6"/>
  <c r="G47" i="7"/>
  <c r="F171" i="8"/>
  <c r="E13" i="9" s="1"/>
  <c r="L149" i="8"/>
  <c r="L171" i="8" s="1"/>
  <c r="F17" i="9"/>
  <c r="L17" i="9" s="1"/>
  <c r="K17" i="9"/>
  <c r="E85" i="8"/>
  <c r="H68" i="7"/>
  <c r="L84" i="8"/>
  <c r="E203" i="6"/>
  <c r="H35" i="7"/>
  <c r="F12" i="9"/>
  <c r="L12" i="9" s="1"/>
  <c r="K12" i="9"/>
  <c r="H36" i="7"/>
  <c r="E204" i="6"/>
  <c r="F291" i="8"/>
  <c r="E18" i="9" s="1"/>
  <c r="L270" i="8"/>
  <c r="L291" i="8" s="1"/>
  <c r="L341" i="8"/>
  <c r="L363" i="8" s="1"/>
  <c r="F363" i="8"/>
  <c r="E21" i="9" s="1"/>
  <c r="H109" i="7"/>
  <c r="E200" i="8"/>
  <c r="H108" i="7"/>
  <c r="E199" i="8"/>
  <c r="J370" i="6"/>
  <c r="L370" i="6" s="1"/>
  <c r="I371" i="6" s="1"/>
  <c r="K370" i="6"/>
  <c r="L104" i="8"/>
  <c r="L123" i="8" s="1"/>
  <c r="F123" i="8"/>
  <c r="E11" i="9" s="1"/>
  <c r="K11" i="9" l="1"/>
  <c r="F11" i="9"/>
  <c r="L11" i="9" s="1"/>
  <c r="F21" i="9"/>
  <c r="L21" i="9" s="1"/>
  <c r="K21" i="9"/>
  <c r="F204" i="6"/>
  <c r="L204" i="6" s="1"/>
  <c r="K204" i="6"/>
  <c r="F85" i="8"/>
  <c r="K85" i="8"/>
  <c r="F13" i="9"/>
  <c r="L13" i="9" s="1"/>
  <c r="K13" i="9"/>
  <c r="F201" i="8"/>
  <c r="L201" i="8" s="1"/>
  <c r="K201" i="8"/>
  <c r="F18" i="9"/>
  <c r="L18" i="9" s="1"/>
  <c r="K18" i="9"/>
  <c r="J371" i="6"/>
  <c r="K371" i="6"/>
  <c r="H47" i="7"/>
  <c r="I29" i="8"/>
  <c r="F199" i="8"/>
  <c r="K199" i="8"/>
  <c r="K200" i="8"/>
  <c r="F200" i="8"/>
  <c r="L200" i="8" s="1"/>
  <c r="K203" i="6"/>
  <c r="F203" i="6"/>
  <c r="L85" i="8" l="1"/>
  <c r="L99" i="8" s="1"/>
  <c r="F99" i="8"/>
  <c r="E10" i="9" s="1"/>
  <c r="J29" i="8"/>
  <c r="K29" i="8"/>
  <c r="F219" i="8"/>
  <c r="E15" i="9" s="1"/>
  <c r="L199" i="8"/>
  <c r="L219" i="8" s="1"/>
  <c r="J372" i="6"/>
  <c r="L371" i="6"/>
  <c r="L203" i="6"/>
  <c r="F209" i="6"/>
  <c r="E34" i="7" l="1"/>
  <c r="L209" i="6"/>
  <c r="G57" i="7"/>
  <c r="L372" i="6"/>
  <c r="F15" i="9"/>
  <c r="L15" i="9" s="1"/>
  <c r="K15" i="9"/>
  <c r="J51" i="8"/>
  <c r="I8" i="9" s="1"/>
  <c r="L29" i="8"/>
  <c r="L51" i="8" s="1"/>
  <c r="F10" i="9"/>
  <c r="L10" i="9" s="1"/>
  <c r="K10" i="9"/>
  <c r="J8" i="9" l="1"/>
  <c r="L8" i="9" s="1"/>
  <c r="K8" i="9"/>
  <c r="H57" i="7"/>
  <c r="I5" i="8"/>
  <c r="H34" i="7"/>
  <c r="E199" i="6"/>
  <c r="K199" i="6" l="1"/>
  <c r="F199" i="6"/>
  <c r="J5" i="8"/>
  <c r="K5" i="8"/>
  <c r="J27" i="8" l="1"/>
  <c r="I7" i="9" s="1"/>
  <c r="L5" i="8"/>
  <c r="L27" i="8" s="1"/>
  <c r="F200" i="6"/>
  <c r="L199" i="6"/>
  <c r="E33" i="7" l="1"/>
  <c r="L200" i="6"/>
  <c r="J7" i="9"/>
  <c r="K7" i="9"/>
  <c r="L7" i="9" l="1"/>
  <c r="I6" i="9"/>
  <c r="J6" i="9" s="1"/>
  <c r="I5" i="9" s="1"/>
  <c r="J5" i="9" s="1"/>
  <c r="E293" i="8"/>
  <c r="H33" i="7"/>
  <c r="F293" i="8" l="1"/>
  <c r="K293" i="8"/>
  <c r="E11" i="10"/>
  <c r="J27" i="9"/>
  <c r="L293" i="8" l="1"/>
  <c r="L315" i="8" s="1"/>
  <c r="F315" i="8"/>
  <c r="E19" i="9" s="1"/>
  <c r="F19" i="9" l="1"/>
  <c r="K19" i="9"/>
  <c r="L19" i="9" l="1"/>
  <c r="E6" i="9"/>
  <c r="F6" i="9" l="1"/>
  <c r="K6" i="9"/>
  <c r="E5" i="9" l="1"/>
  <c r="L6" i="9"/>
  <c r="F5" i="9" l="1"/>
  <c r="K5" i="9"/>
  <c r="E4" i="10" l="1"/>
  <c r="E7" i="10" s="1"/>
  <c r="L5" i="9"/>
  <c r="L27" i="9" s="1"/>
  <c r="F27" i="9"/>
  <c r="E26" i="10" l="1"/>
  <c r="E25" i="10"/>
  <c r="E17" i="10"/>
  <c r="E24" i="10"/>
  <c r="E27" i="10"/>
  <c r="E28" i="10" l="1"/>
  <c r="E29" i="10" s="1"/>
  <c r="E30" i="10" s="1"/>
  <c r="E31" i="10" s="1"/>
  <c r="E32" i="10" l="1"/>
  <c r="E33" i="10" l="1"/>
  <c r="E34" i="10" s="1"/>
  <c r="E36" i="10" l="1"/>
</calcChain>
</file>

<file path=xl/sharedStrings.xml><?xml version="1.0" encoding="utf-8"?>
<sst xmlns="http://schemas.openxmlformats.org/spreadsheetml/2006/main" count="27507" uniqueCount="3483">
  <si>
    <t>공 종 별 집 계 표</t>
  </si>
  <si>
    <t>[ 남원국악예술고 장애인 승강기 증축공사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</si>
  <si>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</si>
  <si>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</si>
  <si>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</si>
  <si>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</si>
  <si>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</si>
  <si>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</si>
  <si>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</si>
  <si>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</si>
  <si>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</si>
  <si>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</si>
  <si>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</si>
  <si>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</si>
  <si>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</si>
  <si>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</si>
  <si>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</si>
  <si>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</si>
  <si>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</si>
  <si>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</si>
  <si>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</si>
  <si>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</si>
  <si>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</si>
  <si>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</si>
  <si>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</si>
  <si>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</si>
  <si>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</si>
  <si>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</si>
  <si>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</si>
  <si>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</si>
  <si>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</si>
  <si>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</si>
  <si>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</si>
  <si>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</si>
  <si>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</si>
  <si>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</si>
  <si>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</si>
  <si>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</si>
  <si>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</si>
  <si>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</si>
  <si>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</si>
  <si>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</si>
  <si>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</si>
  <si>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</si>
  <si>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</si>
  <si>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</si>
  <si>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</si>
  <si>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</si>
  <si>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</si>
  <si>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</si>
  <si>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</si>
  <si>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남원국악예술고 장애인 승강기 증축공사</t>
  </si>
  <si>
    <t/>
  </si>
  <si>
    <t>01</t>
  </si>
  <si>
    <t>0101  ■ 승강기</t>
  </si>
  <si>
    <t>0101</t>
  </si>
  <si>
    <t>010101  공통 가설 공사</t>
  </si>
  <si>
    <t>010101</t>
  </si>
  <si>
    <t>콘테이너형 가설사무소 설치 및 해체</t>
  </si>
  <si>
    <t>3.0*6.0m, 3개월</t>
  </si>
  <si>
    <t>개소</t>
  </si>
  <si>
    <t>호표 54</t>
  </si>
  <si>
    <t>535972090FF651E279723C4807BE06</t>
  </si>
  <si>
    <t>T</t>
  </si>
  <si>
    <t>F</t>
  </si>
  <si>
    <t>010101535972090FF651E279723C4807BE06</t>
  </si>
  <si>
    <t>[ 합           계 ]</t>
  </si>
  <si>
    <t>TOTAL</t>
  </si>
  <si>
    <t>010102  가  설  공  사</t>
  </si>
  <si>
    <t>010102</t>
  </si>
  <si>
    <t>조립식가설울타리/E.G.I철판</t>
  </si>
  <si>
    <t>3개월,H=4.0m이하,강관지주</t>
  </si>
  <si>
    <t>M</t>
  </si>
  <si>
    <t>호표 44</t>
  </si>
  <si>
    <t>535972093B0511957A1558B8494B06</t>
  </si>
  <si>
    <t>010102535972093B0511957A1558B8494B06</t>
  </si>
  <si>
    <t>시스템 비계매기(발판2줄)</t>
  </si>
  <si>
    <t>3개월,H=10m 이하</t>
  </si>
  <si>
    <t>M2</t>
  </si>
  <si>
    <t>호표 177</t>
  </si>
  <si>
    <t>537E222909A515A27752B6884E8816</t>
  </si>
  <si>
    <t>010102537E222909A515A27752B6884E8816</t>
  </si>
  <si>
    <t>3개월,H=10~20m 이하</t>
  </si>
  <si>
    <t>호표 178</t>
  </si>
  <si>
    <t>537E222909A515A27752B6884E9A86</t>
  </si>
  <si>
    <t>010102537E222909A515A27752B6884E9A86</t>
  </si>
  <si>
    <t>강관동바리</t>
  </si>
  <si>
    <t>3.5m이하, 1개월</t>
  </si>
  <si>
    <t>호표 53</t>
  </si>
  <si>
    <t>535972093B2062467B2D1AB8BE29D6</t>
  </si>
  <si>
    <t>010102535972093B2062467B2D1AB8BE29D6</t>
  </si>
  <si>
    <t>강관 조립말비계(이동식)설치 및 해체</t>
  </si>
  <si>
    <t>높이 2m, 3개월</t>
  </si>
  <si>
    <t>대</t>
  </si>
  <si>
    <t>호표 48</t>
  </si>
  <si>
    <t>535972093B2051F272B542C8B77826</t>
  </si>
  <si>
    <t>010102535972093B2051F272B542C8B77826</t>
  </si>
  <si>
    <t>수평 규준틀</t>
  </si>
  <si>
    <t>귀</t>
  </si>
  <si>
    <t>호표 51</t>
  </si>
  <si>
    <t>535972093B2051E17E1475F8AF1F36</t>
  </si>
  <si>
    <t>010102535972093B2051E17E1475F8AF1F36</t>
  </si>
  <si>
    <t>구조부 먹매김</t>
  </si>
  <si>
    <t>일반</t>
  </si>
  <si>
    <t>호표 59</t>
  </si>
  <si>
    <t>535972096076A6827BFA8748895116</t>
  </si>
  <si>
    <t>010102535972096076A6827BFA8748895116</t>
  </si>
  <si>
    <t>거푸집 먹매김</t>
  </si>
  <si>
    <t>호표 60</t>
  </si>
  <si>
    <t>535972096076A6827BF8D9E8C8C416</t>
  </si>
  <si>
    <t>010102535972096076A6827BF8D9E8C8C416</t>
  </si>
  <si>
    <t>건축물보양 - 콘크리트</t>
  </si>
  <si>
    <t>살수</t>
  </si>
  <si>
    <t>호표 61</t>
  </si>
  <si>
    <t>535972096076A6BF7D6D0B68D82E36</t>
  </si>
  <si>
    <t>010102535972096076A6BF7D6D0B68D82E36</t>
  </si>
  <si>
    <t>건축물 현장정리</t>
  </si>
  <si>
    <t>철근콘크리트조</t>
  </si>
  <si>
    <t>호표 57</t>
  </si>
  <si>
    <t>535972096049062B7318E648298C56</t>
  </si>
  <si>
    <t>010102535972096049062B7318E648298C56</t>
  </si>
  <si>
    <t>건축물 현장정리(청소포함)</t>
  </si>
  <si>
    <t>수선(바닥,천장 수선일경우)</t>
  </si>
  <si>
    <t>호표 58</t>
  </si>
  <si>
    <t>535972096049062B743FF028D8E3C6</t>
  </si>
  <si>
    <t>010102535972096049062B743FF028D8E3C6</t>
  </si>
  <si>
    <t>임시칸막이설치 및 해체</t>
  </si>
  <si>
    <t>H:2900,각관틀+내화패널100mm,3개월이하</t>
  </si>
  <si>
    <t>호표 56</t>
  </si>
  <si>
    <t>535972091825FFD07B0C07E80669D6</t>
  </si>
  <si>
    <t>010102535972091825FFD07B0C07E80669D6</t>
  </si>
  <si>
    <t>010103  토 및 지정공사</t>
  </si>
  <si>
    <t>010103</t>
  </si>
  <si>
    <t>되메우고 다지기(토사)</t>
  </si>
  <si>
    <t>백호0.6M3*콤펙트1.5톤</t>
  </si>
  <si>
    <t>M3</t>
  </si>
  <si>
    <t>산근 25</t>
  </si>
  <si>
    <t>537E72A9B8E7201175A498884630A6</t>
  </si>
  <si>
    <t>010103537E72A9B8E7201175A498884630A6</t>
  </si>
  <si>
    <t>터파기</t>
  </si>
  <si>
    <t>보통토사 구조물,백호0.6M3</t>
  </si>
  <si>
    <t>산근 23</t>
  </si>
  <si>
    <t>537E72A960C7ABD97CF85ED8D475F6</t>
  </si>
  <si>
    <t>010103537E72A960C7ABD97CF85ED8D475F6</t>
  </si>
  <si>
    <t>토사 운반/단지외 4km</t>
  </si>
  <si>
    <t>보통, 덤프 15ton+굴착기 0.6m3</t>
  </si>
  <si>
    <t>산근 24</t>
  </si>
  <si>
    <t>537E72A9564E942E76843C98C3F546</t>
  </si>
  <si>
    <t>010103537E72A9564E942E76843C98C3F546</t>
  </si>
  <si>
    <t>잡석지정</t>
  </si>
  <si>
    <t>백호0.7M3+콤펙트1.5톤</t>
  </si>
  <si>
    <t>호표 62</t>
  </si>
  <si>
    <t>5359523953EAA201753DA548B5B216</t>
  </si>
  <si>
    <t>0101035359523953EAA201753DA548B5B216</t>
  </si>
  <si>
    <t>010104  철근콘크리트공사</t>
  </si>
  <si>
    <t>010104</t>
  </si>
  <si>
    <t>레미콘</t>
  </si>
  <si>
    <t>25-18-80</t>
  </si>
  <si>
    <t>5473F2A9C742C0507C75D24805679D062ABC93</t>
  </si>
  <si>
    <t>0101045473F2A9C742C0507C75D24805679D062ABC93</t>
  </si>
  <si>
    <t>25-27-150</t>
  </si>
  <si>
    <t>5473F2A9C742C0507C75D24805679D062ABF60</t>
  </si>
  <si>
    <t>0101045473F2A9C742C0507C75D24805679D062ABF60</t>
  </si>
  <si>
    <t>철근콘크리트용봉강</t>
  </si>
  <si>
    <t>이형봉강(SD400), HD-10, 하치장상차도</t>
  </si>
  <si>
    <t>TON</t>
  </si>
  <si>
    <t>5473F2A9C753539C7702CAD8F706FF1696DE82</t>
  </si>
  <si>
    <t>0101045473F2A9C753539C7702CAD8F706FF1696DE82</t>
  </si>
  <si>
    <t>이형봉강(SD400), HD-13, 하치장상차도</t>
  </si>
  <si>
    <t>5473F2A9C753539C7702CAD8F706FF1696DE85</t>
  </si>
  <si>
    <t>0101045473F2A9C753539C7702CAD8F706FF1696DE85</t>
  </si>
  <si>
    <t>이형봉강(SD400), HD-16, 하치장상차도</t>
  </si>
  <si>
    <t>5473F2A9C753539C7702CAD8F706FF1696DE84</t>
  </si>
  <si>
    <t>0101045473F2A9C753539C7702CAD8F706FF1696DE84</t>
  </si>
  <si>
    <t>이형봉강(SD400), HD-19, 하치장상차도</t>
  </si>
  <si>
    <t>5473F2A9C753539C7702CAD8F706FF1696DE87</t>
  </si>
  <si>
    <t>0101045473F2A9C753539C7702CAD8F706FF1696DE87</t>
  </si>
  <si>
    <t>무근콘크리트타설/펌프카(21m)</t>
  </si>
  <si>
    <t>슬럼프 8~12,100m3미만,양호</t>
  </si>
  <si>
    <t>호표 74</t>
  </si>
  <si>
    <t>535922896FC69EE7776FDFF88DD956</t>
  </si>
  <si>
    <t>010104535922896FC69EE7776FDFF88DD956</t>
  </si>
  <si>
    <t>철근콘크리트타설/펌프카(21m)</t>
  </si>
  <si>
    <t>호표 75</t>
  </si>
  <si>
    <t>535922896FC69EE7776FDDC84BABE6</t>
  </si>
  <si>
    <t>010104535922896FC69EE7776FDDC84BABE6</t>
  </si>
  <si>
    <t>합판거푸집 설치 및 해체</t>
  </si>
  <si>
    <t>보통 4회</t>
  </si>
  <si>
    <t>호표 65</t>
  </si>
  <si>
    <t>53592289174C8247775625C8E84ED6</t>
  </si>
  <si>
    <t>01010453592289174C8247775625C8E84ED6</t>
  </si>
  <si>
    <t>유로폼 설치 및 해체</t>
  </si>
  <si>
    <t>보통</t>
  </si>
  <si>
    <t>호표 68</t>
  </si>
  <si>
    <t>535922891721B90174E13D28781406</t>
  </si>
  <si>
    <t>010104535922891721B90174E13D28781406</t>
  </si>
  <si>
    <t>철근 현장가공 및 현장조립</t>
  </si>
  <si>
    <t>Type-Ⅰ</t>
  </si>
  <si>
    <t>호표 71</t>
  </si>
  <si>
    <t>5359228921D6072D7483D028F96606</t>
  </si>
  <si>
    <t>0101045359228921D6072D7483D028F96606</t>
  </si>
  <si>
    <t>와이어메시 바닥깔기</t>
  </si>
  <si>
    <t>#8-150*150</t>
  </si>
  <si>
    <t>호표 104</t>
  </si>
  <si>
    <t>5359C2890C9CDEA370F0CA88575F16</t>
  </si>
  <si>
    <t>0101045359C2890C9CDEA370F0CA88575F16</t>
  </si>
  <si>
    <t>수팽창 고무수지재</t>
  </si>
  <si>
    <t>50*50</t>
  </si>
  <si>
    <t>545702792061947C7BD2EC68F56783E6A228A9</t>
  </si>
  <si>
    <t>010104545702792061947C7BD2EC68F56783E6A228A9</t>
  </si>
  <si>
    <t>지수판설치</t>
  </si>
  <si>
    <t>PVC, 50*100*5t</t>
  </si>
  <si>
    <t>호표 76</t>
  </si>
  <si>
    <t>535922898A2F232C75AD2538650696</t>
  </si>
  <si>
    <t>010104535922898A2F232C75AD2538650696</t>
  </si>
  <si>
    <t>010105  철  골  공  사</t>
  </si>
  <si>
    <t>010105</t>
  </si>
  <si>
    <t>경량형강</t>
  </si>
  <si>
    <t>5473F2A9C75353837FD7AEB81B0AC5D698EBEF</t>
  </si>
  <si>
    <t>0101055473F2A9C75353837FD7AEB81B0AC5D698EBEF</t>
  </si>
  <si>
    <t>세트앵커</t>
  </si>
  <si>
    <t>세트앵커, M6*L55mm</t>
  </si>
  <si>
    <t>개</t>
  </si>
  <si>
    <t>5473E2896740867277DB9138900A8486E129B7</t>
  </si>
  <si>
    <t>0101055473E2896740867277DB9138900A8486E129B7</t>
  </si>
  <si>
    <t>앵커 볼트 설치</t>
  </si>
  <si>
    <t>∮16 이하</t>
  </si>
  <si>
    <t>호표 77</t>
  </si>
  <si>
    <t>535932E951B8EAD37ED063B8AA2286</t>
  </si>
  <si>
    <t>010105535932E951B8EAD37ED063B8AA2286</t>
  </si>
  <si>
    <t>부대철골 설치</t>
  </si>
  <si>
    <t>호표 78</t>
  </si>
  <si>
    <t>535932E936E3937C72D6FA282AC446</t>
  </si>
  <si>
    <t>010105535932E936E3937C72D6FA282AC446</t>
  </si>
  <si>
    <t>010106  돌    공    사</t>
  </si>
  <si>
    <t>010106</t>
  </si>
  <si>
    <t>화강석붙임(습식, 물갈기)</t>
  </si>
  <si>
    <t>바닥, 포천석 30mm, 모르타르 30mm</t>
  </si>
  <si>
    <t>호표 117</t>
  </si>
  <si>
    <t>5359B299F145058577DEA18857C6E6</t>
  </si>
  <si>
    <t>0101065359B299F145058577DEA18857C6E6</t>
  </si>
  <si>
    <t>걸레받이, 마천석 100*10mm, 모르타르 15mm</t>
  </si>
  <si>
    <t>호표 118</t>
  </si>
  <si>
    <t>5359B299F10F379D7D50E9C8567CB6</t>
  </si>
  <si>
    <t>0101065359B299F10F379D7D50E9C8567CB6</t>
  </si>
  <si>
    <t>010107  목공사및수장공사</t>
  </si>
  <si>
    <t>010107</t>
  </si>
  <si>
    <t>불연천장재 텍스붙임</t>
  </si>
  <si>
    <t>9.5*300*600</t>
  </si>
  <si>
    <t>호표 129</t>
  </si>
  <si>
    <t>53599249E914BCFE731697B8C09E46</t>
  </si>
  <si>
    <t>01010753599249E914BCFE731697B8C09E46</t>
  </si>
  <si>
    <t>MDF 설치</t>
  </si>
  <si>
    <t>9.0*1220*2440mm,인테리어필름마감,방염</t>
  </si>
  <si>
    <t>호표 133</t>
  </si>
  <si>
    <t>53599249CE3EF20B77A6A3587310C6</t>
  </si>
  <si>
    <t>01010753599249CE3EF20B77A6A3587310C6</t>
  </si>
  <si>
    <t>벽체띠장설치(미송)</t>
  </si>
  <si>
    <t>30*30@450*600,방부제칠</t>
  </si>
  <si>
    <t>호표 102</t>
  </si>
  <si>
    <t>5359F239A1B37A857D1340E8121B16</t>
  </si>
  <si>
    <t>0101075359F239A1B37A857D1340E8121B16</t>
  </si>
  <si>
    <t>친환경비닐타일붙임</t>
  </si>
  <si>
    <t>3*450*450mm</t>
  </si>
  <si>
    <t>호표 130</t>
  </si>
  <si>
    <t>53599249E914BCFE731697B8C0A8A6</t>
  </si>
  <si>
    <t>01010753599249E914BCFE731697B8C0A8A6</t>
  </si>
  <si>
    <t>석고판못붙임(바탕용,벽)</t>
  </si>
  <si>
    <t>일반석고9.5mm,1겹</t>
  </si>
  <si>
    <t>호표 137</t>
  </si>
  <si>
    <t>53599249CE01B854711405F8BDDFA6</t>
  </si>
  <si>
    <t>01010753599249CE01B854711405F8BDDFA6</t>
  </si>
  <si>
    <t>석고판못붙임(바탕용,천장)</t>
  </si>
  <si>
    <t>일반석고9.5mm,2겹</t>
  </si>
  <si>
    <t>호표 138</t>
  </si>
  <si>
    <t>53599249CE01B854711405F8A32DD6</t>
  </si>
  <si>
    <t>01010753599249CE01B854711405F8A32DD6</t>
  </si>
  <si>
    <t>PF보드 설치 (벽)</t>
  </si>
  <si>
    <t>심재준불연 90mm</t>
  </si>
  <si>
    <t>호표 148</t>
  </si>
  <si>
    <t>53599249BDD8169D769F3E2803A006</t>
  </si>
  <si>
    <t>01010753599249BDD8169D769F3E2803A006</t>
  </si>
  <si>
    <t>발포폴리스티렌 공간넣기</t>
  </si>
  <si>
    <t>50mm</t>
  </si>
  <si>
    <t>호표 146</t>
  </si>
  <si>
    <t>53599249BDD8273979795548E70C36</t>
  </si>
  <si>
    <t>01010753599249BDD8273979795548E70C36</t>
  </si>
  <si>
    <t>압출발포폴리스티렌 콘크리트타설 부착</t>
  </si>
  <si>
    <t>110mm</t>
  </si>
  <si>
    <t>호표 147</t>
  </si>
  <si>
    <t>53599249BDD8270C701FEAF8174DA6</t>
  </si>
  <si>
    <t>01010753599249BDD8270C701FEAF8174DA6</t>
  </si>
  <si>
    <t>압출발포폴리스티렌 슬래브 위 깔기</t>
  </si>
  <si>
    <t>호표 149</t>
  </si>
  <si>
    <t>53599249BDD8046A7325CEB8028516</t>
  </si>
  <si>
    <t>01010753599249BDD8046A7325CEB8028516</t>
  </si>
  <si>
    <t>방습필름 설치 - 바닥</t>
  </si>
  <si>
    <t>폴리에틸렌필름, 두께, 0.03mm, 2겹</t>
  </si>
  <si>
    <t>호표 151</t>
  </si>
  <si>
    <t>53599249BDFB116A73C94D18A860C6</t>
  </si>
  <si>
    <t>01010753599249BDFB116A73C94D18A860C6</t>
  </si>
  <si>
    <t>준불연패널 설치</t>
  </si>
  <si>
    <t>11t</t>
  </si>
  <si>
    <t>호표 142</t>
  </si>
  <si>
    <t>53599249CE6A3EF57A246498BB2CA6</t>
  </si>
  <si>
    <t>01010753599249CE6A3EF57A246498BB2CA6</t>
  </si>
  <si>
    <t>010108  방  수  공  사</t>
  </si>
  <si>
    <t>010108</t>
  </si>
  <si>
    <t>우레탄방수</t>
  </si>
  <si>
    <t>바닥 3mm,노출</t>
  </si>
  <si>
    <t>호표 94</t>
  </si>
  <si>
    <t>5359E2D9254EEA95790215D86F7046</t>
  </si>
  <si>
    <t>0101085359E2D9254EEA95790215D86F7046</t>
  </si>
  <si>
    <t>벽 2mm,노출</t>
  </si>
  <si>
    <t>호표 95</t>
  </si>
  <si>
    <t>5359E2D9254EEA95790215D84C9086</t>
  </si>
  <si>
    <t>0101085359E2D9254EEA95790215D84C9086</t>
  </si>
  <si>
    <t>방수모르타르 바름</t>
  </si>
  <si>
    <t>15mm 이하, 벽돌, 콘크리트 바탕</t>
  </si>
  <si>
    <t>호표 98</t>
  </si>
  <si>
    <t>5359E2D963273C857ACA1CA8306376</t>
  </si>
  <si>
    <t>0101085359E2D963273C857ACA1CA8306376</t>
  </si>
  <si>
    <t>시멘트 액체방수</t>
  </si>
  <si>
    <t>바닥</t>
  </si>
  <si>
    <t>호표 100</t>
  </si>
  <si>
    <t>5359E2D98FFBF72A75358F288626F6</t>
  </si>
  <si>
    <t>0101085359E2D98FFBF72A75358F288626F6</t>
  </si>
  <si>
    <t>프라이머 바름</t>
  </si>
  <si>
    <t>수직, 아스팔트</t>
  </si>
  <si>
    <t>호표 89</t>
  </si>
  <si>
    <t>5359E2D90A82084576EAE8986C4216</t>
  </si>
  <si>
    <t>0101085359E2D90A82084576EAE8986C4216</t>
  </si>
  <si>
    <t>010109  금  속  공  사</t>
  </si>
  <si>
    <t>010109</t>
  </si>
  <si>
    <t>알루미늄 시트패널</t>
  </si>
  <si>
    <t>평판 t=3 불소수지,하지포함</t>
  </si>
  <si>
    <t>시공도</t>
  </si>
  <si>
    <t>5473F2A9C70B3ECC73EC6C985C5DFBD6C9DBC6</t>
  </si>
  <si>
    <t>0101095473F2A9C70B3ECC73EC6C985C5DFBD6C9DBC6</t>
  </si>
  <si>
    <t>화강석점자블럭(점,선형)</t>
  </si>
  <si>
    <t>300*300*30</t>
  </si>
  <si>
    <t>EA</t>
  </si>
  <si>
    <t>5473E289674086E576A957C806BE3666D34E76</t>
  </si>
  <si>
    <t>0101095473E289674086E576A957C806BE3666D34E76</t>
  </si>
  <si>
    <t>EXPANSION JOINT</t>
  </si>
  <si>
    <t>스테인리스, 바닥. W130*3t</t>
  </si>
  <si>
    <t>호표 105</t>
  </si>
  <si>
    <t>5359C2891EE291847EEC11F875B506</t>
  </si>
  <si>
    <t>0101095359C2891EE291847EEC11F875B506</t>
  </si>
  <si>
    <t>스테인리스, 천장. W102*2t</t>
  </si>
  <si>
    <t>호표 106</t>
  </si>
  <si>
    <t>5359C2891EE291847EEA64281BEEB6</t>
  </si>
  <si>
    <t>0101095359C2891EE291847EEA64281BEEB6</t>
  </si>
  <si>
    <t>스테인리스, 벽코너. W113*2t</t>
  </si>
  <si>
    <t>호표 107</t>
  </si>
  <si>
    <t>5359C2891ED004177B122348BB8366</t>
  </si>
  <si>
    <t>0101095359C2891ED004177B122348BB8366</t>
  </si>
  <si>
    <t>내진 천정틀</t>
  </si>
  <si>
    <t>M-BAR,마감재부착포함</t>
  </si>
  <si>
    <t>시공비포함</t>
  </si>
  <si>
    <t>5473F2A9C73061B17DD644E812D19096D2421E</t>
  </si>
  <si>
    <t>0101095473F2A9C73061B17DD644E812D19096D2421E</t>
  </si>
  <si>
    <t>알루미늄후레싱 설치</t>
  </si>
  <si>
    <t>THK3.0mm,W=200</t>
  </si>
  <si>
    <t>호표 111</t>
  </si>
  <si>
    <t>5359D2E9B18F5C8379EEF7B8BF2926</t>
  </si>
  <si>
    <t>0101095359D2E9B18F5C8379EEF7B8BF2926</t>
  </si>
  <si>
    <t>스테인리스재료분리대</t>
  </si>
  <si>
    <t>바닥, W45*H20*1.5t</t>
  </si>
  <si>
    <t>호표 154</t>
  </si>
  <si>
    <t>535992498069277B7843C9D8E9C7E6</t>
  </si>
  <si>
    <t>010109535992498069277B7843C9D8E9C7E6</t>
  </si>
  <si>
    <t>010110  미  장  공  사</t>
  </si>
  <si>
    <t>010110</t>
  </si>
  <si>
    <t>모르타르 바름</t>
  </si>
  <si>
    <t>외벽, 18mm</t>
  </si>
  <si>
    <t>호표 83</t>
  </si>
  <si>
    <t>5359129980E4C5C97EFED1C897A126</t>
  </si>
  <si>
    <t>0101105359129980E4C5C97EFED1C897A126</t>
  </si>
  <si>
    <t>외벽, 100mm</t>
  </si>
  <si>
    <t>호표 84</t>
  </si>
  <si>
    <t>5359129980E4C5C97EFED1C897A136</t>
  </si>
  <si>
    <t>0101105359129980E4C5C97EFED1C897A136</t>
  </si>
  <si>
    <t>바닥, 30mm</t>
  </si>
  <si>
    <t>호표 85</t>
  </si>
  <si>
    <t>5359129980E4E0847C2BB9F8B49586</t>
  </si>
  <si>
    <t>0101105359129980E4E0847C2BB9F8B49586</t>
  </si>
  <si>
    <t>바닥, 50mm</t>
  </si>
  <si>
    <t>호표 86</t>
  </si>
  <si>
    <t>5359129980E4E0847C2BB9F8B49596</t>
  </si>
  <si>
    <t>0101105359129980E4E0847C2BB9F8B49596</t>
  </si>
  <si>
    <t>010111  칠    공    사</t>
  </si>
  <si>
    <t>010111</t>
  </si>
  <si>
    <t>녹막이페인트 뿜칠</t>
  </si>
  <si>
    <t>철재면, 2회 2종</t>
  </si>
  <si>
    <t>호표 122</t>
  </si>
  <si>
    <t>5359826987D00EAC7C00874891CC56</t>
  </si>
  <si>
    <t>0101115359826987D00EAC7C00874891CC56</t>
  </si>
  <si>
    <t>바탕만들기+수성페인트 롤러칠</t>
  </si>
  <si>
    <t>내천장 3회, G.B.면 줄퍼티, 친환경</t>
  </si>
  <si>
    <t>호표 125</t>
  </si>
  <si>
    <t>53598269A2BF82C6707DF218A2CAD6</t>
  </si>
  <si>
    <t>01011153598269A2BF82C6707DF218A2CAD6</t>
  </si>
  <si>
    <t>010112  판  넬  공  사</t>
  </si>
  <si>
    <t>010112</t>
  </si>
  <si>
    <t>내화판넬</t>
  </si>
  <si>
    <t>지붕재,220mm,내화1시간</t>
  </si>
  <si>
    <t>5473F2A9C70B3ECC73EC6F6888527A76787A88</t>
  </si>
  <si>
    <t>0101125473F2A9C70B3ECC73EC6F6888527A76787A88</t>
  </si>
  <si>
    <t>샌드위치(단열)패널 설치 - 지붕</t>
  </si>
  <si>
    <t>두께 220mm</t>
  </si>
  <si>
    <t>호표 132</t>
  </si>
  <si>
    <t>53599249D8FDA68E7970D478BDC7C6</t>
  </si>
  <si>
    <t>01011253599249D8FDA68E7970D478BDC7C6</t>
  </si>
  <si>
    <t>칼라강판후레싱</t>
  </si>
  <si>
    <t>THK0.5 C/S</t>
  </si>
  <si>
    <t>호표 110</t>
  </si>
  <si>
    <t>5359D2E9B18F5C8379EEF7B8BF5656</t>
  </si>
  <si>
    <t>0101125359D2E9B18F5C8379EEF7B8BF5656</t>
  </si>
  <si>
    <t>010113  부  대  공  사</t>
  </si>
  <si>
    <t>010113</t>
  </si>
  <si>
    <t>아스콘포장공사</t>
  </si>
  <si>
    <t>표층5+기층7.5+기층20+보조30</t>
  </si>
  <si>
    <t>호표 30</t>
  </si>
  <si>
    <t>541912C9154CA423777D7628BBC6</t>
  </si>
  <si>
    <t>010113541912C9154CA423777D7628BBC6</t>
  </si>
  <si>
    <t>010114  골재비 및 운반비</t>
  </si>
  <si>
    <t>010114</t>
  </si>
  <si>
    <t>세사</t>
  </si>
  <si>
    <t>시내도착도,25mm</t>
  </si>
  <si>
    <t>545732C961FA56C57672F908D69AA7E6FEDC2F</t>
  </si>
  <si>
    <t>010114545732C961FA56C57672F908D69AA7E6FEDC2F</t>
  </si>
  <si>
    <t>쇄석자갈</t>
  </si>
  <si>
    <t>시내도착도, 40mm</t>
  </si>
  <si>
    <t>5473F2A9C753D7C57E9315E853EF23F6C7135C</t>
  </si>
  <si>
    <t>0101145473F2A9C753D7C57E9315E853EF23F6C7135C</t>
  </si>
  <si>
    <t>시멘트</t>
  </si>
  <si>
    <t>대리점</t>
  </si>
  <si>
    <t>포</t>
  </si>
  <si>
    <t>5473F2A9C742C0617363CE38ADCFBBB6B554E5</t>
  </si>
  <si>
    <t>0101145473F2A9C742C0617363CE38ADCFBBB6B554E5</t>
  </si>
  <si>
    <t>시멘트상하차비</t>
  </si>
  <si>
    <t>5473F2A9C73061B17DD03C38C07F81B6839E5E</t>
  </si>
  <si>
    <t>0101145473F2A9C73061B17DD03C38C07F81B6839E5E</t>
  </si>
  <si>
    <t>시멘트운반</t>
  </si>
  <si>
    <t>L:20km, 덤프 8ton</t>
  </si>
  <si>
    <t>산근 21</t>
  </si>
  <si>
    <t>535822195F5DC358768D6B6844AE56</t>
  </si>
  <si>
    <t>010114535822195F5DC358768D6B6844AE56</t>
  </si>
  <si>
    <t>운반비(트레일러 20ton+크레인 10ton)</t>
  </si>
  <si>
    <t>철근, L:10km</t>
  </si>
  <si>
    <t>산근 22</t>
  </si>
  <si>
    <t>535822195F20897D7DFABEF84FE676</t>
  </si>
  <si>
    <t>010114535822195F20897D7DFABEF84FE676</t>
  </si>
  <si>
    <t>010115  철  거  공  사</t>
  </si>
  <si>
    <t>010115</t>
  </si>
  <si>
    <t>콘크리트구조물 헐기(대형장비)</t>
  </si>
  <si>
    <t>무근</t>
  </si>
  <si>
    <t>호표 159</t>
  </si>
  <si>
    <t>5358729978C16F5379D9D238251956</t>
  </si>
  <si>
    <t>0101155358729978C16F5379D9D238251956</t>
  </si>
  <si>
    <t>창,문 철거</t>
  </si>
  <si>
    <t>호표 174</t>
  </si>
  <si>
    <t>5358729978791E88723642D842EFB6</t>
  </si>
  <si>
    <t>0101155358729978791E88723642D842EFB6</t>
  </si>
  <si>
    <t>단열재 철거</t>
  </si>
  <si>
    <t>호표 171</t>
  </si>
  <si>
    <t>5358729978791E88723643F8864E36</t>
  </si>
  <si>
    <t>0101155358729978791E88723643F8864E36</t>
  </si>
  <si>
    <t>외벽패널 철거</t>
  </si>
  <si>
    <t>금속외장재(하지철물포함)</t>
  </si>
  <si>
    <t>호표 167</t>
  </si>
  <si>
    <t>5358729978791E8873D80C68BD9FD6</t>
  </si>
  <si>
    <t>0101155358729978791E8873D80C68BD9FD6</t>
  </si>
  <si>
    <t>상자홈통 철거 및 재설치</t>
  </si>
  <si>
    <t>해체재 재사용 함</t>
  </si>
  <si>
    <t>호표 170</t>
  </si>
  <si>
    <t>5358729978791E88723646B850F6D6</t>
  </si>
  <si>
    <t>0101155358729978791E88723646B850F6D6</t>
  </si>
  <si>
    <t>선홈통 철거 후 재설치</t>
  </si>
  <si>
    <t>호표 175</t>
  </si>
  <si>
    <t>5358729978791E88712F52C8EC9C16</t>
  </si>
  <si>
    <t>0101155358729978791E88712F52C8EC9C16</t>
  </si>
  <si>
    <t>핸드레일 철거후재설치</t>
  </si>
  <si>
    <t>호표 173</t>
  </si>
  <si>
    <t>5358729978791E88723642D8535EC6</t>
  </si>
  <si>
    <t>0101155358729978791E88723642D8535EC6</t>
  </si>
  <si>
    <t>핸드레일 철거</t>
  </si>
  <si>
    <t>호표 172</t>
  </si>
  <si>
    <t>5358729978791E88723642D8535ED6</t>
  </si>
  <si>
    <t>0101155358729978791E88723642D8535ED6</t>
  </si>
  <si>
    <t>모르타르 철거</t>
  </si>
  <si>
    <t>호표 176</t>
  </si>
  <si>
    <t>5358729978790C1F788C0728C987F6</t>
  </si>
  <si>
    <t>0101155358729978790C1F788C0728C987F6</t>
  </si>
  <si>
    <t>우레탄방수 철거</t>
  </si>
  <si>
    <t>THK.3.0</t>
  </si>
  <si>
    <t>호표 161</t>
  </si>
  <si>
    <t>5358729978791E8873DCE7F823D406</t>
  </si>
  <si>
    <t>0101155358729978791E8873DCE7F823D406</t>
  </si>
  <si>
    <t>아스콘포장 철거</t>
  </si>
  <si>
    <t>백호0.4m3 + 대형브레이커</t>
  </si>
  <si>
    <t>호표 160</t>
  </si>
  <si>
    <t>5358729978C16F5379D9D2386CCBD6</t>
  </si>
  <si>
    <t>0101155358729978C16F5379D9D2386CCBD6</t>
  </si>
  <si>
    <t>띠장및보드 철거</t>
  </si>
  <si>
    <t>호표 166</t>
  </si>
  <si>
    <t>5358729978791E8873D80C6854EC46</t>
  </si>
  <si>
    <t>0101155358729978791E8873D80C6854EC46</t>
  </si>
  <si>
    <t>목재판재 철거</t>
  </si>
  <si>
    <t>20*100</t>
  </si>
  <si>
    <t>호표 162</t>
  </si>
  <si>
    <t>5358729978791E8873DCE7F823E6D6</t>
  </si>
  <si>
    <t>0101155358729978791E8873DCE7F823E6D6</t>
  </si>
  <si>
    <t>흡음텍스 해체</t>
  </si>
  <si>
    <t>호표 164</t>
  </si>
  <si>
    <t>5358729978791E8873DFBB581BD296</t>
  </si>
  <si>
    <t>0101155358729978791E8873DFBB581BD296</t>
  </si>
  <si>
    <t>조적벽 해체</t>
  </si>
  <si>
    <t>H=3.6m 이하</t>
  </si>
  <si>
    <t>호표 165</t>
  </si>
  <si>
    <t>5358729978791E8873D913584B3C56</t>
  </si>
  <si>
    <t>0101155358729978791E8873D913584B3C56</t>
  </si>
  <si>
    <t>석고판 해체</t>
  </si>
  <si>
    <t>천장</t>
  </si>
  <si>
    <t>호표 168</t>
  </si>
  <si>
    <t>5358729978791E8873DBC0E8850A56</t>
  </si>
  <si>
    <t>0101155358729978791E8873DBC0E8850A56</t>
  </si>
  <si>
    <t>PVC계바닥재 해체</t>
  </si>
  <si>
    <t>호표 169</t>
  </si>
  <si>
    <t>5358729978791E8873D5B828395696</t>
  </si>
  <si>
    <t>0101155358729978791E8873D5B828395696</t>
  </si>
  <si>
    <t>010116  작 업 부 산 물</t>
  </si>
  <si>
    <t>010116</t>
  </si>
  <si>
    <t>철강설</t>
  </si>
  <si>
    <t>철강설, 고철, 작업설부산물</t>
  </si>
  <si>
    <t>수집상차도</t>
  </si>
  <si>
    <t>545732C96176FACD7DB730181177E676F810FE</t>
  </si>
  <si>
    <t>010116545732C96176FACD7DB730181177E676F810FE</t>
  </si>
  <si>
    <t>고철, 작업설부산물</t>
  </si>
  <si>
    <t>kg</t>
  </si>
  <si>
    <t>545732C96176FACD7DB730181177E676F810FD</t>
  </si>
  <si>
    <t>010116545732C96176FACD7DB730181177E676F810FD</t>
  </si>
  <si>
    <t>알루미늄, 작업설부산물</t>
  </si>
  <si>
    <t>545732C96176FACD7DB7301800604476022C8C</t>
  </si>
  <si>
    <t>010116545732C96176FACD7DB7301800604476022C8C</t>
  </si>
  <si>
    <t>스텐레스, 작업설부산물</t>
  </si>
  <si>
    <t>545732C96176FACD7DB730181177E676F81184</t>
  </si>
  <si>
    <t>010116545732C96176FACD7DB730181177E676F81184</t>
  </si>
  <si>
    <t>010117</t>
  </si>
  <si>
    <t>7</t>
  </si>
  <si>
    <t>폐목재</t>
  </si>
  <si>
    <t>나무창문틀,가구</t>
  </si>
  <si>
    <t>535972096049336170EBF448441116</t>
  </si>
  <si>
    <t>010117535972096049336170EBF448441116</t>
  </si>
  <si>
    <t>폐콘크리트</t>
  </si>
  <si>
    <t>이물질이 없는 순수한 폐콘크리트</t>
  </si>
  <si>
    <t>5310B2398E6C1F2070C5D0989762A766DFB939</t>
  </si>
  <si>
    <t>0101175310B2398E6C1F2070C5D0989762A766DFB939</t>
  </si>
  <si>
    <t>폐아스팔트콘크리트</t>
  </si>
  <si>
    <t>이물질이 없는 순수한 폐아스팔트콘크리트</t>
  </si>
  <si>
    <t>5310B2398E6C1F2070C5D0989762A766DFB93A</t>
  </si>
  <si>
    <t>0101175310B2398E6C1F2070C5D0989762A766DFB93A</t>
  </si>
  <si>
    <t>건설폐재류</t>
  </si>
  <si>
    <t>가연성이 제거된 재활용이 가능한 혼합물</t>
  </si>
  <si>
    <t>5310B2398E6C1F2070C5D0989762A766DFB93B</t>
  </si>
  <si>
    <t>0101175310B2398E6C1F2070C5D0989762A766DFB93B</t>
  </si>
  <si>
    <t>혼합건설폐기물</t>
  </si>
  <si>
    <t>건설폐재류에 가연성 5% 이하 혼합</t>
  </si>
  <si>
    <t>5310B2398E6C1F2070C5D0989762A766DFBEBA</t>
  </si>
  <si>
    <t>0101175310B2398E6C1F2070C5D0989762A766DFBEBA</t>
  </si>
  <si>
    <t>불연성 건설폐기물(폐유리,폐타일)에 가연성 5% 이하 혼합</t>
  </si>
  <si>
    <t>5310B2398E6C1F2070C5D0989762A766D8081D</t>
  </si>
  <si>
    <t>0101175310B2398E6C1F2070C5D0989762A766D8081D</t>
  </si>
  <si>
    <t>건설폐재류 상차비</t>
  </si>
  <si>
    <t>5310B2398E6C1F2070C5D098977331566FFD5F</t>
  </si>
  <si>
    <t>0101175310B2398E6C1F2070C5D098977331566FFD5F</t>
  </si>
  <si>
    <t>혼합건설폐기물 상차비</t>
  </si>
  <si>
    <t>(매립지반입대상 폐기물 포함)</t>
  </si>
  <si>
    <t>5310B2398E6C1F2070C5D098977331566FFD5C</t>
  </si>
  <si>
    <t>0101175310B2398E6C1F2070C5D098977331566FFD5C</t>
  </si>
  <si>
    <t>건설폐재류 운반비</t>
  </si>
  <si>
    <t>15톤 덤프트럭, 30km</t>
  </si>
  <si>
    <t>5310B2398E6C1F2070C5D098977331566FFF0A</t>
  </si>
  <si>
    <t>0101175310B2398E6C1F2070C5D098977331566FFF0A</t>
  </si>
  <si>
    <t>혼합건설폐기물 운반비</t>
  </si>
  <si>
    <t>16톤 암롤트럭, 30km</t>
  </si>
  <si>
    <t>5310B2398E6C1F2070C5D098977331566FF8DD</t>
  </si>
  <si>
    <t>0101175310B2398E6C1F2070C5D098977331566FF8DD</t>
  </si>
  <si>
    <t>010118</t>
  </si>
  <si>
    <t>8</t>
  </si>
  <si>
    <t>MRL 15인승</t>
  </si>
  <si>
    <t>2CO15,60m/IN</t>
  </si>
  <si>
    <t>식별번호:25896850</t>
  </si>
  <si>
    <t>54D492091E0607B77C620D8857921A06F66114</t>
  </si>
  <si>
    <t>01011854D492091E0607B77C620D8857921A06F66114</t>
  </si>
  <si>
    <t>층추가</t>
  </si>
  <si>
    <t>OP1000(15-18인승),1개층추가</t>
  </si>
  <si>
    <t>층</t>
  </si>
  <si>
    <t>식별번호:24300530</t>
  </si>
  <si>
    <t>54D492091E0607B77C620D8857921A06F66113</t>
  </si>
  <si>
    <t>01011854D492091E0607B77C620D8857921A06F66113</t>
  </si>
  <si>
    <t>방화도어</t>
  </si>
  <si>
    <t>OP1000(15-18인승)</t>
  </si>
  <si>
    <t>식별번호:24300536</t>
  </si>
  <si>
    <t>54D492091E0607B77C620D8857921A06F66112</t>
  </si>
  <si>
    <t>01011854D492091E0607B77C620D8857921A06F66112</t>
  </si>
  <si>
    <t>CAGE 내장밀러</t>
  </si>
  <si>
    <t>15-18인승</t>
  </si>
  <si>
    <t>식별번호:24300542</t>
  </si>
  <si>
    <t>54D492091E0607B77C620D8857921A06F66111</t>
  </si>
  <si>
    <t>01011854D492091E0607B77C620D8857921A06F66111</t>
  </si>
  <si>
    <t>도어 SUPER밀러</t>
  </si>
  <si>
    <t>식별번호:24300548</t>
  </si>
  <si>
    <t>54D492091E0607B77C620D8857921A06F66110</t>
  </si>
  <si>
    <t>01011854D492091E0607B77C620D8857921A06F66110</t>
  </si>
  <si>
    <t>대리석바닥</t>
  </si>
  <si>
    <t>식별번호:24300566</t>
  </si>
  <si>
    <t>54D492091E0607B77C620D8857921A06F66EE1</t>
  </si>
  <si>
    <t>01011854D492091E0607B77C620D8857921A06F66EE1</t>
  </si>
  <si>
    <t>에어컨</t>
  </si>
  <si>
    <t>15-26인승</t>
  </si>
  <si>
    <t>식별번호:24300597</t>
  </si>
  <si>
    <t>54D492091E0607B77C620D8857921A06F66EE0</t>
  </si>
  <si>
    <t>01011854D492091E0607B77C620D8857921A06F66EE0</t>
  </si>
  <si>
    <t>소    계</t>
  </si>
  <si>
    <t>52EDD259DFFF356B7C0D97586996</t>
  </si>
  <si>
    <t>01011852EDD259DFFF356B7C0D97586996</t>
  </si>
  <si>
    <t>조달수수료</t>
  </si>
  <si>
    <t>주재료비의 0.54%</t>
  </si>
  <si>
    <t>식</t>
  </si>
  <si>
    <t>524D3239FD469645789512286F86001</t>
  </si>
  <si>
    <t>010118524D3239FD469645789512286F86001</t>
  </si>
  <si>
    <t>관급자재산업안전보건비</t>
  </si>
  <si>
    <t>호표 153</t>
  </si>
  <si>
    <t>53599249BDFB239D713BFCA86FC956</t>
  </si>
  <si>
    <t>01011853599249BDFB239D713BFCA86FC956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</si>
  <si>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</si>
  <si>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</si>
  <si>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</si>
  <si>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</si>
  <si>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</si>
  <si>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</si>
  <si>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</si>
  <si>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</si>
  <si>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</si>
  <si>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</si>
  <si>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</si>
  <si>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</si>
  <si>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</si>
  <si>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</si>
  <si>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</si>
  <si>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</si>
  <si>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</si>
  <si>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</si>
  <si>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</si>
  <si>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</si>
  <si>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</si>
  <si>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굴착기(무한궤도)  0.2㎥  HR     ( 호표 1 )</t>
  </si>
  <si>
    <t>5446B2C9F0376E1B774699C858632916F67601C5</t>
  </si>
  <si>
    <t>굴착기(무한궤도)</t>
  </si>
  <si>
    <t>0.2㎥</t>
  </si>
  <si>
    <t>HR</t>
  </si>
  <si>
    <t>호표 1</t>
  </si>
  <si>
    <t>A</t>
  </si>
  <si>
    <t>천원</t>
  </si>
  <si>
    <t>5446B2C9F0376E1B774699C858632916F67601</t>
  </si>
  <si>
    <t>5446B2C9F0376E1B774699C858632916F67601C55446B2C9F0376E1B774699C858632916F67601</t>
  </si>
  <si>
    <t>경유</t>
  </si>
  <si>
    <t>저유황</t>
  </si>
  <si>
    <t>L</t>
  </si>
  <si>
    <t>545772A939C89A367E9F1718EA235506639BF2</t>
  </si>
  <si>
    <t>5446B2C9F0376E1B774699C858632916F67601C5545772A939C89A367E9F1718EA235506639BF2</t>
  </si>
  <si>
    <t>잡재료</t>
  </si>
  <si>
    <t>주연료비의 21%</t>
  </si>
  <si>
    <t>5446B2C9F0376E1B774699C858632916F67601C5524D3239FD469645789512286F86001</t>
  </si>
  <si>
    <t>건설기계운전사</t>
  </si>
  <si>
    <t>일반공사 직종</t>
  </si>
  <si>
    <t>인</t>
  </si>
  <si>
    <t>538BA229680AE9E374DF28D86359BE1686547F</t>
  </si>
  <si>
    <t>5446B2C9F0376E1B774699C858632916F67601C5538BA229680AE9E374DF28D86359BE1686547F</t>
  </si>
  <si>
    <t xml:space="preserve"> [ 합          계 ]</t>
  </si>
  <si>
    <t>굴착기(무한궤도)  0.4㎥  HR     ( 호표 2 )</t>
  </si>
  <si>
    <t>5446B2C9F0376E1B774699C8580A9646B797AC70</t>
  </si>
  <si>
    <t>0.4㎥</t>
  </si>
  <si>
    <t>호표 2</t>
  </si>
  <si>
    <t>5446B2C9F0376E1B774699C8580A9646B797AC</t>
  </si>
  <si>
    <t>5446B2C9F0376E1B774699C8580A9646B797AC705446B2C9F0376E1B774699C8580A9646B797AC</t>
  </si>
  <si>
    <t>5446B2C9F0376E1B774699C8580A9646B797AC70545772A939C89A367E9F1718EA235506639BF2</t>
  </si>
  <si>
    <t>주연료비의 22%</t>
  </si>
  <si>
    <t>5446B2C9F0376E1B774699C8580A9646B797AC70524D3239FD469645789512286F86001</t>
  </si>
  <si>
    <t>5446B2C9F0376E1B774699C8580A9646B797AC70538BA229680AE9E374DF28D86359BE1686547F</t>
  </si>
  <si>
    <t>굴착기(무한궤도)  0.6㎥  HR     ( 호표 3 )</t>
  </si>
  <si>
    <t>5446B2C9F0376E1B774699C858257C061F8AA7D4</t>
  </si>
  <si>
    <t>0.6㎥</t>
  </si>
  <si>
    <t>호표 3</t>
  </si>
  <si>
    <t>5446B2C9F0376E1B774699C858257C061F8AA7</t>
  </si>
  <si>
    <t>5446B2C9F0376E1B774699C858257C061F8AA7D45446B2C9F0376E1B774699C858257C061F8AA7</t>
  </si>
  <si>
    <t>5446B2C9F0376E1B774699C858257C061F8AA7D4545772A939C89A367E9F1718EA235506639BF2</t>
  </si>
  <si>
    <t>5446B2C9F0376E1B774699C858257C061F8AA7D4524D3239FD469645789512286F86001</t>
  </si>
  <si>
    <t>5446B2C9F0376E1B774699C858257C061F8AA7D4538BA229680AE9E374DF28D86359BE1686547F</t>
  </si>
  <si>
    <t>굴착기(무한궤도)  0.7㎥  HR     ( 호표 4 )</t>
  </si>
  <si>
    <t>5446B2C9F0376E1B774699C85837DC36F602B903</t>
  </si>
  <si>
    <t>0.7㎥</t>
  </si>
  <si>
    <t>호표 4</t>
  </si>
  <si>
    <t>5446B2C9F0376E1B774699C85837DC36F602B9</t>
  </si>
  <si>
    <t>5446B2C9F0376E1B774699C85837DC36F602B9035446B2C9F0376E1B774699C85837DC36F602B9</t>
  </si>
  <si>
    <t>5446B2C9F0376E1B774699C85837DC36F602B903545772A939C89A367E9F1718EA235506639BF2</t>
  </si>
  <si>
    <t>5446B2C9F0376E1B774699C85837DC36F602B903524D3239FD469645789512286F86001</t>
  </si>
  <si>
    <t>5446B2C9F0376E1B774699C85837DC36F602B903538BA229680AE9E374DF28D86359BE1686547F</t>
  </si>
  <si>
    <t>굴착기(무한궤도)  1.0㎥  HR     ( 호표 5 )</t>
  </si>
  <si>
    <t>5446B2C9F0376E1B774699C84FDB25663DB33CD1</t>
  </si>
  <si>
    <t>1.0㎥</t>
  </si>
  <si>
    <t>호표 5</t>
  </si>
  <si>
    <t>5446B2C9F0376E1B774699C84FDB25663DB33C</t>
  </si>
  <si>
    <t>5446B2C9F0376E1B774699C84FDB25663DB33CD15446B2C9F0376E1B774699C84FDB25663DB33C</t>
  </si>
  <si>
    <t>5446B2C9F0376E1B774699C84FDB25663DB33CD1545772A939C89A367E9F1718EA235506639BF2</t>
  </si>
  <si>
    <t>5446B2C9F0376E1B774699C84FDB25663DB33CD1524D3239FD469645789512286F86001</t>
  </si>
  <si>
    <t>5446B2C9F0376E1B774699C84FDB25663DB33CD1538BA229680AE9E374DF28D86359BE1686547F</t>
  </si>
  <si>
    <t>굴착기(타이어)  0.6㎥  HR     ( 호표 6 )</t>
  </si>
  <si>
    <t>5446B2C9F0376E1B76A1DD58090571E64E7B3165</t>
  </si>
  <si>
    <t>굴착기(타이어)</t>
  </si>
  <si>
    <t>호표 6</t>
  </si>
  <si>
    <t>5446B2C9F0376E1B76A1DD58090571E64E7B31</t>
  </si>
  <si>
    <t>5446B2C9F0376E1B76A1DD58090571E64E7B31655446B2C9F0376E1B76A1DD58090571E64E7B31</t>
  </si>
  <si>
    <t>5446B2C9F0376E1B76A1DD58090571E64E7B3165545772A939C89A367E9F1718EA235506639BF2</t>
  </si>
  <si>
    <t>주연료비의 24%</t>
  </si>
  <si>
    <t>5446B2C9F0376E1B76A1DD58090571E64E7B3165524D3239FD469645789512286F86001</t>
  </si>
  <si>
    <t>5446B2C9F0376E1B76A1DD58090571E64E7B3165538BA229680AE9E374DF28D86359BE1686547F</t>
  </si>
  <si>
    <t>대형 브레이커  0.4㎥용  HR     ( 호표 7 )</t>
  </si>
  <si>
    <t>5446B2C9F0376E1B74F361D8091E21E69F7CD58F</t>
  </si>
  <si>
    <t>대형 브레이커</t>
  </si>
  <si>
    <t>0.4㎥용</t>
  </si>
  <si>
    <t>호표 7</t>
  </si>
  <si>
    <t>5446B2C9F0376E1B74F361D8091E21E69F7CD5</t>
  </si>
  <si>
    <t>5446B2C9F0376E1B74F361D8091E21E69F7CD58F5446B2C9F0376E1B74F361D8091E21E69F7CD5</t>
  </si>
  <si>
    <t>압쇄기(펄버라이저)  1.0㎥용  HR     ( 호표 8 )</t>
  </si>
  <si>
    <t>5446B2C9F0376E1B72C56658720C82B68A6C4EAC</t>
  </si>
  <si>
    <t>압쇄기(펄버라이저)</t>
  </si>
  <si>
    <t>1.0㎥용</t>
  </si>
  <si>
    <t>호표 8</t>
  </si>
  <si>
    <t>5446B2C9F0376E1B72C56658720C82B68A6C4E</t>
  </si>
  <si>
    <t>5446B2C9F0376E1B72C56658720C82B68A6C4EAC5446B2C9F0376E1B72C56658720C82B68A6C4E</t>
  </si>
  <si>
    <t>덤프트럭  8ton  HR     ( 호표 9 )</t>
  </si>
  <si>
    <t>5446B2C9F0376E5172FAAB78952E43868D5D0387</t>
  </si>
  <si>
    <t>덤프트럭</t>
  </si>
  <si>
    <t>8ton</t>
  </si>
  <si>
    <t>호표 9</t>
  </si>
  <si>
    <t>5446B2C9F0376E5172FAAB78952E43868D5D03</t>
  </si>
  <si>
    <t>5446B2C9F0376E5172FAAB78952E43868D5D03875446B2C9F0376E5172FAAB78952E43868D5D03</t>
  </si>
  <si>
    <t>5446B2C9F0376E5172FAAB78952E43868D5D0387545772A939C89A367E9F1718EA235506639BF2</t>
  </si>
  <si>
    <t>주연료비의 38%</t>
  </si>
  <si>
    <t>5446B2C9F0376E5172FAAB78952E43868D5D0387524D3239FD469645789512286F86001</t>
  </si>
  <si>
    <t>화물차운전사</t>
  </si>
  <si>
    <t>538BA229680AE9E374DF28D86359BE1686547E</t>
  </si>
  <si>
    <t>5446B2C9F0376E5172FAAB78952E43868D5D0387538BA229680AE9E374DF28D86359BE1686547E</t>
  </si>
  <si>
    <t>덤프트럭  15ton  HR     ( 호표 10 )</t>
  </si>
  <si>
    <t>5446B2C9F0376E5172FAAB788B6042762D66EEAA</t>
  </si>
  <si>
    <t>15ton</t>
  </si>
  <si>
    <t>호표 10</t>
  </si>
  <si>
    <t>5446B2C9F0376E5172FAAB788B6042762D66EE</t>
  </si>
  <si>
    <t>5446B2C9F0376E5172FAAB788B6042762D66EEAA5446B2C9F0376E5172FAAB788B6042762D66EE</t>
  </si>
  <si>
    <t>5446B2C9F0376E5172FAAB788B6042762D66EEAA545772A939C89A367E9F1718EA235506639BF2</t>
  </si>
  <si>
    <t>5446B2C9F0376E5172FAAB788B6042762D66EEAA524D3239FD469645789512286F86001</t>
  </si>
  <si>
    <t>5446B2C9F0376E5172FAAB788B6042762D66EEAA538BA229680AE9E374DF28D86359BE1686547F</t>
  </si>
  <si>
    <t>덤프트럭 자동덮개시설  15ton  HR     ( 호표 11 )</t>
  </si>
  <si>
    <t>5446B2C9F0376E51739F68F849707B563AE4F736</t>
  </si>
  <si>
    <t>덤프트럭 자동덮개시설</t>
  </si>
  <si>
    <t>호표 11</t>
  </si>
  <si>
    <t>5446B2C9F0376E51739F68F849707B563AE4F7</t>
  </si>
  <si>
    <t>5446B2C9F0376E51739F68F849707B563AE4F7365446B2C9F0376E51739F68F849707B563AE4F7</t>
  </si>
  <si>
    <t>머캐덤 롤러(자주식)  8∼10ton  HR     ( 호표 12 )</t>
  </si>
  <si>
    <t>5446B2C9F03778BF75307808AAF3E7F6340F3AEA</t>
  </si>
  <si>
    <t>머캐덤 롤러(자주식)</t>
  </si>
  <si>
    <t>8∼10ton</t>
  </si>
  <si>
    <t>호표 12</t>
  </si>
  <si>
    <t>5446B2C9F03778BF75307808AAF3E7F6340F3A</t>
  </si>
  <si>
    <t>5446B2C9F03778BF75307808AAF3E7F6340F3AEA5446B2C9F03778BF75307808AAF3E7F6340F3A</t>
  </si>
  <si>
    <t>5446B2C9F03778BF75307808AAF3E7F6340F3AEA545772A939C89A367E9F1718EA235506639BF2</t>
  </si>
  <si>
    <t>주연료비의 18%</t>
  </si>
  <si>
    <t>5446B2C9F03778BF75307808AAF3E7F6340F3AEA524D3239FD469645789512286F86001</t>
  </si>
  <si>
    <t>5446B2C9F03778BF75307808AAF3E7F6340F3AEA538BA229680AE9E374DF28D86359BE1686547F</t>
  </si>
  <si>
    <t>탠덤롤러(자주식)  8∼10ton  HR     ( 호표 13 )</t>
  </si>
  <si>
    <t>5446B2C9F0377882719F05285902BF1643C351B3</t>
  </si>
  <si>
    <t>탠덤롤러(자주식)</t>
  </si>
  <si>
    <t>호표 13</t>
  </si>
  <si>
    <t>5446B2C9F0377882719F05285902BF1643C351</t>
  </si>
  <si>
    <t>5446B2C9F0377882719F05285902BF1643C351B35446B2C9F0377882719F05285902BF1643C351</t>
  </si>
  <si>
    <t>5446B2C9F0377882719F05285902BF1643C351B3545772A939C89A367E9F1718EA235506639BF2</t>
  </si>
  <si>
    <t>5446B2C9F0377882719F05285902BF1643C351B3524D3239FD469645789512286F86001</t>
  </si>
  <si>
    <t>5446B2C9F0377882719F05285902BF1643C351B3538BA229680AE9E374DF28D86359BE1686547F</t>
  </si>
  <si>
    <t>타이어 롤러(자주식)  8∼15ton  HR     ( 호표 14 )</t>
  </si>
  <si>
    <t>5446B2C9F03778E47A1AA498537ACB76E241AADD</t>
  </si>
  <si>
    <t>타이어 롤러(자주식)</t>
  </si>
  <si>
    <t>8∼15ton</t>
  </si>
  <si>
    <t>호표 14</t>
  </si>
  <si>
    <t>5446B2C9F03778E47A1AA498537ACB76E241AA</t>
  </si>
  <si>
    <t>5446B2C9F03778E47A1AA498537ACB76E241AADD5446B2C9F03778E47A1AA498537ACB76E241AA</t>
  </si>
  <si>
    <t>5446B2C9F03778E47A1AA498537ACB76E241AADD545772A939C89A367E9F1718EA235506639BF2</t>
  </si>
  <si>
    <t>주연료비의 23%</t>
  </si>
  <si>
    <t>5446B2C9F03778E47A1AA498537ACB76E241AADD524D3239FD469645789512286F86001</t>
  </si>
  <si>
    <t>5446B2C9F03778E47A1AA498537ACB76E241AADD538BA229680AE9E374DF28D86359BE1686547F</t>
  </si>
  <si>
    <t>플레이트 콤팩터  1.5ton  HR     ( 호표 15 )</t>
  </si>
  <si>
    <t>5446B2C9F03778DA70DEA1B840DD7416A9C832FB</t>
  </si>
  <si>
    <t>플레이트 콤팩터</t>
  </si>
  <si>
    <t>1.5ton</t>
  </si>
  <si>
    <t>호표 15</t>
  </si>
  <si>
    <t>5446B2C9F03778DA70DEA1B840DD7416A9C832</t>
  </si>
  <si>
    <t>5446B2C9F03778DA70DEA1B840DD7416A9C832FB5446B2C9F03778DA70DEA1B840DD7416A9C832</t>
  </si>
  <si>
    <t>공업용휘발유</t>
  </si>
  <si>
    <t>무연</t>
  </si>
  <si>
    <t>545772A939C89A367E9C429893F951C6099F3D</t>
  </si>
  <si>
    <t>5446B2C9F03778DA70DEA1B840DD7416A9C832FB545772A939C89A367E9C429893F951C6099F3D</t>
  </si>
  <si>
    <t>주연료비의 20%</t>
  </si>
  <si>
    <t>5446B2C9F03778DA70DEA1B840DD7416A9C832FB524D3239FD469645789512286F86001</t>
  </si>
  <si>
    <t>일반기계운전사</t>
  </si>
  <si>
    <t>538BA229680AE9E374DF28D86359BE1686551E</t>
  </si>
  <si>
    <t>5446B2C9F03778DA70DEA1B840DD7416A9C832FB538BA229680AE9E374DF28D86359BE1686551E</t>
  </si>
  <si>
    <t>크레인(타이어)  10ton  HR     ( 호표 16 )</t>
  </si>
  <si>
    <t>5446B2C9F037437F77C1FB08810FA7961AD993E7</t>
  </si>
  <si>
    <t>크레인(타이어)</t>
  </si>
  <si>
    <t>10ton</t>
  </si>
  <si>
    <t>호표 16</t>
  </si>
  <si>
    <t>5446B2C9F037437F77C1FB08810FA7961AD993</t>
  </si>
  <si>
    <t>5446B2C9F037437F77C1FB08810FA7961AD993E75446B2C9F037437F77C1FB08810FA7961AD993</t>
  </si>
  <si>
    <t>5446B2C9F037437F77C1FB08810FA7961AD993E7545772A939C89A367E9F1718EA235506639BF2</t>
  </si>
  <si>
    <t>주연료비의 39%</t>
  </si>
  <si>
    <t>5446B2C9F037437F77C1FB08810FA7961AD993E7524D3239FD469645789512286F86001</t>
  </si>
  <si>
    <t>5446B2C9F037437F77C1FB08810FA7961AD993E7538BA229680AE9E374DF28D86359BE1686547F</t>
  </si>
  <si>
    <t>크레인(타이어)  20ton  HR     ( 호표 17 )</t>
  </si>
  <si>
    <t>5446B2C9F037437F77C1FB088134EB9607EE4942</t>
  </si>
  <si>
    <t>20ton</t>
  </si>
  <si>
    <t>호표 17</t>
  </si>
  <si>
    <t>5446B2C9F037437F77C1FB088134EB9607EE49</t>
  </si>
  <si>
    <t>5446B2C9F037437F77C1FB088134EB9607EE49425446B2C9F037437F77C1FB088134EB9607EE49</t>
  </si>
  <si>
    <t>5446B2C9F037437F77C1FB088134EB9607EE4942545772A939C89A367E9F1718EA235506639BF2</t>
  </si>
  <si>
    <t>5446B2C9F037437F77C1FB088134EB9607EE4942524D3239FD469645789512286F86001</t>
  </si>
  <si>
    <t>5446B2C9F037437F77C1FB088134EB9607EE4942538BA229680AE9E374DF28D86359BE1686547F</t>
  </si>
  <si>
    <t>크레인(타이어)  50ton  HR     ( 호표 18 )</t>
  </si>
  <si>
    <t>5446B2C9F037437F77C1FB0881455AA638B60F27</t>
  </si>
  <si>
    <t>50ton</t>
  </si>
  <si>
    <t>호표 18</t>
  </si>
  <si>
    <t>5446B2C9F037437F77C1FB0881455AA638B60F</t>
  </si>
  <si>
    <t>5446B2C9F037437F77C1FB0881455AA638B60F275446B2C9F037437F77C1FB0881455AA638B60F</t>
  </si>
  <si>
    <t>5446B2C9F037437F77C1FB0881455AA638B60F27545772A939C89A367E9F1718EA235506639BF2</t>
  </si>
  <si>
    <t>주연료비의 57%</t>
  </si>
  <si>
    <t>5446B2C9F037437F77C1FB0881455AA638B60F27524D3239FD469645789512286F86001</t>
  </si>
  <si>
    <t>5446B2C9F037437F77C1FB0881455AA638B60F27538BA229680AE9E374DF28D86359BE1686547F</t>
  </si>
  <si>
    <t>트럭탑재형 크레인  10ton  HR     ( 호표 19 )</t>
  </si>
  <si>
    <t>5446B2C9F037437F77C0D5085B8B91B6CDF891CD</t>
  </si>
  <si>
    <t>트럭탑재형 크레인</t>
  </si>
  <si>
    <t>호표 19</t>
  </si>
  <si>
    <t>5446B2C9F037437F77C0D5085B8B91B6CDF891</t>
  </si>
  <si>
    <t>5446B2C9F037437F77C0D5085B8B91B6CDF891CD5446B2C9F037437F77C0D5085B8B91B6CDF891</t>
  </si>
  <si>
    <t>5446B2C9F037437F77C0D5085B8B91B6CDF891CD545772A939C89A367E9F1718EA235506639BF2</t>
  </si>
  <si>
    <t>5446B2C9F037437F77C0D5085B8B91B6CDF891CD524D3239FD469645789512286F86001</t>
  </si>
  <si>
    <t>5446B2C9F037437F77C0D5085B8B91B6CDF891CD538BA229680AE9E374DF28D86359BE1686547E</t>
  </si>
  <si>
    <t>트럭 트랙터 및 평판트레일러  20ton  HR     ( 호표 20 )</t>
  </si>
  <si>
    <t>5446B2C9F03743167FE22CE8746F0E66DA9B8C45</t>
  </si>
  <si>
    <t>트럭 트랙터 및 평판트레일러</t>
  </si>
  <si>
    <t>호표 20</t>
  </si>
  <si>
    <t>5446B2C9F03743167FE22CE8746F0E66DA9B8C</t>
  </si>
  <si>
    <t>5446B2C9F03743167FE22CE8746F0E66DA9B8C455446B2C9F03743167FE22CE8746F0E66DA9B8C</t>
  </si>
  <si>
    <t>5446B2C9F03743167FE22CE8746F0E66DA9B8C45545772A939C89A367E9F1718EA235506639BF2</t>
  </si>
  <si>
    <t>5446B2C9F03743167FE22CE8746F0E66DA9B8C45524D3239FD469645789512286F86001</t>
  </si>
  <si>
    <t>5446B2C9F03743167FE22CE8746F0E66DA9B8C45538BA229680AE9E374DF28D86359BE1686547F</t>
  </si>
  <si>
    <t>콘크리트 펌프차  21m(65∼75㎥/hr)  HR     ( 호표 21 )</t>
  </si>
  <si>
    <t>5446B2C9F03720D577F8A238C23C51E640783013</t>
  </si>
  <si>
    <t>콘크리트 펌프차</t>
  </si>
  <si>
    <t>21m(65∼75㎥/hr)</t>
  </si>
  <si>
    <t>호표 21</t>
  </si>
  <si>
    <t>5446B2C9F03720D577F8A238C23C51E6407830</t>
  </si>
  <si>
    <t>5446B2C9F03720D577F8A238C23C51E6407830135446B2C9F03720D577F8A238C23C51E6407830</t>
  </si>
  <si>
    <t>5446B2C9F03720D577F8A238C23C51E640783013545772A939C89A367E9F1718EA235506639BF2</t>
  </si>
  <si>
    <t>주연료비의 35%</t>
  </si>
  <si>
    <t>5446B2C9F03720D577F8A238C23C51E640783013524D3239FD469645789512286F86001</t>
  </si>
  <si>
    <t>5446B2C9F03720D577F8A238C23C51E640783013538BA229680AE9E374DF28D86359BE1686547F</t>
  </si>
  <si>
    <t>모터그레이더  3.6m일반용  HR     ( 호표 22 )</t>
  </si>
  <si>
    <t>541912C9155EE98D782E5FC8A6D6</t>
  </si>
  <si>
    <t>모터그레이더</t>
  </si>
  <si>
    <t>3.6m일반용</t>
  </si>
  <si>
    <t>호표 22</t>
  </si>
  <si>
    <t>3.6m (일반용)</t>
  </si>
  <si>
    <t>547372597A1C6AEE7F76F7D8C346</t>
  </si>
  <si>
    <t>541912C9155EE98D782E5FC8A6D6547372597A1C6AEE7F76F7D8C346</t>
  </si>
  <si>
    <t>저유황 0.003%</t>
  </si>
  <si>
    <t>54D492094BA69BF27D649988B726</t>
  </si>
  <si>
    <t>541912C9155EE98D782E5FC8A6D654D492094BA69BF27D649988B726</t>
  </si>
  <si>
    <t>주연료비의39%</t>
  </si>
  <si>
    <t>541912C9155EE98D782E5FC8A6D6524D3239FD469645789512286F86001</t>
  </si>
  <si>
    <t>541912C91579C740707718D88ED6</t>
  </si>
  <si>
    <t>541912C9155EE98D782E5FC8A6D6541912C91579C740707718D88ED6</t>
  </si>
  <si>
    <t>덤프트럭  15톤  HR     ( 호표 23 )</t>
  </si>
  <si>
    <t>541912C9155EE98D782E50484006</t>
  </si>
  <si>
    <t>15톤</t>
  </si>
  <si>
    <t>호표 23</t>
  </si>
  <si>
    <t>5461B259ACD9BD867B9D98C87F96</t>
  </si>
  <si>
    <t>541912C9155EE98D782E504840065461B259ACD9BD867B9D98C87F96</t>
  </si>
  <si>
    <t>541912C9155EE98D782E5048400654D492094BA69BF27D649988B726</t>
  </si>
  <si>
    <t>주연료비의38%</t>
  </si>
  <si>
    <t>541912C9155EE98D782E50484006524D3239FD469645789512286F86001</t>
  </si>
  <si>
    <t>541912C9155EE98D782E50484006541912C91579C740707718D88ED6</t>
  </si>
  <si>
    <t>머캐덤롤러(자주식)  10∼12톤  HR     ( 호표 24 )</t>
  </si>
  <si>
    <t>541912C9155EE98D7BE2DE780376</t>
  </si>
  <si>
    <t>머캐덤롤러(자주식)</t>
  </si>
  <si>
    <t>10∼12톤</t>
  </si>
  <si>
    <t>호표 24</t>
  </si>
  <si>
    <t>54737259ED63CAC47357EC587046</t>
  </si>
  <si>
    <t>541912C9155EE98D7BE2DE78037654737259ED63CAC47357EC587046</t>
  </si>
  <si>
    <t>541912C9155EE98D7BE2DE78037654D492094BA69BF27D649988B726</t>
  </si>
  <si>
    <t>주연료비의18%</t>
  </si>
  <si>
    <t>541912C9155EE98D7BE2DE780376524D3239FD469645789512286F86001</t>
  </si>
  <si>
    <t>541912C9155EE98D7BE2DE780376541912C91579C740707718D88ED6</t>
  </si>
  <si>
    <t>탠덤롤러(자주식)  8∼10톤  HR     ( 호표 25 )</t>
  </si>
  <si>
    <t>541912C9155EE98D7BE2DE787676</t>
  </si>
  <si>
    <t>8∼10톤</t>
  </si>
  <si>
    <t>호표 25</t>
  </si>
  <si>
    <t>탠덤 롤러(자주식)</t>
  </si>
  <si>
    <t>54737259ED63CAC474713E687916</t>
  </si>
  <si>
    <t>541912C9155EE98D7BE2DE78767654737259ED63CAC474713E687916</t>
  </si>
  <si>
    <t>541912C9155EE98D7BE2DE78767654D492094BA69BF27D649988B726</t>
  </si>
  <si>
    <t>541912C9155EE98D7BE2DE787676524D3239FD469645789512286F86001</t>
  </si>
  <si>
    <t>541912C9155EE98D7BE2DE787676541912C91579C740707718D88ED6</t>
  </si>
  <si>
    <t>진동롤러(자주식)  10톤  HR     ( 호표 26 )</t>
  </si>
  <si>
    <t>541912C9155EE98D7BE2DF181196</t>
  </si>
  <si>
    <t>진동롤러(자주식)</t>
  </si>
  <si>
    <t>10톤</t>
  </si>
  <si>
    <t>호표 26</t>
  </si>
  <si>
    <t>진동 롤러(자주식)</t>
  </si>
  <si>
    <t>54737259ED63DB45797BDD983BB6</t>
  </si>
  <si>
    <t>541912C9155EE98D7BE2DF18119654737259ED63DB45797BDD983BB6</t>
  </si>
  <si>
    <t>541912C9155EE98D7BE2DF18119654D492094BA69BF27D649988B726</t>
  </si>
  <si>
    <t>주연료비의30%</t>
  </si>
  <si>
    <t>541912C9155EE98D7BE2DF181196524D3239FD469645789512286F86001</t>
  </si>
  <si>
    <t>541912C9155EE98D7BE2DF181196541912C91579C740707718D88ED6</t>
  </si>
  <si>
    <t>타이어롤러(자주식)  8∼15톤  HR     ( 호표 27 )</t>
  </si>
  <si>
    <t>541912C9155EE98D7BE2DD68BF36</t>
  </si>
  <si>
    <t>타이어롤러(자주식)</t>
  </si>
  <si>
    <t>8∼15톤</t>
  </si>
  <si>
    <t>호표 27</t>
  </si>
  <si>
    <t>8-15톤</t>
  </si>
  <si>
    <t>54737259ED63DBDB7F2418A87EB6</t>
  </si>
  <si>
    <t>541912C9155EE98D7BE2DD68BF3654737259ED63DBDB7F2418A87EB6</t>
  </si>
  <si>
    <t>541912C9155EE98D7BE2DD68BF3654D492094BA69BF27D649988B726</t>
  </si>
  <si>
    <t>주연료비의23%</t>
  </si>
  <si>
    <t>541912C9155EE98D7BE2DD68BF36524D3239FD469645789512286F86001</t>
  </si>
  <si>
    <t>541912C9155EE98D7BE2DD68BF36541912C91579C740707718D88ED6</t>
  </si>
  <si>
    <t>아스팔트페이버(피니셔)  3m  HR     ( 호표 28 )</t>
  </si>
  <si>
    <t>541912C9155EE98D7DAF4B38D216</t>
  </si>
  <si>
    <t>아스팔트페이버(피니셔)</t>
  </si>
  <si>
    <t>3m</t>
  </si>
  <si>
    <t>호표 28</t>
  </si>
  <si>
    <t>아스팔트 피니셔</t>
  </si>
  <si>
    <t>5446B2C9F0375DFC776B6D78181C90E6CFD013</t>
  </si>
  <si>
    <t>541912C9155EE98D7DAF4B38D2165446B2C9F0375DFC776B6D78181C90E6CFD013</t>
  </si>
  <si>
    <t>541912C9155EE98D7DAF4B38D216545772A939C89A367E9F1718EA235506639BF2</t>
  </si>
  <si>
    <t>주재료비의 7%</t>
  </si>
  <si>
    <t>541912C9155EE98D7DAF4B38D216524D3239FD469645789512286FB6002</t>
  </si>
  <si>
    <t>541912C9155EE98D7DAF4B38D216538BA229680AE9E374DF28D86359BE1686547F</t>
  </si>
  <si>
    <t>물탱크(살수차)  5500L  HR     ( 호표 29 )</t>
  </si>
  <si>
    <t>541912C9155EE98D71FEA278EE56</t>
  </si>
  <si>
    <t>물탱크(살수차)</t>
  </si>
  <si>
    <t>5500L</t>
  </si>
  <si>
    <t>호표 29</t>
  </si>
  <si>
    <t>5500 L</t>
  </si>
  <si>
    <t>541932F9681E55437B4515A88CE6</t>
  </si>
  <si>
    <t>541912C9155EE98D71FEA278EE56541932F9681E55437B4515A88CE6</t>
  </si>
  <si>
    <t>541912C9155EE98D71FEA278EE5654D492094BA69BF27D649988B726</t>
  </si>
  <si>
    <t>541912C9155EE98D71FEA278EE56524D3239FD469645789512286F86001</t>
  </si>
  <si>
    <t>541912C91579C740707718D8D586</t>
  </si>
  <si>
    <t>541912C9155EE98D71FEA278EE56541912C91579C740707718D8D586</t>
  </si>
  <si>
    <t>아스콘포장공사  표층5+기층7.5+기층20+보조30  M2     ( 호표 30 )</t>
  </si>
  <si>
    <t>a</t>
  </si>
  <si>
    <t>호표 31</t>
  </si>
  <si>
    <t>541912C9154CA423777D7628A976</t>
  </si>
  <si>
    <t>541912C9154CA423777D7628BBC6541912C9154CA423777D7628A976</t>
  </si>
  <si>
    <t>아스콘포장공사  표층5+기층7.5+기층20+보조30  a     ( 호표 31 )</t>
  </si>
  <si>
    <t>표층 아스콘포장</t>
  </si>
  <si>
    <t>#75,T=5.0cm</t>
  </si>
  <si>
    <t>호표 32</t>
  </si>
  <si>
    <t>541912C9154CA423777D762898E6</t>
  </si>
  <si>
    <t>541912C9154CA423777D7628A976541912C9154CA423777D762898E6</t>
  </si>
  <si>
    <t>기층 아스콘포장</t>
  </si>
  <si>
    <t>#57,T=7.5cm</t>
  </si>
  <si>
    <t>호표 33</t>
  </si>
  <si>
    <t>541912C9154CA423777D76288E96</t>
  </si>
  <si>
    <t>541912C9154CA423777D7628A976541912C9154CA423777D76288E96</t>
  </si>
  <si>
    <t>기층 부설</t>
  </si>
  <si>
    <t>혼합골재,T=200mm</t>
  </si>
  <si>
    <t>호표 34</t>
  </si>
  <si>
    <t>541912C9154CA423777D7628F196</t>
  </si>
  <si>
    <t>541912C9154CA423777D7628A976541912C9154CA423777D7628F196</t>
  </si>
  <si>
    <t>보조기층 부설</t>
  </si>
  <si>
    <t>혼합골재,T=300mm</t>
  </si>
  <si>
    <t>호표 35</t>
  </si>
  <si>
    <t>541912C9154CA423777D7628E706</t>
  </si>
  <si>
    <t>541912C9154CA423777D7628A976541912C9154CA423777D7628E706</t>
  </si>
  <si>
    <t>혼합골재운반비</t>
  </si>
  <si>
    <t>L:20km,덤프15톤</t>
  </si>
  <si>
    <t>산근 18</t>
  </si>
  <si>
    <t>541912C915ECCEE87E2E57382966</t>
  </si>
  <si>
    <t>541912C9154CA423777D7628A976541912C915ECCEE87E2E57382966</t>
  </si>
  <si>
    <t>아스콘운반비</t>
  </si>
  <si>
    <t>톤</t>
  </si>
  <si>
    <t>산근 19</t>
  </si>
  <si>
    <t>541912C915ECCEE87E2E59F8B676</t>
  </si>
  <si>
    <t>541912C9154CA423777D7628A976541912C915ECCEE87E2E59F8B676</t>
  </si>
  <si>
    <t>표층 아스콘포장  #75,T=5.0cm  a     ( 호표 32 )</t>
  </si>
  <si>
    <t>표층 택코팅</t>
  </si>
  <si>
    <t>40L/a</t>
  </si>
  <si>
    <t>호표 156</t>
  </si>
  <si>
    <t>535992491D94D7937C72DA78D6FAA6</t>
  </si>
  <si>
    <t>541912C9154CA423777D762898E6535992491D94D7937C72DA78D6FAA6</t>
  </si>
  <si>
    <t>표층 아스콘포설 #78</t>
  </si>
  <si>
    <t>아스팔트페이버</t>
  </si>
  <si>
    <t>호표 36</t>
  </si>
  <si>
    <t>541912C9154CA423777D7628D696</t>
  </si>
  <si>
    <t>541912C9154CA423777D762898E6541912C9154CA423777D7628D696</t>
  </si>
  <si>
    <t>표층 전압비</t>
  </si>
  <si>
    <t>T=5.0cm</t>
  </si>
  <si>
    <t>호표 37</t>
  </si>
  <si>
    <t>541912C9154CA423777D7628D6F6</t>
  </si>
  <si>
    <t>541912C9154CA423777D762898E6541912C9154CA423777D7628D6F6</t>
  </si>
  <si>
    <t>기층 아스콘포장  #57,T=7.5cm  a     ( 호표 33 )</t>
  </si>
  <si>
    <t>기층 프라임코팅</t>
  </si>
  <si>
    <t>75L/a</t>
  </si>
  <si>
    <t>호표 38</t>
  </si>
  <si>
    <t>541912C9154CA423777D7628C426</t>
  </si>
  <si>
    <t>541912C9154CA423777D76288E96541912C9154CA423777D7628C426</t>
  </si>
  <si>
    <t>기층 아스콘포설 #57</t>
  </si>
  <si>
    <t>호표 39</t>
  </si>
  <si>
    <t>541912C9154CA423777D7628C406</t>
  </si>
  <si>
    <t>541912C9154CA423777D76288E96541912C9154CA423777D7628C406</t>
  </si>
  <si>
    <t>기층 전압비</t>
  </si>
  <si>
    <t>T=7.5cm</t>
  </si>
  <si>
    <t>호표 40</t>
  </si>
  <si>
    <t>541912C9154CA423777D7628C466</t>
  </si>
  <si>
    <t>541912C9154CA423777D76288E96541912C9154CA423777D7628C466</t>
  </si>
  <si>
    <t>기층 부설  혼합골재,T=200mm  M3     ( 호표 34 )</t>
  </si>
  <si>
    <t>혼합골재</t>
  </si>
  <si>
    <t>A급기층용,상차도</t>
  </si>
  <si>
    <t>541912C99AD75A727D116178FC06</t>
  </si>
  <si>
    <t>541912C9154CA423777D7628F196541912C99AD75A727D116178FC06</t>
  </si>
  <si>
    <t>기층포설(모터그레이더)</t>
  </si>
  <si>
    <t>20cm</t>
  </si>
  <si>
    <t>산근 2</t>
  </si>
  <si>
    <t>541912C915ECCEF975007168A526</t>
  </si>
  <si>
    <t>541912C9154CA423777D7628F196541912C915ECCEF975007168A526</t>
  </si>
  <si>
    <t>기층살수(물탱크)</t>
  </si>
  <si>
    <t>2.0톤/a</t>
  </si>
  <si>
    <t>산근 12</t>
  </si>
  <si>
    <t>541912C915ECCEF97500731857A6</t>
  </si>
  <si>
    <t>541912C9154CA423777D7628F196541912C915ECCEF97500731857A6</t>
  </si>
  <si>
    <t>기층전압비(진동롤러)</t>
  </si>
  <si>
    <t>자주식 10톤</t>
  </si>
  <si>
    <t>산근 14</t>
  </si>
  <si>
    <t>541912C915ECCEF9750072786C66</t>
  </si>
  <si>
    <t>541912C9154CA423777D7628F196541912C915ECCEF9750072786C66</t>
  </si>
  <si>
    <t>기층전압비(타이어롤러)</t>
  </si>
  <si>
    <t>자주식 8-15톤</t>
  </si>
  <si>
    <t>산근 16</t>
  </si>
  <si>
    <t>541912C915ECCEF9750072784186</t>
  </si>
  <si>
    <t>541912C9154CA423777D7628F196541912C915ECCEF9750072784186</t>
  </si>
  <si>
    <t>보조기층 부설  혼합골재,T=300mm  M3     ( 호표 35 )</t>
  </si>
  <si>
    <t>보조기층용,상차도</t>
  </si>
  <si>
    <t>541912C99AD75A727D116178E3A6</t>
  </si>
  <si>
    <t>541912C9154CA423777D7628E706541912C99AD75A727D116178E3A6</t>
  </si>
  <si>
    <t>보조기층포설(모터그레이더)</t>
  </si>
  <si>
    <t>30cm</t>
  </si>
  <si>
    <t>산근 3</t>
  </si>
  <si>
    <t>541912C915ECCEF97500716879E6</t>
  </si>
  <si>
    <t>541912C9154CA423777D7628E706541912C915ECCEF97500716879E6</t>
  </si>
  <si>
    <t>보조기층살수(물탱크)</t>
  </si>
  <si>
    <t>3.0톤/a</t>
  </si>
  <si>
    <t>산근 13</t>
  </si>
  <si>
    <t>541912C915ECCEF9750073184536</t>
  </si>
  <si>
    <t>541912C9154CA423777D7628E706541912C915ECCEF9750073184536</t>
  </si>
  <si>
    <t>보조기층전압비(진동롤러)</t>
  </si>
  <si>
    <t>산근 15</t>
  </si>
  <si>
    <t>541912C915ECCEF9750072787EC6</t>
  </si>
  <si>
    <t>541912C9154CA423777D7628E706541912C915ECCEF9750072787EC6</t>
  </si>
  <si>
    <t>보조기층전압비(타이어롤러)</t>
  </si>
  <si>
    <t>산근 17</t>
  </si>
  <si>
    <t>541912C915ECCEF97500727853F6</t>
  </si>
  <si>
    <t>541912C9154CA423777D7628E706541912C915ECCEF97500727853F6</t>
  </si>
  <si>
    <t>표층 아스콘포설 #78  아스팔트페이버  a     ( 호표 36 )</t>
  </si>
  <si>
    <t>아스팔트콘크리트</t>
  </si>
  <si>
    <t>표층용,밀립도(13),(#78)</t>
  </si>
  <si>
    <t>541912C99AD75A187435F32827C6</t>
  </si>
  <si>
    <t>541912C9154CA423777D7628D696541912C99AD75A187435F32827C6</t>
  </si>
  <si>
    <t>아스팔트 페이버 표층</t>
  </si>
  <si>
    <t>5cm</t>
  </si>
  <si>
    <t>산근 10</t>
  </si>
  <si>
    <t>541912C915ECCEF975007318CA96</t>
  </si>
  <si>
    <t>541912C9154CA423777D7628D696541912C915ECCEF975007318CA96</t>
  </si>
  <si>
    <t>표층 전압비  T=5.0cm  a     ( 호표 37 )</t>
  </si>
  <si>
    <t>표층공전압비(TANDAM ROLLER)</t>
  </si>
  <si>
    <t>10-14톤</t>
  </si>
  <si>
    <t>산근 8</t>
  </si>
  <si>
    <t>541912C915ECCEF97500704819B6</t>
  </si>
  <si>
    <t>541912C9154CA423777D7628D6F6541912C915ECCEF97500704819B6</t>
  </si>
  <si>
    <t>표층공전압비(TIRE ROLLER)</t>
  </si>
  <si>
    <t>산근 4</t>
  </si>
  <si>
    <t>541912C915ECCEF9750070489D16</t>
  </si>
  <si>
    <t>541912C9154CA423777D7628D6F6541912C915ECCEF9750070489D16</t>
  </si>
  <si>
    <t>표층공전압비(MACADAM ROLLER)</t>
  </si>
  <si>
    <t>8-10톤</t>
  </si>
  <si>
    <t>산근 6</t>
  </si>
  <si>
    <t>541912C915ECCEF975007048D4C6</t>
  </si>
  <si>
    <t>541912C9154CA423777D7628D6F6541912C915ECCEF975007048D4C6</t>
  </si>
  <si>
    <t>기층 프라임코팅  75L/a  a     ( 호표 38 )</t>
  </si>
  <si>
    <t>역청재 용해</t>
  </si>
  <si>
    <t>버너사용</t>
  </si>
  <si>
    <t>1000L</t>
  </si>
  <si>
    <t>호표 157</t>
  </si>
  <si>
    <t>535992491D94D7937C72DA78D6FA96</t>
  </si>
  <si>
    <t>541912C9154CA423777D7628C426535992491D94D7937C72DA78D6FA96</t>
  </si>
  <si>
    <t>아스팔트</t>
  </si>
  <si>
    <t>컷백MC-1,3,P/K(200ℓ)</t>
  </si>
  <si>
    <t>D/M</t>
  </si>
  <si>
    <t>541912C99AD75A577FBDAD683956</t>
  </si>
  <si>
    <t>541912C9154CA423777D7628C426541912C99AD75A577FBDAD683956</t>
  </si>
  <si>
    <t>모래 살포</t>
  </si>
  <si>
    <t>호표 158</t>
  </si>
  <si>
    <t>535992491D94D7937C72DA78D6FA86</t>
  </si>
  <si>
    <t>541912C9154CA423777D7628C426535992491D94D7937C72DA78D6FA86</t>
  </si>
  <si>
    <t>ASPHALT 살포(DISTRIBUTOR)</t>
  </si>
  <si>
    <t>3800L 프라임코팅</t>
  </si>
  <si>
    <t>산근 1</t>
  </si>
  <si>
    <t>541912C915ECCEF975007168C006</t>
  </si>
  <si>
    <t>541912C9154CA423777D7628C426541912C915ECCEF975007168C006</t>
  </si>
  <si>
    <t>포장공</t>
  </si>
  <si>
    <t>541912C91579C740707719F8DCF6</t>
  </si>
  <si>
    <t>541912C9154CA423777D7628C426541912C91579C740707719F8DCF6</t>
  </si>
  <si>
    <t>보통인부</t>
  </si>
  <si>
    <t>541912C91579C740707718D8C4B6</t>
  </si>
  <si>
    <t>541912C9154CA423777D7628C426541912C91579C740707718D8C4B6</t>
  </si>
  <si>
    <t>노무비</t>
  </si>
  <si>
    <t>보통인부(청소)</t>
  </si>
  <si>
    <t>541912C91579C740707719F86956</t>
  </si>
  <si>
    <t>541912C9154CA423777D7628C426541912C91579C740707719F86956</t>
  </si>
  <si>
    <t>기층 아스콘포설 #57  아스팔트페이버  a     ( 호표 39 )</t>
  </si>
  <si>
    <t>중간층,조립도(20),(#57)</t>
  </si>
  <si>
    <t>541912C99AD75A187435F3280B16</t>
  </si>
  <si>
    <t>541912C9154CA423777D7628C406541912C99AD75A187435F3280B16</t>
  </si>
  <si>
    <t>아스팔트 페이버 기층</t>
  </si>
  <si>
    <t>7.5cm</t>
  </si>
  <si>
    <t>산근 11</t>
  </si>
  <si>
    <t>541912C915ECCEF9750073189D56</t>
  </si>
  <si>
    <t>541912C9154CA423777D7628C406541912C915ECCEF9750073189D56</t>
  </si>
  <si>
    <t>기층 전압비  T=7.5cm  a     ( 호표 40 )</t>
  </si>
  <si>
    <t>기층공전압비(TANDAM ROLLER)</t>
  </si>
  <si>
    <t>산근 9</t>
  </si>
  <si>
    <t>541912C915ECCEF9750070480F46</t>
  </si>
  <si>
    <t>541912C9154CA423777D7628C466541912C915ECCEF9750070480F46</t>
  </si>
  <si>
    <t>기층공전압비(TIRE ROLLER)</t>
  </si>
  <si>
    <t>산근 5</t>
  </si>
  <si>
    <t>541912C915ECCEF9750070488CA6</t>
  </si>
  <si>
    <t>541912C9154CA423777D7628C466541912C915ECCEF9750070488CA6</t>
  </si>
  <si>
    <t>기층공전압비(MACADAM ROLLER)</t>
  </si>
  <si>
    <t>10-12톤</t>
  </si>
  <si>
    <t>산근 7</t>
  </si>
  <si>
    <t>541912C915ECCEF975007048F7A6</t>
  </si>
  <si>
    <t>541912C9154CA423777D7628C466541912C915ECCEF975007048F7A6</t>
  </si>
  <si>
    <t>아스팔트디스트리뷰터  3800L  HR     ( 호표 41 )</t>
  </si>
  <si>
    <t>535972093B0511A7734979C8530DC6</t>
  </si>
  <si>
    <t>아스팔트디스트리뷰터</t>
  </si>
  <si>
    <t>3800L</t>
  </si>
  <si>
    <t>호표 41</t>
  </si>
  <si>
    <t>아스팔트 디스트리뷰터</t>
  </si>
  <si>
    <t>5446B2C9F0375DE27023A1D8239C851676B5AB</t>
  </si>
  <si>
    <t>535972093B0511A7734979C8530DC65446B2C9F0375DE27023A1D8239C851676B5AB</t>
  </si>
  <si>
    <t>535972093B0511A7734979C8530DC6545772A939C89A367E9F1718EA235506639BF2</t>
  </si>
  <si>
    <t>주재료비의 25%</t>
  </si>
  <si>
    <t>535972093B0511A7734979C8530DC6524D3239FD469645789512286FB6002</t>
  </si>
  <si>
    <t>535972093B0511A7734979C8530DC6538BA229680AE9E374DF28D86359BE1686547F</t>
  </si>
  <si>
    <t>강관 지주 설치  지주높이 4.0m 이하  M     ( 호표 42 )</t>
  </si>
  <si>
    <t>535972093B0511A773497838EA4D46</t>
  </si>
  <si>
    <t>강관 지주 설치</t>
  </si>
  <si>
    <t>지주높이 4.0m 이하</t>
  </si>
  <si>
    <t>호표 42</t>
  </si>
  <si>
    <t>비계공</t>
  </si>
  <si>
    <t>금액제외</t>
  </si>
  <si>
    <t>538BA229680AE9E374DF28D86359BE1686509A</t>
  </si>
  <si>
    <t>535972093B0511A773497838EA4D46538BA229680AE9E374DF28D86359BE1686509A</t>
  </si>
  <si>
    <t>-</t>
  </si>
  <si>
    <t>538BA229680AE9E374DF28D86359BE1686509E</t>
  </si>
  <si>
    <t>535972093B0511A773497838EA4D46538BA229680AE9E374DF28D86359BE1686509E</t>
  </si>
  <si>
    <t>535972093B0511A773497838EA4D465446B2C9F0376E1B774699C858632916F67601C5</t>
  </si>
  <si>
    <t>공구손료 및 경장비</t>
  </si>
  <si>
    <t>인력품의 3%</t>
  </si>
  <si>
    <t>535972093B0511A773497838EA4D46524D3239FD469645789512286F86001</t>
  </si>
  <si>
    <t>경비로 적용</t>
  </si>
  <si>
    <t>합계의 100%</t>
  </si>
  <si>
    <t>524D3239FD469645789512286FB6002</t>
  </si>
  <si>
    <t>535972093B0511A773497838EA4D46524D3239FD469645789512286FB6002</t>
  </si>
  <si>
    <t>강관 지주 해체  지주높이 4.0m 이하  M     ( 호표 43 )</t>
  </si>
  <si>
    <t>535972093B0511A773497838EA5FB6</t>
  </si>
  <si>
    <t>강관 지주 해체</t>
  </si>
  <si>
    <t>호표 43</t>
  </si>
  <si>
    <t>535972093B0511A773497838EA5FB6538BA229680AE9E374DF28D86359BE1686509A</t>
  </si>
  <si>
    <t>535972093B0511A773497838EA5FB6538BA229680AE9E374DF28D86359BE1686509E</t>
  </si>
  <si>
    <t>535972093B0511A773497838EA5FB65446B2C9F0376E1B774699C858632916F67601C5</t>
  </si>
  <si>
    <t>535972093B0511A773497838EA5FB6524D3239FD469645789512286F86001</t>
  </si>
  <si>
    <t>535972093B0511A773497838EA5FB6524D3239FD469645789512286FB6002</t>
  </si>
  <si>
    <t>조립식가설울타리/E.G.I철판  3개월,H=4.0m이하,강관지주  M     ( 호표 44 )</t>
  </si>
  <si>
    <t>조립식 가설울타리 부재</t>
  </si>
  <si>
    <t>EGI철판, 550*3000*1.0t</t>
  </si>
  <si>
    <t>매</t>
  </si>
  <si>
    <t>5473F2A9C7C62C667BA408386BC3F9C6962FB3</t>
  </si>
  <si>
    <t>535972093B0511957A1558B8494B065473F2A9C7C62C667BA408386BC3F9C6962FB3</t>
  </si>
  <si>
    <t>강관비계</t>
  </si>
  <si>
    <t>비계파이프, 48.6*2.3mm</t>
  </si>
  <si>
    <t>5473F2A9C7C62C54749AA38881AFC106D883FA</t>
  </si>
  <si>
    <t>535972093B0511957A1558B8494B065473F2A9C7C62C54749AA38881AFC106D883FA</t>
  </si>
  <si>
    <t>강관비계 부속철물</t>
  </si>
  <si>
    <t>클램프 고정, 자동</t>
  </si>
  <si>
    <t>5473F2A9C7C62C54749AA38881AFC106D9AA84</t>
  </si>
  <si>
    <t>535972093B0511957A1558B8494B065473F2A9C7C62C54749AA38881AFC106D9AA84</t>
  </si>
  <si>
    <t>이음철물, 연결핀</t>
  </si>
  <si>
    <t>5473F2A9C7C62C54749AA38881AFC106D9AA83</t>
  </si>
  <si>
    <t>535972093B0511957A1558B8494B065473F2A9C7C62C54749AA38881AFC106D9AA83</t>
  </si>
  <si>
    <t>볼트/넛트</t>
  </si>
  <si>
    <t>5473F2A9C7C62C667BA408386BC3F9C6962BDD</t>
  </si>
  <si>
    <t>535972093B0511957A1558B8494B065473F2A9C7C62C667BA408386BC3F9C6962BDD</t>
  </si>
  <si>
    <t>535972093B0511957A1558B8494B06535972093B0511A773497838EA4D46</t>
  </si>
  <si>
    <t>535972093B0511957A1558B8494B06535972093B0511A773497838EA5FB6</t>
  </si>
  <si>
    <t>가설울타리판 설치</t>
  </si>
  <si>
    <t>설치높이 3m 이하</t>
  </si>
  <si>
    <t>535972093B0511847D9B7AC8D68376</t>
  </si>
  <si>
    <t>535972093B0511957A1558B8494B06535972093B0511847D9B7AC8D68376</t>
  </si>
  <si>
    <t>가설울타리판 해체</t>
  </si>
  <si>
    <t>535972093B0511847D9B7AC8D69DD6</t>
  </si>
  <si>
    <t>535972093B0511957A1558B8494B06535972093B0511847D9B7AC8D69DD6</t>
  </si>
  <si>
    <t>535972093B0511957A1558B8494B06524D3239FD469645789512286F86001</t>
  </si>
  <si>
    <t>가설울타리판 설치  설치높이 3m 이하  M     ( 호표 45 )</t>
  </si>
  <si>
    <t>호표 45</t>
  </si>
  <si>
    <t>535972093B0511847D9B7AC8D68376538BA229680AE9E374DF28D86359BE1686509A</t>
  </si>
  <si>
    <t>535972093B0511847D9B7AC8D68376538BA229680AE9E374DF28D86359BE1686509E</t>
  </si>
  <si>
    <t>공구손료</t>
  </si>
  <si>
    <t>535972093B0511847D9B7AC8D68376524D3239FD469645789512286F86001</t>
  </si>
  <si>
    <t>535972093B0511847D9B7AC8D68376524D3239FD469645789512286FB6002</t>
  </si>
  <si>
    <t>가설울타리판 해체  설치높이 3m 이하  M     ( 호표 46 )</t>
  </si>
  <si>
    <t>호표 46</t>
  </si>
  <si>
    <t>535972093B0511847D9B7AC8D69DD6538BA229680AE9E374DF28D86359BE1686509A</t>
  </si>
  <si>
    <t>535972093B0511847D9B7AC8D69DD6538BA229680AE9E374DF28D86359BE1686509E</t>
  </si>
  <si>
    <t>535972093B0511847D9B7AC8D69DD6524D3239FD469645789512286F86001</t>
  </si>
  <si>
    <t>535972093B0511847D9B7AC8D69DD6524D3239FD469645789512286FB6002</t>
  </si>
  <si>
    <t>강관 조립말비계(이동식)설치 및 해체  높이 2m, 노무비  대     ( 호표 47 )</t>
  </si>
  <si>
    <t>535972093B2051F272B543D8269596</t>
  </si>
  <si>
    <t>높이 2m, 노무비</t>
  </si>
  <si>
    <t>호표 47</t>
  </si>
  <si>
    <t>535972093B2051F272B543D8269596538BA229680AE9E374DF28D86359BE1686509A</t>
  </si>
  <si>
    <t>535972093B2051F272B543D8269596538BA229680AE9E374DF28D86359BE1686509E</t>
  </si>
  <si>
    <t>강관 조립말비계(이동식)설치 및 해체  높이 2m, 3개월  대     ( 호표 48 )</t>
  </si>
  <si>
    <t>비계안정장치</t>
  </si>
  <si>
    <t>기둥, 1.2*1.7m</t>
  </si>
  <si>
    <t>5473F2A9C7C62C667BA0AD8853F3AC3621B090</t>
  </si>
  <si>
    <t>535972093B2051F272B542C8B778265473F2A9C7C62C667BA0AD8853F3AC3621B090</t>
  </si>
  <si>
    <t>가새, 1.518 * 2개</t>
  </si>
  <si>
    <t>5473F2A9C7C62C667BA0AD8853F3AC3621BE74</t>
  </si>
  <si>
    <t>535972093B2051F272B542C8B778265473F2A9C7C62C667BA0AD8853F3AC3621BE74</t>
  </si>
  <si>
    <t>수평띠장, 1829mm</t>
  </si>
  <si>
    <t>5473F2A9C7C62C667BA0AD8853F3AC3621BF1E</t>
  </si>
  <si>
    <t>535972093B2051F272B542C8B778265473F2A9C7C62C667BA0AD8853F3AC3621BF1E</t>
  </si>
  <si>
    <t>손잡이기둥</t>
  </si>
  <si>
    <t>5473F2A9C7C62C667BA0AD8853F3AC3621BF19</t>
  </si>
  <si>
    <t>535972093B2051F272B542C8B778265473F2A9C7C62C667BA0AD8853F3AC3621BF19</t>
  </si>
  <si>
    <t>손잡이, 1229mm</t>
  </si>
  <si>
    <t>5473F2A9C7C62C667BA0AD8853F3AC3621BF1F</t>
  </si>
  <si>
    <t>535972093B2051F272B542C8B778265473F2A9C7C62C667BA0AD8853F3AC3621BF1F</t>
  </si>
  <si>
    <t>손잡이, 1829mm</t>
  </si>
  <si>
    <t>5473F2A9C7C62C667BA0AD8853F3AC3621BF18</t>
  </si>
  <si>
    <t>535972093B2051F272B542C8B778265473F2A9C7C62C667BA0AD8853F3AC3621BF18</t>
  </si>
  <si>
    <t>바퀴</t>
  </si>
  <si>
    <t>5473F2A9C7C62C667BA0AD8853F3AC3621BF1A</t>
  </si>
  <si>
    <t>535972093B2051F272B542C8B778265473F2A9C7C62C667BA0AD8853F3AC3621BF1A</t>
  </si>
  <si>
    <t>쟈키</t>
  </si>
  <si>
    <t>5473F2A9C7C62C667BA0AD8853F3AC3621BF1B</t>
  </si>
  <si>
    <t>535972093B2051F272B542C8B778265473F2A9C7C62C667BA0AD8853F3AC3621BF1B</t>
  </si>
  <si>
    <t>발판, 40*200*2000</t>
  </si>
  <si>
    <t>장</t>
  </si>
  <si>
    <t>5473F2A9C7C62C667BA0AD887E8DBB16B117E1</t>
  </si>
  <si>
    <t>535972093B2051F272B542C8B778265473F2A9C7C62C667BA0AD887E8DBB16B117E1</t>
  </si>
  <si>
    <t>535972093B2051F272B542C8B77826535972093B2051F272B543D8269596</t>
  </si>
  <si>
    <t>시스템비계 설치 및 해체(인력)  10m 이하  M2     ( 호표 49 )</t>
  </si>
  <si>
    <t>535972093B2051F270859AF8CC7FA6</t>
  </si>
  <si>
    <t>시스템비계 설치 및 해체(인력)</t>
  </si>
  <si>
    <t>10m 이하</t>
  </si>
  <si>
    <t>호표 49</t>
  </si>
  <si>
    <t>535972093B2051F270859AF8CC7FA6538BA229680AE9E374DF28D86359BE1686509A</t>
  </si>
  <si>
    <t>535972093B2051F270859AF8CC7FA6538BA229680AE9E374DF28D86359BE1686509E</t>
  </si>
  <si>
    <t>인력품의 2%</t>
  </si>
  <si>
    <t>535972093B2051F270859AF8CC7FA6524D3239FD469645789512286F86001</t>
  </si>
  <si>
    <t>시스템비계 설치 및 해체(인력)  10m 초과~20m 이하  M2     ( 호표 50 )</t>
  </si>
  <si>
    <t>535972093B2051F27086A0C87F5EA6</t>
  </si>
  <si>
    <t>10m 초과~20m 이하</t>
  </si>
  <si>
    <t>호표 50</t>
  </si>
  <si>
    <t>535972093B2051F27086A0C87F5EA6538BA229680AE9E374DF28D86359BE1686509A</t>
  </si>
  <si>
    <t>535972093B2051F27086A0C87F5EA6538BA229680AE9E374DF28D86359BE1686509E</t>
  </si>
  <si>
    <t>535972093B2051F27086A0C87F5EA6524D3239FD469645789512286F86001</t>
  </si>
  <si>
    <t>수평 규준틀  귀  개소     ( 호표 51 )</t>
  </si>
  <si>
    <t>각재</t>
  </si>
  <si>
    <t>각재, 외송</t>
  </si>
  <si>
    <t>5473F2A9C7537EA37C4D5D68780293E61DA295</t>
  </si>
  <si>
    <t>535972093B2051E17E1475F8AF1F365473F2A9C7537EA37C4D5D68780293E61DA295</t>
  </si>
  <si>
    <t>건축목공</t>
  </si>
  <si>
    <t>538BA229680AE9E374DF28D86359BE1686524A</t>
  </si>
  <si>
    <t>535972093B2051E17E1475F8AF1F36538BA229680AE9E374DF28D86359BE1686524A</t>
  </si>
  <si>
    <t>535972093B2051E17E1475F8AF1F36538BA229680AE9E374DF28D86359BE1686509E</t>
  </si>
  <si>
    <t>강관동바리 설치 및 해체  3.5m 이하  M2     ( 호표 52 )</t>
  </si>
  <si>
    <t>535972093B2062467B2FCE78D8B9E6</t>
  </si>
  <si>
    <t>강관동바리 설치 및 해체</t>
  </si>
  <si>
    <t>3.5m 이하</t>
  </si>
  <si>
    <t>호표 52</t>
  </si>
  <si>
    <t>형틀목공</t>
  </si>
  <si>
    <t>538BA229680AE9E374DF28D86359BE1686509B</t>
  </si>
  <si>
    <t>535972093B2062467B2FCE78D8B9E6538BA229680AE9E374DF28D86359BE1686509B</t>
  </si>
  <si>
    <t>535972093B2062467B2FCE78D8B9E6538BA229680AE9E374DF28D86359BE1686509E</t>
  </si>
  <si>
    <t>강관동바리  3.5m이하, 1개월  M2     ( 호표 53 )</t>
  </si>
  <si>
    <t>건설용거푸집액세서리</t>
  </si>
  <si>
    <t>파이프지주, 60.5, 4220mm</t>
  </si>
  <si>
    <t>본</t>
  </si>
  <si>
    <t>5473F2A9C7C6A1FD70EE3F38AEF3AE364D1F74</t>
  </si>
  <si>
    <t>535972093B2062467B2D1AB8BE29D65473F2A9C7C6A1FD70EE3F38AEF3AE364D1F74</t>
  </si>
  <si>
    <t>재료비의 5%</t>
  </si>
  <si>
    <t>535972093B2062467B2D1AB8BE29D6524D3239FD469645789512286F86001</t>
  </si>
  <si>
    <t>535972093B2062467B2D1AB8BE29D6535972093B2062467B2FCE78D8B9E6</t>
  </si>
  <si>
    <t>콘테이너형 가설사무소 설치 및 해체  3.0*6.0m, 3개월  개소     ( 호표 54 )</t>
  </si>
  <si>
    <t>컨테이너하우스</t>
  </si>
  <si>
    <t>사무실용, 3.0*6.0*2.6m</t>
  </si>
  <si>
    <t>5473F2A9FCAD8AA5798A66C8C3AC8A264DFE84</t>
  </si>
  <si>
    <t>535972090FF651E279723C4807BE065473F2A9FCAD8AA5798A66C8C3AC8A264DFE84</t>
  </si>
  <si>
    <t>콘테이너형 가설건축물 설치 및 해체</t>
  </si>
  <si>
    <t>3.0*6.0m</t>
  </si>
  <si>
    <t>535972090FF651E2713C7DE8C9AD86</t>
  </si>
  <si>
    <t>535972090FF651E279723C4807BE06535972090FF651E2713C7DE8C9AD86</t>
  </si>
  <si>
    <t>535972090FF651E279723C4807BE06524D3239FD469645789512286F86001</t>
  </si>
  <si>
    <t>콘테이너형 가설건축물 설치 및 해체  3.0*6.0m  개소     ( 호표 55 )</t>
  </si>
  <si>
    <t>호표 55</t>
  </si>
  <si>
    <t>535972090FF651E2713C7DE8C9AD86538BA229680AE9E374DF28D86359BE1686509A</t>
  </si>
  <si>
    <t>특별인부</t>
  </si>
  <si>
    <t>538BA229680AE9E374DF28D86359BE1686509F</t>
  </si>
  <si>
    <t>535972090FF651E2713C7DE8C9AD86538BA229680AE9E374DF28D86359BE1686509F</t>
  </si>
  <si>
    <t>535972090FF651E2713C7DE8C9AD865446B2C9F037437F77C1FB08810FA7961AD993E7</t>
  </si>
  <si>
    <t>535972090FF651E2713C7DE8C9AD86524D3239FD469645789512286F86001</t>
  </si>
  <si>
    <t>임시칸막이설치 및 해체  H:2900,각관틀+내화패널100mm,3개월이하  M     ( 호표 56 )</t>
  </si>
  <si>
    <t>아연도각관</t>
  </si>
  <si>
    <t>50*50*t1.6mm, 2.380kg/m</t>
  </si>
  <si>
    <t>540F02E97E56AC03742A3D58A544B3460D3ADC</t>
  </si>
  <si>
    <t>535972091825FFD07B0C07E80669D6540F02E97E56AC03742A3D58A544B3460D3ADC</t>
  </si>
  <si>
    <t>손료</t>
  </si>
  <si>
    <t>주재료비의 15%</t>
  </si>
  <si>
    <t>535972091825FFD07B0C07E80669D6524D3239FD469645789512286FC6005</t>
  </si>
  <si>
    <t>내화패널</t>
  </si>
  <si>
    <t>벽재, 100mm</t>
  </si>
  <si>
    <t>5473F2A9C70B3ECC73EC6F6888527A767872B5</t>
  </si>
  <si>
    <t>535972091825FFD07B0C07E80669D65473F2A9C70B3ECC73EC6F6888527A767872B5</t>
  </si>
  <si>
    <t>U-BAR</t>
  </si>
  <si>
    <t>C/S 0.4t</t>
  </si>
  <si>
    <t>5473F2A9C70B3ECC73EC6F6888527A6655CEE8</t>
  </si>
  <si>
    <t>535972091825FFD07B0C07E80669D65473F2A9C70B3ECC73EC6F6888527A6655CEE8</t>
  </si>
  <si>
    <t>주재료비의 29%</t>
  </si>
  <si>
    <t>535972091825FFD07B0C07E80669D6524D3239FD469645789512286FF6006</t>
  </si>
  <si>
    <t>535972091825FFD07B0C07E80669D6538BA229680AE9E374DF28D86359BE1686524A</t>
  </si>
  <si>
    <t>535972091825FFD07B0C07E80669D6538BA229680AE9E374DF28D86359BE1686509E</t>
  </si>
  <si>
    <t>해체비</t>
  </si>
  <si>
    <t>인력품의 60%</t>
  </si>
  <si>
    <t>524D3239FD469645789512286FA6003</t>
  </si>
  <si>
    <t>535972091825FFD07B0C07E80669D6524D3239FD469645789512286FA6003</t>
  </si>
  <si>
    <t>524D3239FD469645789512286FD6004</t>
  </si>
  <si>
    <t>535972091825FFD07B0C07E80669D6524D3239FD469645789512286FE6007</t>
  </si>
  <si>
    <t>건축물 현장정리  철근콘크리트조  M2     ( 호표 57 )</t>
  </si>
  <si>
    <t>535972096049062B7318E648298C56538BA229680AE9E374DF28D86359BE1686509E</t>
  </si>
  <si>
    <t>건축물 현장정리(청소포함)  수선(바닥,천장 수선일경우)  M2     ( 호표 58 )</t>
  </si>
  <si>
    <t>535972096049062B743FF028D8E3C6538BA229680AE9E374DF28D86359BE1686509E</t>
  </si>
  <si>
    <t>구조부 먹매김  일반  M2     ( 호표 59 )</t>
  </si>
  <si>
    <t>535972096076A6827BFA8748895116538BA229680AE9E374DF28D86359BE1686524A</t>
  </si>
  <si>
    <t>거푸집 먹매김  일반  M2     ( 호표 60 )</t>
  </si>
  <si>
    <t>535972096076A6827BF8D9E8C8C416538BA229680AE9E374DF28D86359BE1686524A</t>
  </si>
  <si>
    <t>건축물보양 - 콘크리트  살수  M2     ( 호표 61 )</t>
  </si>
  <si>
    <t>535972096076A6BF7D6D0B68D82E36538BA229680AE9E374DF28D86359BE1686509E</t>
  </si>
  <si>
    <t>잡석지정  백호0.7M3+콤펙트1.5톤  M3     ( 호표 62 )</t>
  </si>
  <si>
    <t>자갈</t>
  </si>
  <si>
    <t>(별도), 25mm, #57</t>
  </si>
  <si>
    <t>별도</t>
  </si>
  <si>
    <t>545732C961FA56C57672F908D69AA7F6802D98</t>
  </si>
  <si>
    <t>5359523953EAA201753DA548B5B216545732C961FA56C57672F908D69AA7F6802D98</t>
  </si>
  <si>
    <t>잡석</t>
  </si>
  <si>
    <t>(별도)</t>
  </si>
  <si>
    <t>545732C961FA56C57E4E5E680C29A2462733C5</t>
  </si>
  <si>
    <t>5359523953EAA201753DA548B5B216545732C961FA56C57E4E5E680C29A2462733C5</t>
  </si>
  <si>
    <t>잡석깔기지정(T=10cm)-15년상개정CDH1-6021-0810대체</t>
  </si>
  <si>
    <t>산근 20</t>
  </si>
  <si>
    <t>5359523953EAA20176C20838723356</t>
  </si>
  <si>
    <t>5359523953EAA201753DA548B5B2165359523953EAA20176C20838723356</t>
  </si>
  <si>
    <t>합판거푸집 - 자재비  4회  M2     ( 호표 63 )</t>
  </si>
  <si>
    <t>53592289174C824776B1695888BFB6</t>
  </si>
  <si>
    <t>합판거푸집 - 자재비</t>
  </si>
  <si>
    <t>4회</t>
  </si>
  <si>
    <t>호표 63</t>
  </si>
  <si>
    <t>내수합판</t>
  </si>
  <si>
    <t>1급, 12*1220*2440mm</t>
  </si>
  <si>
    <t>545732C961CD292F7B7AC998054C6776B93D7D</t>
  </si>
  <si>
    <t>53592289174C824776B1695888BFB6545732C961CD292F7B7AC998054C6776B93D7D</t>
  </si>
  <si>
    <t>53592289174C824776B1695888BFB65473F2A9C7537EA37C4D5D68780293E61DA295</t>
  </si>
  <si>
    <t>적용비율</t>
  </si>
  <si>
    <t>주재료비의 38%</t>
  </si>
  <si>
    <t>53592289174C824776B1695888BFB6524D3239FD469645789512286FC6005</t>
  </si>
  <si>
    <t>소모자재(박리재 등)</t>
  </si>
  <si>
    <t>주재료비의 9%</t>
  </si>
  <si>
    <t>53592289174C824776B1695888BFB6524D3239FD469645789512286FA6003</t>
  </si>
  <si>
    <t>합판거푸집 - 인력투입  보통, 수직고 7m까지  M2     ( 호표 64 )</t>
  </si>
  <si>
    <t>53592289174C824776B04248FCB096</t>
  </si>
  <si>
    <t>합판거푸집 - 인력투입</t>
  </si>
  <si>
    <t>보통, 수직고 7m까지</t>
  </si>
  <si>
    <t>호표 64</t>
  </si>
  <si>
    <t>53592289174C824776B04248FCB096538BA229680AE9E374DF28D86359BE1686509B</t>
  </si>
  <si>
    <t>53592289174C824776B04248FCB096538BA229680AE9E374DF28D86359BE1686509E</t>
  </si>
  <si>
    <t>인력품의 1%</t>
  </si>
  <si>
    <t>53592289174C824776B04248FCB096524D3239FD469645789512286F86001</t>
  </si>
  <si>
    <t>합판거푸집 설치 및 해체  보통 4회  M2     ( 호표 65 )</t>
  </si>
  <si>
    <t>53592289174C8247775625C8E84ED653592289174C824776B1695888BFB6</t>
  </si>
  <si>
    <t>53592289174C8247775625C8E84ED653592289174C824776B04248FCB096</t>
  </si>
  <si>
    <t>유로폼 - 주자재비    10M2     ( 호표 66 )</t>
  </si>
  <si>
    <t>535922891721B90175894D98B89056</t>
  </si>
  <si>
    <t>유로폼 - 주자재비</t>
  </si>
  <si>
    <t>10M2</t>
  </si>
  <si>
    <t>호표 66</t>
  </si>
  <si>
    <t>건설용거푸집</t>
  </si>
  <si>
    <t>패널, 600*1200mm</t>
  </si>
  <si>
    <t>5473F2A9C7C6A1FD70EFC648BF7051F6EAB20E</t>
  </si>
  <si>
    <t>535922891721B90175894D98B890565473F2A9C7C6A1FD70EFC648BF7051F6EAB20E</t>
  </si>
  <si>
    <t>건설용거푸집, 내벽코너패널, 200+200, 1200mm</t>
  </si>
  <si>
    <t>5473F2A9C7C6A1FD70EFC648BF7051F6EAB6ED</t>
  </si>
  <si>
    <t>535922891721B90175894D98B890565473F2A9C7C6A1FD70EFC648BF7051F6EAB6ED</t>
  </si>
  <si>
    <t>유로폼 - 인력투입  보통, 수직고 7m까지  M2     ( 호표 67 )</t>
  </si>
  <si>
    <t>535922891721B901758A5488D42466</t>
  </si>
  <si>
    <t>유로폼 - 인력투입</t>
  </si>
  <si>
    <t>호표 67</t>
  </si>
  <si>
    <t>535922891721B901758A5488D42466538BA229680AE9E374DF28D86359BE1686509B</t>
  </si>
  <si>
    <t>535922891721B901758A5488D42466538BA229680AE9E374DF28D86359BE1686509E</t>
  </si>
  <si>
    <t>535922891721B901758A5488D42466524D3239FD469645789512286FA6003</t>
  </si>
  <si>
    <t>유로폼 설치 및 해체  보통  M2     ( 호표 68 )</t>
  </si>
  <si>
    <t>535922891721B90174E13D28781406535922891721B90175894D98B89056</t>
  </si>
  <si>
    <t>부자재</t>
  </si>
  <si>
    <t>주재료비의 52%</t>
  </si>
  <si>
    <t>535922891721B90174E13D28781406524D3239FD469645789512286F86001</t>
  </si>
  <si>
    <t>소모자재</t>
  </si>
  <si>
    <t>주재료비의 5%</t>
  </si>
  <si>
    <t>535922891721B90174E13D28781406524D3239FD469645789512286FB6002</t>
  </si>
  <si>
    <t>535922891721B90174E13D28781406535922891721B901758A5488D42466</t>
  </si>
  <si>
    <t>철근 현장가공  Type-Ⅰ  TON     ( 호표 69 )</t>
  </si>
  <si>
    <t>5359228921D6072D7483D028EF1A36</t>
  </si>
  <si>
    <t>철근 현장가공</t>
  </si>
  <si>
    <t>호표 69</t>
  </si>
  <si>
    <t>철근공</t>
  </si>
  <si>
    <t>538BA229680AE9E374DF28D86359BE16865094</t>
  </si>
  <si>
    <t>5359228921D6072D7483D028EF1A36538BA229680AE9E374DF28D86359BE16865094</t>
  </si>
  <si>
    <t>5359228921D6072D7483D028EF1A36538BA229680AE9E374DF28D86359BE1686509E</t>
  </si>
  <si>
    <t>인력품의 9%</t>
  </si>
  <si>
    <t>5359228921D6072D7483D028EF1A36524D3239FD469645789512286F86001</t>
  </si>
  <si>
    <t>철근 현장조립  Type-Ⅰ  TON     ( 호표 70 )</t>
  </si>
  <si>
    <t>5359228921D6072D7483D028EF24A6</t>
  </si>
  <si>
    <t>철근 현장조립</t>
  </si>
  <si>
    <t>호표 70</t>
  </si>
  <si>
    <t>5359228921D6072D7483D028EF24A6538BA229680AE9E374DF28D86359BE16865094</t>
  </si>
  <si>
    <t>5359228921D6072D7483D028EF24A6538BA229680AE9E374DF28D86359BE1686509E</t>
  </si>
  <si>
    <t>5359228921D6072D7483D028EF24A6524D3239FD469645789512286F86001</t>
  </si>
  <si>
    <t>철선</t>
  </si>
  <si>
    <t>어닐링, ∮0.9mm</t>
  </si>
  <si>
    <t>5473E289677D70B474D2CBF89D9472A6BB26B0</t>
  </si>
  <si>
    <t>5359228921D6072D7483D028EF24A65473E289677D70B474D2CBF89D9472A6BB26B0</t>
  </si>
  <si>
    <t>철근 현장가공 및 현장조립  Type-Ⅰ  TON     ( 호표 71 )</t>
  </si>
  <si>
    <t>5359228921D6072D7483D028F966065359228921D6072D7483D028EF1A36</t>
  </si>
  <si>
    <t>5359228921D6072D7483D028F966065359228921D6072D7483D028EF24A6</t>
  </si>
  <si>
    <t>535922896F88F24377F2F0B8676106</t>
  </si>
  <si>
    <t>콘크리트 펌프차 타설 인력편성</t>
  </si>
  <si>
    <t>회</t>
  </si>
  <si>
    <t>호표 72</t>
  </si>
  <si>
    <t>콘크리트공</t>
  </si>
  <si>
    <t>538BA229680AE9E374DF28D86359BE168651A0</t>
  </si>
  <si>
    <t>535922896F88F24377F2F0B8676106538BA229680AE9E374DF28D86359BE168651A0</t>
  </si>
  <si>
    <t>535922896F88F24377F2F0B8676106538BA229680AE9E374DF28D86359BE1686509F</t>
  </si>
  <si>
    <t>535922896F88F24377F2F0B8676106538BA229680AE9E374DF28D86359BE1686509E</t>
  </si>
  <si>
    <t>인력품의 5%</t>
  </si>
  <si>
    <t>535922896F88F24377F2F0B8676106524D3239FD469645789512286F86001</t>
  </si>
  <si>
    <t>535922896F88F24377F2F0B8677376</t>
  </si>
  <si>
    <t>호표 73</t>
  </si>
  <si>
    <t>535922896F88F24377F2F0B8677376538BA229680AE9E374DF28D86359BE168651A0</t>
  </si>
  <si>
    <t>535922896F88F24377F2F0B8677376538BA229680AE9E374DF28D86359BE1686509F</t>
  </si>
  <si>
    <t>535922896F88F24377F2F0B8677376538BA229680AE9E374DF28D86359BE1686509E</t>
  </si>
  <si>
    <t>535922896F88F24377F2F0B8677376524D3239FD469645789512286F86001</t>
  </si>
  <si>
    <t>무근콘크리트타설/펌프카(21m)  슬럼프 8~12,100m3미만,양호  M3     ( 호표 74 )</t>
  </si>
  <si>
    <t>535922896FC69EE7776FDFF88DD9565446B2C9F03720D577F8A238C23C51E640783013</t>
  </si>
  <si>
    <t>535922896FC69EE7776FDFF88DD956535922896F88F24377F2F0B8677376</t>
  </si>
  <si>
    <t>철근콘크리트타설/펌프카(21m)  슬럼프 8~12,100m3미만,양호  M3     ( 호표 75 )</t>
  </si>
  <si>
    <t>535922896FC69EE7776FDDC84BABE65446B2C9F03720D577F8A238C23C51E640783013</t>
  </si>
  <si>
    <t>535922896FC69EE7776FDDC84BABE6535922896F88F24377F2F0B8676106</t>
  </si>
  <si>
    <t>지수판설치  PVC, 50*100*5t  M     ( 호표 76 )</t>
  </si>
  <si>
    <t>PVC지수판</t>
  </si>
  <si>
    <t>50*100*5T</t>
  </si>
  <si>
    <t>54D492091E0607B77C620D8857921A06F66B14</t>
  </si>
  <si>
    <t>535922898A2F232C75AD253865069654D492091E0607B77C620D8857921A06F66B14</t>
  </si>
  <si>
    <t>535922898A2F232C75AD2538650696538BA229680AE9E374DF28D86359BE1686509F</t>
  </si>
  <si>
    <t>535922898A2F232C75AD2538650696538BA229680AE9E374DF28D86359BE1686509E</t>
  </si>
  <si>
    <t>앵커 볼트 설치  ∮16 이하  개     ( 호표 77 )</t>
  </si>
  <si>
    <t>철골공</t>
  </si>
  <si>
    <t>538BA229680AE9E374DF28D86359BE168651A2</t>
  </si>
  <si>
    <t>535932E951B8EAD37ED063B8AA2286538BA229680AE9E374DF28D86359BE168651A2</t>
  </si>
  <si>
    <t>535932E951B8EAD37ED063B8AA2286538BA229680AE9E374DF28D86359BE1686509F</t>
  </si>
  <si>
    <t>535932E951B8EAD37ED063B8AA2286524D3239FD469645789512286F86001</t>
  </si>
  <si>
    <t>부대철골 설치    TON     ( 호표 78 )</t>
  </si>
  <si>
    <t>535932E936E3937C72D6FA282AC446538BA229680AE9E374DF28D86359BE168651A2</t>
  </si>
  <si>
    <t>535932E936E3937C72D6FA282AC446538BA229680AE9E374DF28D86359BE1686509F</t>
  </si>
  <si>
    <t>535932E936E3937C72D6FA282AC4465446B2C9F037437F77C1FB0881455AA638B60F27</t>
  </si>
  <si>
    <t>모르타르 배합(배합품 제외)  배합용적비 1:3, 시멘트, 모래 별도  M3     ( 호표 79 )</t>
  </si>
  <si>
    <t>5359129980E4D65B79CFC3D85541B6</t>
  </si>
  <si>
    <t>모르타르 배합(배합품 제외)</t>
  </si>
  <si>
    <t>배합용적비 1:3, 시멘트, 모래 별도</t>
  </si>
  <si>
    <t>호표 79</t>
  </si>
  <si>
    <t>시멘트(별도)</t>
  </si>
  <si>
    <t>5473F2A9C742C0617363CE38ADCFBBB6B554E0</t>
  </si>
  <si>
    <t>5359129980E4D65B79CFC3D85541B65473F2A9C742C0617363CE38ADCFBBB6B554E0</t>
  </si>
  <si>
    <t>모래</t>
  </si>
  <si>
    <t>545732C961FA56D77E222A68009403465031B3</t>
  </si>
  <si>
    <t>5359129980E4D65B79CFC3D85541B6545732C961FA56D77E222A68009403465031B3</t>
  </si>
  <si>
    <t>모르타르 배합(배합품 포함)  배합용적비 1:3, 시멘트, 모래 별도  M3     ( 호표 80 )</t>
  </si>
  <si>
    <t>5359129980E4D65B79CFC008139856</t>
  </si>
  <si>
    <t>모르타르 배합(배합품 포함)</t>
  </si>
  <si>
    <t>호표 80</t>
  </si>
  <si>
    <t>5359129980E4D65B79CFC0081398565473F2A9C742C0617363CE38ADCFBBB6B554E0</t>
  </si>
  <si>
    <t>5359129980E4D65B79CFC008139856545732C961FA56D77E222A68009403465031B3</t>
  </si>
  <si>
    <t>5359129980E4D65B79CFC008139856538BA229680AE9E374DF28D86359BE1686509E</t>
  </si>
  <si>
    <t>모르타르 바름  3.6m 이하, 3회  M2     ( 호표 81 )</t>
  </si>
  <si>
    <t>5359129980E4C5E477D94698A4F0A6</t>
  </si>
  <si>
    <t>3.6m 이하, 3회</t>
  </si>
  <si>
    <t>호표 81</t>
  </si>
  <si>
    <t>미장공</t>
  </si>
  <si>
    <t>538BA229680AE9E374DF28D86359BE1686524E</t>
  </si>
  <si>
    <t>5359129980E4C5E477D94698A4F0A6538BA229680AE9E374DF28D86359BE1686524E</t>
  </si>
  <si>
    <t>5359129980E4C5E477D94698A4F0A6538BA229680AE9E374DF28D86359BE1686509E</t>
  </si>
  <si>
    <t>5359129980E4C5E477D94698A4F0A6524D3239FD469645789512286F86001</t>
  </si>
  <si>
    <t>모르타르 바름  바닥, 1회  M2     ( 호표 82 )</t>
  </si>
  <si>
    <t>5359129980E4C5E477D944E8DF79E6</t>
  </si>
  <si>
    <t>바닥, 1회</t>
  </si>
  <si>
    <t>호표 82</t>
  </si>
  <si>
    <t>5359129980E4C5E477D944E8DF79E6538BA229680AE9E374DF28D86359BE1686524E</t>
  </si>
  <si>
    <t>5359129980E4C5E477D944E8DF79E6538BA229680AE9E374DF28D86359BE1686509E</t>
  </si>
  <si>
    <t>5359129980E4C5E477D944E8DF79E6524D3239FD469645789512286F86001</t>
  </si>
  <si>
    <t>모르타르 바름  외벽, 18mm  M2     ( 호표 83 )</t>
  </si>
  <si>
    <t>5359129980E4C5C97EFED1C897A1265359129980E4D65B79CFC008139856</t>
  </si>
  <si>
    <t>5359129980E4C5C97EFED1C897A1265359129980E4C5E477D94698A4F0A6</t>
  </si>
  <si>
    <t>모르타르 바름  외벽, 100mm  M2     ( 호표 84 )</t>
  </si>
  <si>
    <t>5359129980E4C5C97EFED1C897A1365359129980E4D65B79CFC008139856</t>
  </si>
  <si>
    <t>5359129980E4C5C97EFED1C897A1365359129980E4C5E477D94698A4F0A6</t>
  </si>
  <si>
    <t>모르타르 바름  바닥, 30mm  M2     ( 호표 85 )</t>
  </si>
  <si>
    <t>5359129980E4E0847C2BB9F8B495865359129980E4D65B79CFC008139856</t>
  </si>
  <si>
    <t>5359129980E4E0847C2BB9F8B495865359129980E4C5E477D944E8DF79E6</t>
  </si>
  <si>
    <t>모르타르 바름  바닥, 50mm  M2     ( 호표 86 )</t>
  </si>
  <si>
    <t>5359129980E4E0847C2BB9F8B495965359129980E4D65B79CFC008139856</t>
  </si>
  <si>
    <t>5359129980E4E0847C2BB9F8B495965359129980E4C5E477D944E8DF79E6</t>
  </si>
  <si>
    <t>방수프라이머 바름  롤러 1층(회) 바름 기준  M2     ( 호표 87 )</t>
  </si>
  <si>
    <t>5359E2D90A82084576E9C448020BC6</t>
  </si>
  <si>
    <t>방수프라이머 바름</t>
  </si>
  <si>
    <t>롤러 1층(회) 바름 기준</t>
  </si>
  <si>
    <t>호표 87</t>
  </si>
  <si>
    <t>방수공</t>
  </si>
  <si>
    <t>538BA229680AE9E374DF28D86359BE1686524F</t>
  </si>
  <si>
    <t>5359E2D90A82084576E9C448020BC6538BA229680AE9E374DF28D86359BE1686524F</t>
  </si>
  <si>
    <t>5359E2D90A82084576E9C448020BC6538BA229680AE9E374DF28D86359BE1686509E</t>
  </si>
  <si>
    <t>5359E2D90A82084576E9C448020BC6524D3239FD469645789512286F86001</t>
  </si>
  <si>
    <t>프라이머 바름  수직, - 재료 별도  M2     ( 호표 88 )</t>
  </si>
  <si>
    <t>5359E2D90A82084576EAEA483997A6</t>
  </si>
  <si>
    <t>수직, - 재료 별도</t>
  </si>
  <si>
    <t>호표 88</t>
  </si>
  <si>
    <t>5359E2D90A82084576EAEA483997A6538BA229680AE9E374DF28D86359BE1686524F</t>
  </si>
  <si>
    <t>5359E2D90A82084576EAEA483997A6538BA229680AE9E374DF28D86359BE1686509E</t>
  </si>
  <si>
    <t>프라이머 바름  수직, 아스팔트  M2     ( 호표 89 )</t>
  </si>
  <si>
    <t>아스팔트, 아스팔트프라이머</t>
  </si>
  <si>
    <t>5473F2A9C77E35C87EEE927809BFDE568BB2E2</t>
  </si>
  <si>
    <t>5359E2D90A82084576EAE8986C42165473F2A9C77E35C87EEE927809BFDE568BB2E2</t>
  </si>
  <si>
    <t>5359E2D90A82084576EAE8986C42165359E2D90A82084576EAEA483997A6</t>
  </si>
  <si>
    <t>도막바름  바닥, 도막 1층(회) 형성 기준  M2     ( 호표 90 )</t>
  </si>
  <si>
    <t>5359E2D92569B7FB771C0298268E26</t>
  </si>
  <si>
    <t>도막바름</t>
  </si>
  <si>
    <t>바닥, 도막 1층(회) 형성 기준</t>
  </si>
  <si>
    <t>호표 90</t>
  </si>
  <si>
    <t>5359E2D92569B7FB771C0298268E26538BA229680AE9E374DF28D86359BE1686524F</t>
  </si>
  <si>
    <t>5359E2D92569B7FB771C0298268E26538BA229680AE9E374DF28D86359BE1686509E</t>
  </si>
  <si>
    <t>5359E2D92569B7FB771C0298268E26524D3239FD469645789512286F86001</t>
  </si>
  <si>
    <t>마감도료(Top-coat) 바름  바닥, 1층(회) 바름 기준  M2     ( 호표 91 )</t>
  </si>
  <si>
    <t>5359E2D92569B7FB771ECFD8E926C6</t>
  </si>
  <si>
    <t>마감도료(Top-coat) 바름</t>
  </si>
  <si>
    <t>바닥, 1층(회) 바름 기준</t>
  </si>
  <si>
    <t>호표 91</t>
  </si>
  <si>
    <t>5359E2D92569B7FB771ECFD8E926C6538BA229680AE9E374DF28D86359BE1686524F</t>
  </si>
  <si>
    <t>5359E2D92569B7FB771ECFD8E926C6538BA229680AE9E374DF28D86359BE1686509E</t>
  </si>
  <si>
    <t>5359E2D92569B7FB771ECFD8E926C6524D3239FD469645789512286F86001</t>
  </si>
  <si>
    <t>도막바름  수직부, 도막 1층(회) 형성 기준  M2     ( 호표 92 )</t>
  </si>
  <si>
    <t>5359E2D9255F59B171BC11E8B83F96</t>
  </si>
  <si>
    <t>수직부, 도막 1층(회) 형성 기준</t>
  </si>
  <si>
    <t>호표 92</t>
  </si>
  <si>
    <t>5359E2D9255F59B171BC11E8B83F96538BA229680AE9E374DF28D86359BE1686524F</t>
  </si>
  <si>
    <t>5359E2D9255F59B171BC11E8B83F96538BA229680AE9E374DF28D86359BE1686509E</t>
  </si>
  <si>
    <t>5359E2D9255F59B171BC11E8B83F96524D3239FD469645789512286F86001</t>
  </si>
  <si>
    <t>마감도료(Top-coat) 바름  수직부, 1층(회) 바름 기준  M2     ( 호표 93 )</t>
  </si>
  <si>
    <t>5359E2D9255F59B171BEDF38CB33C6</t>
  </si>
  <si>
    <t>수직부, 1층(회) 바름 기준</t>
  </si>
  <si>
    <t>호표 93</t>
  </si>
  <si>
    <t>5359E2D9255F59B171BEDF38CB33C6538BA229680AE9E374DF28D86359BE1686524F</t>
  </si>
  <si>
    <t>5359E2D9255F59B171BEDF38CB33C6538BA229680AE9E374DF28D86359BE1686509E</t>
  </si>
  <si>
    <t>5359E2D9255F59B171BEDF38CB33C6524D3239FD469645789512286F86001</t>
  </si>
  <si>
    <t>우레탄방수  바닥 3mm,노출  M2     ( 호표 94 )</t>
  </si>
  <si>
    <t>우레탄도막방수재</t>
  </si>
  <si>
    <t>우레탄(노출)</t>
  </si>
  <si>
    <t>5457027920618A8977868018F4664A665175ED</t>
  </si>
  <si>
    <t>5359E2D9254EEA95790215D86F70465457027920618A8977868018F4664A665175ED</t>
  </si>
  <si>
    <t>마감코팅제</t>
  </si>
  <si>
    <t>5457027920618A8977868018F4664A66517942</t>
  </si>
  <si>
    <t>5359E2D9254EEA95790215D86F70465457027920618A8977868018F4664A66517942</t>
  </si>
  <si>
    <t>프라이머</t>
  </si>
  <si>
    <t>5457027920618A8977868018F4664A66517941</t>
  </si>
  <si>
    <t>5359E2D9254EEA95790215D86F70465457027920618A8977868018F4664A66517941</t>
  </si>
  <si>
    <t>희석재</t>
  </si>
  <si>
    <t>5457027920618A8977868018F4664A66517940</t>
  </si>
  <si>
    <t>5359E2D9254EEA95790215D86F70465457027920618A8977868018F4664A66517940</t>
  </si>
  <si>
    <t>5359E2D9254EEA95790215D86F70465359E2D90A82084576E9C448020BC6</t>
  </si>
  <si>
    <t>5359E2D9254EEA95790215D86F70465359E2D92569B7FB771C0298268E26</t>
  </si>
  <si>
    <t>5359E2D9254EEA95790215D86F70465359E2D92569B7FB771ECFD8E926C6</t>
  </si>
  <si>
    <t>우레탄방수  벽 2mm,노출  M2     ( 호표 95 )</t>
  </si>
  <si>
    <t>5359E2D9254EEA95790215D84C90865457027920618A8977868018F4664A665175ED</t>
  </si>
  <si>
    <t>5359E2D9254EEA95790215D84C90865457027920618A8977868018F4664A66517942</t>
  </si>
  <si>
    <t>5359E2D9254EEA95790215D84C90865457027920618A8977868018F4664A66517941</t>
  </si>
  <si>
    <t>5359E2D9254EEA95790215D84C90865457027920618A8977868018F4664A66517940</t>
  </si>
  <si>
    <t>5359E2D9254EEA95790215D84C90865359E2D90A82084576E9C448020BC6</t>
  </si>
  <si>
    <t>5359E2D9254EEA95790215D84C90865359E2D9255F59B171BC11E8B83F96</t>
  </si>
  <si>
    <t>5359E2D9254EEA95790215D84C90865359E2D9255F59B171BEDF38CB33C6</t>
  </si>
  <si>
    <t>수밀코킹  재료비 별도  M     ( 호표 96 )</t>
  </si>
  <si>
    <t>5359E2D97D9BC9AC741D4BA8DF04C6</t>
  </si>
  <si>
    <t>수밀코킹</t>
  </si>
  <si>
    <t>재료비 별도</t>
  </si>
  <si>
    <t>호표 96</t>
  </si>
  <si>
    <t>코킹공</t>
  </si>
  <si>
    <t>기타 직종</t>
  </si>
  <si>
    <t>538BA229680AE9E374DB4D086A52F206CE87BD</t>
  </si>
  <si>
    <t>5359E2D97D9BC9AC741D4BA8DF04C6538BA229680AE9E374DB4D086A52F206CE87BD</t>
  </si>
  <si>
    <t>수밀코킹(50*20mm)  폴리우레탄, 콘크리트죠인트  M     ( 호표 97 )</t>
  </si>
  <si>
    <t>5359E2D97DA46233774CE098F86326</t>
  </si>
  <si>
    <t>수밀코킹(50*20mm)</t>
  </si>
  <si>
    <t>폴리우레탄, 콘크리트죠인트</t>
  </si>
  <si>
    <t>호표 97</t>
  </si>
  <si>
    <t>실링재</t>
  </si>
  <si>
    <t>폴리우레탄</t>
  </si>
  <si>
    <t>5473E28956A4582E77DF986899EEF786B51477</t>
  </si>
  <si>
    <t>5359E2D97DA46233774CE098F863265473E28956A4582E77DF986899EEF786B51477</t>
  </si>
  <si>
    <t>5359E2D97DA46233774CE098F863265359E2D97D9BC9AC741D4BA8DF04C6</t>
  </si>
  <si>
    <t>방수모르타르 바름  15mm 이하, 벽돌, 콘크리트 바탕  M2     ( 호표 98 )</t>
  </si>
  <si>
    <t>5359E2D963273C857ACA1CA8306376538BA229680AE9E374DF28D86359BE1686524E</t>
  </si>
  <si>
    <t>5359E2D963273C857ACA1CA8306376538BA229680AE9E374DF28D86359BE1686509E</t>
  </si>
  <si>
    <t>5359E2D963273C857ACA1CA8306376524D3239FD469645789512286F86001</t>
  </si>
  <si>
    <t>시멘트 액체방수 바름  바닥  M2     ( 호표 99 )</t>
  </si>
  <si>
    <t>5359E2D98FFBF72A75358F28B36CD6</t>
  </si>
  <si>
    <t>시멘트 액체방수 바름</t>
  </si>
  <si>
    <t>호표 99</t>
  </si>
  <si>
    <t>5359E2D98FFBF72A75358F28B36CD6538BA229680AE9E374DF28D86359BE1686524F</t>
  </si>
  <si>
    <t>5359E2D98FFBF72A75358F28B36CD6538BA229680AE9E374DF28D86359BE1686509E</t>
  </si>
  <si>
    <t>5359E2D98FFBF72A75358F28B36CD6524D3239FD469645789512286F86001</t>
  </si>
  <si>
    <t>시멘트 액체방수  바닥  M2     ( 호표 100 )</t>
  </si>
  <si>
    <t>5359E2D98FFBF72A75358F288626F65473F2A9C742C0617363CE38ADCFBBB6B554E0</t>
  </si>
  <si>
    <t>5359E2D98FFBF72A75358F288626F6545732C961FA56D77E222A68009403465031B3</t>
  </si>
  <si>
    <t>침투성액체방수재</t>
  </si>
  <si>
    <t>초고농축방수액(1:50희석)</t>
  </si>
  <si>
    <t>5457027920618A897E3B58782306EB165B550E</t>
  </si>
  <si>
    <t>5359E2D98FFBF72A75358F288626F65457027920618A897E3B58782306EB165B550E</t>
  </si>
  <si>
    <t>5359E2D98FFBF72A75358F288626F65359E2D98FFBF72A75358F28B36CD6</t>
  </si>
  <si>
    <t>벽체틀 설치  자재 별도  M2     ( 호표 101 )</t>
  </si>
  <si>
    <t>5359F239A1B35FAE7427EC98006636</t>
  </si>
  <si>
    <t>벽체틀 설치</t>
  </si>
  <si>
    <t>자재 별도</t>
  </si>
  <si>
    <t>호표 101</t>
  </si>
  <si>
    <t>5359F239A1B35FAE7427EC98006636538BA229680AE9E374DF28D86359BE1686524A</t>
  </si>
  <si>
    <t>5359F239A1B35FAE7427EC98006636538BA229680AE9E374DF28D86359BE1686509E</t>
  </si>
  <si>
    <t>5359F239A1B35FAE7427EC98006636524D3239FD469645789512286F86001</t>
  </si>
  <si>
    <t>벽체띠장설치(미송)  30*30@450*600,방부제칠  M2     ( 호표 102 )</t>
  </si>
  <si>
    <t>미송</t>
  </si>
  <si>
    <t>5473F2A9C7537EA37C4D5D68780293E61DA551</t>
  </si>
  <si>
    <t>5359F239A1B37A857D1340E8121B165473F2A9C7537EA37C4D5D68780293E61DA551</t>
  </si>
  <si>
    <t>일반못</t>
  </si>
  <si>
    <t>5473E2896740866070CD6DB89270B3D68734F7</t>
  </si>
  <si>
    <t>5359F239A1B37A857D1340E8121B165473E2896740866070CD6DB89270B3D68734F7</t>
  </si>
  <si>
    <t>5359F239A1B37A857D1340E8121B165359F239A1B35FAE7427EC98006636</t>
  </si>
  <si>
    <t>방부제칠(크레오소트)</t>
  </si>
  <si>
    <t>목재 거친면 2회</t>
  </si>
  <si>
    <t>호표 126</t>
  </si>
  <si>
    <t>5359826948295D3478B8E3E8A23C16</t>
  </si>
  <si>
    <t>5359F239A1B37A857D1340E8121B165359826948295D3478B8E3E8A23C16</t>
  </si>
  <si>
    <t>와이어메시 바닥깔기  1800*1800 기준  M2     ( 호표 103 )</t>
  </si>
  <si>
    <t>5359C2890C9CDEA370F0CA88573C36</t>
  </si>
  <si>
    <t>1800*1800 기준</t>
  </si>
  <si>
    <t>호표 103</t>
  </si>
  <si>
    <t>5359C2890C9CDEA370F0CA88573C36538BA229680AE9E374DF28D86359BE1686509F</t>
  </si>
  <si>
    <t>와이어메시 바닥깔기  #8-150*150  M2     ( 호표 104 )</t>
  </si>
  <si>
    <t>용접철망</t>
  </si>
  <si>
    <t>와이어메시, #8-150*150</t>
  </si>
  <si>
    <t>5473F2A9C742C08C70F7EDE87F337966B8428B</t>
  </si>
  <si>
    <t>5359C2890C9CDEA370F0CA88575F165473F2A9C742C08C70F7EDE87F337966B8428B</t>
  </si>
  <si>
    <t>주재료비의 3%</t>
  </si>
  <si>
    <t>5359C2890C9CDEA370F0CA88575F16524D3239FD469645789512286F86001</t>
  </si>
  <si>
    <t>5359C2890C9CDEA370F0CA88575F165359C2890C9CDEA370F0CA88573C36</t>
  </si>
  <si>
    <t>EXPANSION JOINT  스테인리스, 바닥. W130*3t  M     ( 호표 105 )</t>
  </si>
  <si>
    <t>스테인리스강판</t>
  </si>
  <si>
    <t>STS304, 3.0mm</t>
  </si>
  <si>
    <t>5473F2A9C7536C4372BBA4A8F122A496CBDCEB</t>
  </si>
  <si>
    <t>5359C2891EE291847EEC11F875B5065473F2A9C7536C4372BBA4A8F122A496CBDCEB</t>
  </si>
  <si>
    <t>ㄱ형강</t>
  </si>
  <si>
    <t>등변, 30*30*3mm</t>
  </si>
  <si>
    <t>5473F2A9C75353AE7C63B52875BABF06908730</t>
  </si>
  <si>
    <t>5359C2891EE291847EEC11F875B5065473F2A9C75353AE7C63B52875BABF06908730</t>
  </si>
  <si>
    <t>일반봉강</t>
  </si>
  <si>
    <t>SS400, ∮13mm</t>
  </si>
  <si>
    <t>5473F2A9C753539C7660DD486A01B4261B4172</t>
  </si>
  <si>
    <t>5359C2891EE291847EEC11F875B5065473F2A9C753539C7660DD486A01B4261B4172</t>
  </si>
  <si>
    <t>작은나사</t>
  </si>
  <si>
    <t>스테인리스, M5*12</t>
  </si>
  <si>
    <t>5473E2896740866070CD6DB89255D596005B00</t>
  </si>
  <si>
    <t>5359C2891EE291847EEC11F875B5065473E2896740866070CD6DB89255D596005B00</t>
  </si>
  <si>
    <t>잡철물 제작 및 설치</t>
  </si>
  <si>
    <t>현장제작 설치, 경량철재</t>
  </si>
  <si>
    <t>호표 109</t>
  </si>
  <si>
    <t>5359C289927FFCC072AB08583A8716</t>
  </si>
  <si>
    <t>5359C2891EE291847EEC11F875B5065359C289927FFCC072AB08583A8716</t>
  </si>
  <si>
    <t>현장제작 설치, 일반철재</t>
  </si>
  <si>
    <t>호표 108</t>
  </si>
  <si>
    <t>5359C289927FFCC072A95B98E09F36</t>
  </si>
  <si>
    <t>5359C2891EE291847EEC11F875B5065359C289927FFCC072A95B98E09F36</t>
  </si>
  <si>
    <t>녹막이페인트 붓칠(재료비 미포함)</t>
  </si>
  <si>
    <t>철재면, 1회 2종</t>
  </si>
  <si>
    <t>호표 121</t>
  </si>
  <si>
    <t>5359826987D00EAC7C00874891CC36</t>
  </si>
  <si>
    <t>5359C2891EE291847EEC11F875B5065359826987D00EAC7C00874891CC36</t>
  </si>
  <si>
    <t>신축이음채움재</t>
  </si>
  <si>
    <t>RUBBER스폰지, 50*1000*1000</t>
  </si>
  <si>
    <t>5473F2A9C742C08C79DB445835DC6916D08BFD</t>
  </si>
  <si>
    <t>5359C2891EE291847EEC11F875B5065473F2A9C742C08C79DB445835DC6916D08BFD</t>
  </si>
  <si>
    <t>5359C2891EE291847EEC11F875B5065359E2D97DA46233774CE098F86326</t>
  </si>
  <si>
    <t>5359C2891EE291847EEC11F875B506545732C96176FACD7DB730181177E676F81184</t>
  </si>
  <si>
    <t>5359C2891EE291847EEC11F875B506545732C96176FACD7DB730181177E676F810FD</t>
  </si>
  <si>
    <t>녹막이 페인트칠 재료비(20년 품셈기준)</t>
  </si>
  <si>
    <t>철재면, 1회, 2종</t>
  </si>
  <si>
    <t>호표 120</t>
  </si>
  <si>
    <t>5359826987D00EAC7D28B608F3B756</t>
  </si>
  <si>
    <t>5359C2891EE291847EEC11F875B5065359826987D00EAC7D28B608F3B756</t>
  </si>
  <si>
    <t>EXPANSION JOINT  스테인리스, 천장. W102*2t  M     ( 호표 106 )</t>
  </si>
  <si>
    <t>STS304, 2.0mm</t>
  </si>
  <si>
    <t>5473F2A9C7536C4372BBA4A8F122A496CBDFBC</t>
  </si>
  <si>
    <t>5359C2891EE291847EEA64281BEEB65473F2A9C7536C4372BBA4A8F122A496CBDFBC</t>
  </si>
  <si>
    <t>일반구조용압연강판</t>
  </si>
  <si>
    <t>2.3mm</t>
  </si>
  <si>
    <t>5473F2A9C7536C4372BA9DB8D5A80996198DFF</t>
  </si>
  <si>
    <t>5359C2891EE291847EEA64281BEEB65473F2A9C7536C4372BA9DB8D5A80996198DFF</t>
  </si>
  <si>
    <t>5359C2891EE291847EEA64281BEEB65473F2A9C75353AE7C63B52875BABF06908730</t>
  </si>
  <si>
    <t>5359C2891EE291847EEA64281BEEB65473F2A9C753539C7660DD486A01B4261B4172</t>
  </si>
  <si>
    <t>5359C2891EE291847EEA64281BEEB65473E2896740866070CD6DB89255D596005B00</t>
  </si>
  <si>
    <t>5359C2891EE291847EEA64281BEEB65359C289927FFCC072AB08583A8716</t>
  </si>
  <si>
    <t>5359C2891EE291847EEA64281BEEB65359C289927FFCC072A95B98E09F36</t>
  </si>
  <si>
    <t>5359C2891EE291847EEA64281BEEB65359826987D00EAC7C00874891CC36</t>
  </si>
  <si>
    <t>5359C2891EE291847EEA64281BEEB65473F2A9C742C08C79DB445835DC6916D08BFD</t>
  </si>
  <si>
    <t>5359C2891EE291847EEA64281BEEB6545732C96176FACD7DB730181177E676F81184</t>
  </si>
  <si>
    <t>5359C2891EE291847EEA64281BEEB6545732C96176FACD7DB730181177E676F810FD</t>
  </si>
  <si>
    <t>5359C2891EE291847EEA64281BEEB65359826987D00EAC7D28B608F3B756</t>
  </si>
  <si>
    <t>EXPANSION JOINT  스테인리스, 벽코너. W113*2t  M     ( 호표 107 )</t>
  </si>
  <si>
    <t>5359C2891ED004177B122348BB83665473F2A9C7536C4372BBA4A8F122A496CBDFBC</t>
  </si>
  <si>
    <t>등변, 40*40*3mm</t>
  </si>
  <si>
    <t>5473F2A9C75353AE7C63B52875BABF06908731</t>
  </si>
  <si>
    <t>5359C2891ED004177B122348BB83665473F2A9C75353AE7C63B52875BABF06908731</t>
  </si>
  <si>
    <t>5359C2891ED004177B122348BB83665473F2A9C75353AE7C63B52875BABF06908730</t>
  </si>
  <si>
    <t>5359C2891ED004177B122348BB83665473F2A9C753539C7660DD486A01B4261B4172</t>
  </si>
  <si>
    <t>5359C2891ED004177B122348BB83665473E2896740866070CD6DB89255D596005B00</t>
  </si>
  <si>
    <t>스트롱앵커</t>
  </si>
  <si>
    <t>M10, 9.5mm</t>
  </si>
  <si>
    <t>5473E2896740867277DB9138900A8486E12D2D</t>
  </si>
  <si>
    <t>5359C2891ED004177B122348BB83665473E2896740867277DB9138900A8486E12D2D</t>
  </si>
  <si>
    <t>5359C2891ED004177B122348BB83665359C289927FFCC072AB08583A8716</t>
  </si>
  <si>
    <t>5359C2891ED004177B122348BB83665359C289927FFCC072A95B98E09F36</t>
  </si>
  <si>
    <t>5359C2891ED004177B122348BB83665359826987D00EAC7C00874891CC36</t>
  </si>
  <si>
    <t>5359C2891ED004177B122348BB83665473F2A9C742C08C79DB445835DC6916D08BFD</t>
  </si>
  <si>
    <t>5359C2891ED004177B122348BB8366545732C96176FACD7DB730181177E676F81184</t>
  </si>
  <si>
    <t>5359C2891ED004177B122348BB8366545732C96176FACD7DB730181177E676F810FD</t>
  </si>
  <si>
    <t>5359C2891ED004177B122348BB83665359826987D00EAC7D28B608F3B756</t>
  </si>
  <si>
    <t>잡철물 제작 및 설치  현장제작 설치, 일반철재  kg     ( 호표 108 )</t>
  </si>
  <si>
    <t>철공</t>
  </si>
  <si>
    <t>538BA229680AE9E374DF28D86359BE16865095</t>
  </si>
  <si>
    <t>5359C289927FFCC072A95B98E09F36538BA229680AE9E374DF28D86359BE16865095</t>
  </si>
  <si>
    <t>용접공</t>
  </si>
  <si>
    <t>538BA229680AE9E374DF28D86359BE168651A1</t>
  </si>
  <si>
    <t>5359C289927FFCC072A95B98E09F36538BA229680AE9E374DF28D86359BE168651A1</t>
  </si>
  <si>
    <t>5359C289927FFCC072A95B98E09F36538BA229680AE9E374DF28D86359BE1686509F</t>
  </si>
  <si>
    <t>5359C289927FFCC072A95B98E09F36538BA229680AE9E374DF28D86359BE1686509E</t>
  </si>
  <si>
    <t>5359C289927FFCC072A95B98E09F36524D3239FD469645789512286F86001</t>
  </si>
  <si>
    <t>5359C289927FFCC072A95B98E09F36524D3239FD469645789512286FB6002</t>
  </si>
  <si>
    <t>잡철물 제작 및 설치  현장제작 설치, 경량철재  kg     ( 호표 109 )</t>
  </si>
  <si>
    <t>5359C289927FFCC072AB08583A8716538BA229680AE9E374DF28D86359BE16865095</t>
  </si>
  <si>
    <t>5359C289927FFCC072AB08583A8716538BA229680AE9E374DF28D86359BE168651A1</t>
  </si>
  <si>
    <t>5359C289927FFCC072AB08583A8716538BA229680AE9E374DF28D86359BE1686509F</t>
  </si>
  <si>
    <t>5359C289927FFCC072AB08583A8716538BA229680AE9E374DF28D86359BE1686509E</t>
  </si>
  <si>
    <t>인력품의 4%</t>
  </si>
  <si>
    <t>5359C289927FFCC072AB08583A8716524D3239FD469645789512286F86001</t>
  </si>
  <si>
    <t>5359C289927FFCC072AB08583A8716524D3239FD469645789512286FB6002</t>
  </si>
  <si>
    <t>칼라강판후레싱  THK0.5 C/S  M2     ( 호표 110 )</t>
  </si>
  <si>
    <t>처마C/S후레싱</t>
  </si>
  <si>
    <t>0.5T C/S</t>
  </si>
  <si>
    <t>540F02E97E18CB9B71C0F3C8B33F8156B38BD1</t>
  </si>
  <si>
    <t>5359D2E9B18F5C8379EEF7B8BF5656540F02E97E18CB9B71C0F3C8B33F8156B38BD1</t>
  </si>
  <si>
    <t>철판공</t>
  </si>
  <si>
    <t>538BA229680AE9E374DF28D86359BE168651A3</t>
  </si>
  <si>
    <t>5359D2E9B18F5C8379EEF7B8BF5656538BA229680AE9E374DF28D86359BE168651A3</t>
  </si>
  <si>
    <t>알루미늄후레싱 설치  THK3.0mm,W=200  M2     ( 호표 111 )</t>
  </si>
  <si>
    <t>알루미늄합금판</t>
  </si>
  <si>
    <t>알루미늄합금판, A1100, 3.0mm</t>
  </si>
  <si>
    <t>5473F2A9C7536C4372BC4FF84F391D6602A4CE</t>
  </si>
  <si>
    <t>5359D2E9B18F5C8379EEF7B8BF29265473F2A9C7536C4372BC4FF84F391D6602A4CE</t>
  </si>
  <si>
    <t>5359D2E9B18F5C8379EEF7B8BF2926538BA229680AE9E374DF28D86359BE168651A3</t>
  </si>
  <si>
    <t>금속 선홈통 설치  150mm 이하 기준  M     ( 호표 112 )</t>
  </si>
  <si>
    <t>5359D2E9848F0D1E75C30E185FD046</t>
  </si>
  <si>
    <t>금속 선홈통 설치</t>
  </si>
  <si>
    <t>150mm 이하 기준</t>
  </si>
  <si>
    <t>호표 112</t>
  </si>
  <si>
    <t>배관공</t>
  </si>
  <si>
    <t>538BA229680AE9E374DF28D86359BE16865359</t>
  </si>
  <si>
    <t>5359D2E9848F0D1E75C30E185FD046538BA229680AE9E374DF28D86359BE16865359</t>
  </si>
  <si>
    <t>5359D2E9848F0D1E75C30E185FD046538BA229680AE9E374DF28D86359BE1686509E</t>
  </si>
  <si>
    <t>5359D2E9848F0D1E75C30E185FD046524D3239FD469645789512286F86001</t>
  </si>
  <si>
    <t>물받이홈통 설치    개소     ( 호표 113 )</t>
  </si>
  <si>
    <t>5359D2E984B44111741587083DDCC6</t>
  </si>
  <si>
    <t>물받이홈통 설치</t>
  </si>
  <si>
    <t>호표 113</t>
  </si>
  <si>
    <t>5359D2E984B44111741587083DDCC6538BA229680AE9E374DF28D86359BE16865359</t>
  </si>
  <si>
    <t>5359D2E984B44111741587083DDCC6538BA229680AE9E374DF28D86359BE1686509E</t>
  </si>
  <si>
    <t>모르타르비빔 - 돌붙임(바닥)  배합용적비 1:3, 시멘트, 모래 별도  M3     ( 호표 114 )</t>
  </si>
  <si>
    <t>5359B299F1726E487BF772C8D90726</t>
  </si>
  <si>
    <t>모르타르비빔 - 돌붙임(바닥)</t>
  </si>
  <si>
    <t>호표 114</t>
  </si>
  <si>
    <t>5359B299F1726E487BF772C8D907265473F2A9C742C0617363CE38ADCFBBB6B554E0</t>
  </si>
  <si>
    <t>5359B299F1726E487BF772C8D90726545732C961FA56D77E222A68009403465031B3</t>
  </si>
  <si>
    <t>5359B299F1726E487BF772C8D907265359129980E4D65B79CFC3D85541B6</t>
  </si>
  <si>
    <t>모르타르비빔 - 돌붙임(벽)  배합용적비 1:3, 시멘트, 모래 별도  M3     ( 호표 115 )</t>
  </si>
  <si>
    <t>5359B299F1726E487BF772C8D93C66</t>
  </si>
  <si>
    <t>모르타르비빔 - 돌붙임(벽)</t>
  </si>
  <si>
    <t>호표 115</t>
  </si>
  <si>
    <t>5359B299F1726E487BF772C8D93C665473F2A9C742C0617363CE38ADCFBBB6B554E0</t>
  </si>
  <si>
    <t>5359B299F1726E487BF772C8D93C66545732C961FA56D77E222A68009403465031B3</t>
  </si>
  <si>
    <t>5359B299F1726E487BF772C8D93C665359129980E4D65B79CFC3D85541B6</t>
  </si>
  <si>
    <t>습식공법 - 화강석  바닥, 자재 별도  M2     ( 호표 116 )</t>
  </si>
  <si>
    <t>5359B299F145058577DCF4381AC966</t>
  </si>
  <si>
    <t>습식공법 - 화강석</t>
  </si>
  <si>
    <t>바닥, 자재 별도</t>
  </si>
  <si>
    <t>호표 116</t>
  </si>
  <si>
    <t>석공</t>
  </si>
  <si>
    <t>538BA229680AE9E374DF28D86359BE16865353</t>
  </si>
  <si>
    <t>5359B299F145058577DCF4381AC966538BA229680AE9E374DF28D86359BE16865353</t>
  </si>
  <si>
    <t>줄눈공</t>
  </si>
  <si>
    <t>538BA229680AE9E374DF28D86359BE16865354</t>
  </si>
  <si>
    <t>5359B299F145058577DCF4381AC966538BA229680AE9E374DF28D86359BE16865354</t>
  </si>
  <si>
    <t>5359B299F145058577DCF4381AC966538BA229680AE9E374DF28D86359BE1686509E</t>
  </si>
  <si>
    <t>5359B299F145058577DCF4381AC966524D3239FD469645789512286F86001</t>
  </si>
  <si>
    <t>화강석붙임(습식, 물갈기)  바닥, 포천석 30mm, 모르타르 30mm  M2     ( 호표 117 )</t>
  </si>
  <si>
    <t>자연석판석</t>
  </si>
  <si>
    <t>물갈기, 30mm, 포천석판재</t>
  </si>
  <si>
    <t>5473F2A9C76DABD6712522B85A215D66684AC5</t>
  </si>
  <si>
    <t>5359B299F145058577DEA18857C6E65473F2A9C76DABD6712522B85A215D66684AC5</t>
  </si>
  <si>
    <t>5359B299F145058577DEA18857C6E65359B299F1726E487BF772C8D90726</t>
  </si>
  <si>
    <t>5359B299F145058577DEA18857C6E65359B299F145058577DCF4381AC966</t>
  </si>
  <si>
    <t>화강석붙임(습식, 물갈기)  걸레받이, 마천석 100*10mm, 모르타르 15mm  M     ( 호표 118 )</t>
  </si>
  <si>
    <t>물갈기, 10mm, 마천석판재</t>
  </si>
  <si>
    <t>5473F2A9C76DABD6712522B85A215D6669505F</t>
  </si>
  <si>
    <t>5359B299F10F379D7D50E9C8567CB65473F2A9C76DABD6712522B85A215D6669505F</t>
  </si>
  <si>
    <t>5359B299F10F379D7D50E9C8567CB65359B299F1726E487BF772C8D93C66</t>
  </si>
  <si>
    <t>걸레받이 설치</t>
  </si>
  <si>
    <t>석재류, H=75~120mm 기준</t>
  </si>
  <si>
    <t>호표 131</t>
  </si>
  <si>
    <t>53599249E9524D017DEF6768F7E1D6</t>
  </si>
  <si>
    <t>5359B299F10F379D7D50E9C8567CB653599249E9524D017DEF6768F7E1D6</t>
  </si>
  <si>
    <t>녹막이 페인트칠  철재면 1회 노무비  M2     ( 호표 119 )</t>
  </si>
  <si>
    <t>5359826987D00EAC7D295DF8843FD6</t>
  </si>
  <si>
    <t>녹막이 페인트칠</t>
  </si>
  <si>
    <t>철재면 1회 노무비</t>
  </si>
  <si>
    <t>호표 119</t>
  </si>
  <si>
    <t>도장공</t>
  </si>
  <si>
    <t>538BA229680AE9E374DF28D86359BE16865240</t>
  </si>
  <si>
    <t>5359826987D00EAC7D295DF8843FD6538BA229680AE9E374DF28D86359BE16865240</t>
  </si>
  <si>
    <t>5359826987D00EAC7D295DF8843FD6538BA229680AE9E374DF28D86359BE1686509E</t>
  </si>
  <si>
    <t>공구손료 및 잡재료비</t>
  </si>
  <si>
    <t>5359826987D00EAC7D295DF8843FD6524D3239FD469645789512286F86001</t>
  </si>
  <si>
    <t>녹막이 페인트칠 재료비(20년 품셈기준)  철재면, 1회, 2종  M2     ( 호표 120 )</t>
  </si>
  <si>
    <t>방청페인트</t>
  </si>
  <si>
    <t>KSM6030-1종2류, 광명단페인트</t>
  </si>
  <si>
    <t>5473E28956A458037047A7F8D6ED6E9605326F</t>
  </si>
  <si>
    <t>5359826987D00EAC7D28B608F3B7565473E28956A458037047A7F8D6ED6E9605326F</t>
  </si>
  <si>
    <t>시너</t>
  </si>
  <si>
    <t>KSM6060, 2종</t>
  </si>
  <si>
    <t>5473E28956A458DF7179B3E80117235624E3D9</t>
  </si>
  <si>
    <t>5359826987D00EAC7D28B608F3B7565473E28956A458DF7179B3E80117235624E3D9</t>
  </si>
  <si>
    <t>녹막이페인트 붓칠(재료비 미포함)  철재면, 1회 2종  M2     ( 호표 121 )</t>
  </si>
  <si>
    <t>5359826987D00EAC7C00874891CC365359826987D00EAC7D295DF8843FD6</t>
  </si>
  <si>
    <t>녹막이페인트 뿜칠  철재면, 2회 2종  M2     ( 호표 122 )</t>
  </si>
  <si>
    <t>5359826987D00EAC7C00874891CC565473E28956A458037047A7F8D6ED6E9605326F</t>
  </si>
  <si>
    <t>5359826987D00EAC7C00874891CC565473E28956A458DF7179B3E80117235624E3D9</t>
  </si>
  <si>
    <t>5359826987D00EAC7C00874891CC56538BA229680AE9E374DF28D86359BE16865240</t>
  </si>
  <si>
    <t>5359826987D00EAC7C00874891CC56538BA229680AE9E374DF28D86359BE1686509E</t>
  </si>
  <si>
    <t>공구손료 및 경장비 잡재료비</t>
  </si>
  <si>
    <t>인력품의 12%</t>
  </si>
  <si>
    <t>5359826987D00EAC7C00874891CC56524D3239FD469645789512286FB6002</t>
  </si>
  <si>
    <t>수성페인트 롤러칠  천장 3회 노무비  M2     ( 호표 123 )</t>
  </si>
  <si>
    <t>53598269A2BF82C672227448D53196</t>
  </si>
  <si>
    <t>수성페인트 롤러칠</t>
  </si>
  <si>
    <t>천장 3회 노무비</t>
  </si>
  <si>
    <t>호표 123</t>
  </si>
  <si>
    <t>53598269A2BF82C672227448D53196538BA229680AE9E374DF28D86359BE16865240</t>
  </si>
  <si>
    <t>53598269A2BF82C672227448D53196538BA229680AE9E374DF28D86359BE1686509E</t>
  </si>
  <si>
    <t>53598269A2BF82C672227448D53196524D3239FD469645789512286FB6002</t>
  </si>
  <si>
    <t>노임할증</t>
  </si>
  <si>
    <t>인력품의 20%</t>
  </si>
  <si>
    <t>53598269A2BF82C672227448D53196524D3239FD469645789512286F86001</t>
  </si>
  <si>
    <t>수성페인트 롤러칠 재료비(20년 품셈기준)  내부, 3회, 친환경페인트(POP)  M2     ( 호표 124 )</t>
  </si>
  <si>
    <t>53598269A2BF82C6707498084F3E96</t>
  </si>
  <si>
    <t>수성페인트 롤러칠 재료비(20년 품셈기준)</t>
  </si>
  <si>
    <t>내부, 3회, 친환경페인트(POP)</t>
  </si>
  <si>
    <t>호표 124</t>
  </si>
  <si>
    <t>수성페인트</t>
  </si>
  <si>
    <t>친환경, 내부</t>
  </si>
  <si>
    <t>5473E28956A4580379A24078270639E6A9CC67</t>
  </si>
  <si>
    <t>53598269A2BF82C6707498084F3E965473E28956A4580379A24078270639E6A9CC67</t>
  </si>
  <si>
    <t>바탕만들기+수성페인트 롤러칠  내천장 3회, G.B.면 줄퍼티, 친환경  M2     ( 호표 125 )</t>
  </si>
  <si>
    <t>석고보드면 바탕만들기</t>
  </si>
  <si>
    <t>줄퍼티 천장 친환경, 노무비</t>
  </si>
  <si>
    <t>호표 127</t>
  </si>
  <si>
    <t>53598279AB7140FA7BD419A886AC76</t>
  </si>
  <si>
    <t>53598269A2BF82C6707DF218A2CAD653598279AB7140FA7BD419A886AC76</t>
  </si>
  <si>
    <t>53598269A2BF82C6707DF218A2CAD653598269A2BF82C672227448D53196</t>
  </si>
  <si>
    <t>53598269A2BF82C6707DF218A2CAD653598269A2BF82C6707498084F3E96</t>
  </si>
  <si>
    <t>방부제칠(크레오소트)  목재 거친면 2회  M2     ( 호표 126 )</t>
  </si>
  <si>
    <t>크레오소트</t>
  </si>
  <si>
    <t>5473E28956B6AE7371CB51B854D5DFE6B24F4F</t>
  </si>
  <si>
    <t>5359826948295D3478B8E3E8A23C165473E28956B6AE7371CB51B854D5DFE6B24F4F</t>
  </si>
  <si>
    <t>5359826948295D3478B8E3E8A23C16538BA229680AE9E374DF28D86359BE16865240</t>
  </si>
  <si>
    <t>석고보드면 바탕만들기  줄퍼티 천장 친환경, 노무비  M2     ( 호표 127 )</t>
  </si>
  <si>
    <t>53598279AB7140FA7BD419A886AC76538BA229680AE9E374DF28D86359BE16865240</t>
  </si>
  <si>
    <t>53598279AB7140FA7BD419A886AC76538BA229680AE9E374DF28D86359BE1686509E</t>
  </si>
  <si>
    <t>53598279AB7140FA7BD419A886AC76524D3239FD469645789512286FA6003</t>
  </si>
  <si>
    <t>53598279AB7140FA7BD419A886AC76524D3239FD469645789512286FB6002</t>
  </si>
  <si>
    <t>PVC계 바닥재 설치 - 타일/친환경  주재료 제외  M2     ( 호표 128 )</t>
  </si>
  <si>
    <t>53599249E914BCFE77F12468BBD996</t>
  </si>
  <si>
    <t>PVC계 바닥재 설치 - 타일/친환경</t>
  </si>
  <si>
    <t>주재료 제외</t>
  </si>
  <si>
    <t>호표 128</t>
  </si>
  <si>
    <t>내장공</t>
  </si>
  <si>
    <t>538BA229680AE9E374DF28D86359BE16865350</t>
  </si>
  <si>
    <t>53599249E914BCFE77F12468BBD996538BA229680AE9E374DF28D86359BE16865350</t>
  </si>
  <si>
    <t>53599249E914BCFE77F12468BBD996538BA229680AE9E374DF28D86359BE1686509E</t>
  </si>
  <si>
    <t>친환경비닐계접착제</t>
  </si>
  <si>
    <t>비닐타일용</t>
  </si>
  <si>
    <t>5473E28956B6AE7371CFCC58D81BC956F120DE</t>
  </si>
  <si>
    <t>53599249E914BCFE77F12468BBD9965473E28956B6AE7371CFCC58D81BC956F120DE</t>
  </si>
  <si>
    <t>불연천장재 텍스붙임  9.5*300*600  M2     ( 호표 129 )</t>
  </si>
  <si>
    <t>불연천장재</t>
  </si>
  <si>
    <t>9.5*300*600mm</t>
  </si>
  <si>
    <t>5473F2A9C73061B17DD644E800E4F666451E6C</t>
  </si>
  <si>
    <t>53599249E914BCFE731697B8C09E465473F2A9C73061B17DD644E800E4F666451E6C</t>
  </si>
  <si>
    <t>천장텍스붙임</t>
  </si>
  <si>
    <t>300*600*9.5t</t>
  </si>
  <si>
    <t>호표 155</t>
  </si>
  <si>
    <t>535992492FEAA0CE72C722B812AB46</t>
  </si>
  <si>
    <t>53599249E914BCFE731697B8C09E46535992492FEAA0CE72C722B812AB46</t>
  </si>
  <si>
    <t>친환경비닐타일붙임  3*450*450mm  M2     ( 호표 130 )</t>
  </si>
  <si>
    <t>비닐타일</t>
  </si>
  <si>
    <t>3*450*450mm, 데코타일</t>
  </si>
  <si>
    <t>5473F2A9C73061A7766D5E18EC980D76DBA495</t>
  </si>
  <si>
    <t>53599249E914BCFE731697B8C0A8A65473F2A9C73061A7766D5E18EC980D76DBA495</t>
  </si>
  <si>
    <t>53599249E914BCFE731697B8C0A8A653599249E914BCFE77F12468BBD996</t>
  </si>
  <si>
    <t>걸레받이 설치  석재류, H=75~120mm 기준  M     ( 호표 131 )</t>
  </si>
  <si>
    <t>53599249E9524D017DEF6768F7E1D6538BA229680AE9E374DF28D86359BE16865353</t>
  </si>
  <si>
    <t>53599249E9524D017DEF6768F7E1D6538BA229680AE9E374DF28D86359BE1686509E</t>
  </si>
  <si>
    <t>53599249E9524D017DEF6768F7E1D6524D3239FD469645789512286F86001</t>
  </si>
  <si>
    <t>샌드위치(단열)패널 설치 - 지붕  두께 220mm  M2     ( 호표 132 )</t>
  </si>
  <si>
    <t>53599249D8FDA68E7970D478BDC7C6538BA229680AE9E374DF28D86359BE16865350</t>
  </si>
  <si>
    <t>53599249D8FDA68E7970D478BDC7C6538BA229680AE9E374DF28D86359BE1686509E</t>
  </si>
  <si>
    <t>53599249D8FDA68E7970D478BDC7C6524D3239FD469645789512286F86001</t>
  </si>
  <si>
    <t>53599249D8FDA68E7970D478BDC7C65446B2C9F037437F77C1FB088134EB9607EE4942</t>
  </si>
  <si>
    <t>MDF 설치  9.0*1220*2440mm,인테리어필름마감,방염  M2     ( 호표 133 )</t>
  </si>
  <si>
    <t>중밀도섬유판</t>
  </si>
  <si>
    <t xml:space="preserve"> 9.0*1220*2440mm</t>
  </si>
  <si>
    <t>545732C961CD292F7B781C18C6C3C7963DAC97</t>
  </si>
  <si>
    <t>53599249CE3EF20B77A6A3587310C6545732C961CD292F7B781C18C6C3C7963DAC97</t>
  </si>
  <si>
    <t>벽체합판 설치</t>
  </si>
  <si>
    <t>합판 별도</t>
  </si>
  <si>
    <t>호표 139</t>
  </si>
  <si>
    <t>53599249CE6A3EAD79F25B6858CDB6</t>
  </si>
  <si>
    <t>53599249CE3EF20B77A6A3587310C653599249CE6A3EAD79F25B6858CDB6</t>
  </si>
  <si>
    <t>인테리어필름지</t>
  </si>
  <si>
    <t>방염</t>
  </si>
  <si>
    <t>5473F2A9C7158A4D7F9B78F824B6F2A621C0F3</t>
  </si>
  <si>
    <t>53599249CE3EF20B77A6A3587310C65473F2A9C7158A4D7F9B78F824B6F2A621C0F3</t>
  </si>
  <si>
    <t>천정텍스 설치    M2     ( 호표 134 )</t>
  </si>
  <si>
    <t>53599249CE3EC5157AC1F0E8656066</t>
  </si>
  <si>
    <t>천정텍스 설치</t>
  </si>
  <si>
    <t>호표 134</t>
  </si>
  <si>
    <t>53599249CE3EC5157AC1F0E8656066538BA229680AE9E374DF28D86359BE16865350</t>
  </si>
  <si>
    <t>53599249CE3EC5157AC1F0E8656066538BA229680AE9E374DF28D86359BE1686509E</t>
  </si>
  <si>
    <t>53599249CE3EC5157AC1F0E8656066524D3239FD469645789512286F86001</t>
  </si>
  <si>
    <t>석고판 설치(나사고정) - 바탕용  벽, 1겹 붙임  M2     ( 호표 135 )</t>
  </si>
  <si>
    <t>53599249CE01B866783DFF88375306</t>
  </si>
  <si>
    <t>석고판 설치(나사고정) - 바탕용</t>
  </si>
  <si>
    <t>벽, 1겹 붙임</t>
  </si>
  <si>
    <t>호표 135</t>
  </si>
  <si>
    <t>53599249CE01B866783DFF88375306538BA229680AE9E374DF28D86359BE16865350</t>
  </si>
  <si>
    <t>53599249CE01B866783DFF88375306538BA229680AE9E374DF28D86359BE1686509E</t>
  </si>
  <si>
    <t>53599249CE01B866783DFF88375306524D3239FD469645789512286F86001</t>
  </si>
  <si>
    <t>석고판 설치(나사고정) - 바탕용  천장, 2겹 붙임  M2     ( 호표 136 )</t>
  </si>
  <si>
    <t>53599249CE01B854711405F8BDBCF6</t>
  </si>
  <si>
    <t>천장, 2겹 붙임</t>
  </si>
  <si>
    <t>호표 136</t>
  </si>
  <si>
    <t>53599249CE01B854711405F8BDBCF6538BA229680AE9E374DF28D86359BE16865350</t>
  </si>
  <si>
    <t>53599249CE01B854711405F8BDBCF6538BA229680AE9E374DF28D86359BE1686509E</t>
  </si>
  <si>
    <t>53599249CE01B854711405F8BDBCF6524D3239FD469645789512286F86001</t>
  </si>
  <si>
    <t>석고판못붙임(바탕용,벽)  일반석고9.5mm,1겹  M2     ( 호표 137 )</t>
  </si>
  <si>
    <t>석고보드</t>
  </si>
  <si>
    <t>석고보드, 평보드, 9.5*900*2400mm(㎡)</t>
  </si>
  <si>
    <t>5473F2A9C7306184797C8938D40782B67F42BE</t>
  </si>
  <si>
    <t>53599249CE01B854711405F8BDDFA65473F2A9C7306184797C8938D40782B67F42BE</t>
  </si>
  <si>
    <t>53599249CE01B854711405F8BDDFA65473E2896740866070CD6DB89270B3D68734F7</t>
  </si>
  <si>
    <t>53599249CE01B854711405F8BDDFA653599249CE01B866783DFF88375306</t>
  </si>
  <si>
    <t>석고판못붙임(바탕용,천장)  일반석고9.5mm,2겹  M2     ( 호표 138 )</t>
  </si>
  <si>
    <t>평보드, 9.5*900*1800mm(㎡)</t>
  </si>
  <si>
    <t>5473F2A9C7306184797C8938D40782B67F434F</t>
  </si>
  <si>
    <t>53599249CE01B854711405F8A32DD65473F2A9C7306184797C8938D40782B67F434F</t>
  </si>
  <si>
    <t>53599249CE01B854711405F8A32DD65473E2896740866070CD6DB89270B3D68734F7</t>
  </si>
  <si>
    <t>53599249CE01B854711405F8A32DD653599249CE01B854711405F8BDBCF6</t>
  </si>
  <si>
    <t>벽체합판 설치  합판 별도  M2     ( 호표 139 )</t>
  </si>
  <si>
    <t>53599249CE6A3EAD79F25B6858CDB6538BA229680AE9E374DF28D86359BE1686524A</t>
  </si>
  <si>
    <t>53599249CE6A3EAD79F25B6858CDB6538BA229680AE9E374DF28D86359BE1686509E</t>
  </si>
  <si>
    <t>53599249CE6A3EAD79F25B6858CDB6524D3239FD469645789512286F86001</t>
  </si>
  <si>
    <t>수장합판 설치  접착붙임(합판 별도)  M2     ( 호표 140 )</t>
  </si>
  <si>
    <t>53599249CE6A3E9372490068EB2176</t>
  </si>
  <si>
    <t>수장합판 설치</t>
  </si>
  <si>
    <t>접착붙임(합판 별도)</t>
  </si>
  <si>
    <t>호표 140</t>
  </si>
  <si>
    <t>53599249CE6A3E9372490068EB2176538BA229680AE9E374DF28D86359BE1686524A</t>
  </si>
  <si>
    <t>53599249CE6A3E9372490068EB2176538BA229680AE9E374DF28D86359BE1686509E</t>
  </si>
  <si>
    <t>53599249CE6A3E9372490068EB2176524D3239FD469645789512286F86001</t>
  </si>
  <si>
    <t>초산비닐계접착제</t>
  </si>
  <si>
    <t>일반목공용</t>
  </si>
  <si>
    <t>5473E28956B6AE7371CFCC58D81BC956F1266E</t>
  </si>
  <si>
    <t>53599249CE6A3E9372490068EB21765473E28956B6AE7371CFCC58D81BC956F1266E</t>
  </si>
  <si>
    <t>수장합판 설치  바탕붙임 포함  M2     ( 호표 141 )</t>
  </si>
  <si>
    <t>53599249CE6A3E9372487AA823E6B6</t>
  </si>
  <si>
    <t>바탕붙임 포함</t>
  </si>
  <si>
    <t>호표 141</t>
  </si>
  <si>
    <t>53599249CE6A3E9372487AA823E6B653599249CE6A3EAD79F25B6858CDB6</t>
  </si>
  <si>
    <t>53599249CE6A3E9372487AA823E6B653599249CE6A3E9372490068EB2176</t>
  </si>
  <si>
    <t>준불연패널 설치  11t  M2     ( 호표 142 )</t>
  </si>
  <si>
    <t>준불연시스템패널</t>
  </si>
  <si>
    <t>1220*2440*11T</t>
  </si>
  <si>
    <t>540F02E97E18CB9B71C0F3C8B33F8156BFBB77</t>
  </si>
  <si>
    <t>53599249CE6A3EF57A246498BB2CA6540F02E97E18CB9B71C0F3C8B33F8156BFBB77</t>
  </si>
  <si>
    <t>53599249CE6A3EF57A246498BB2CA653599249CE6A3E9372487AA823E6B6</t>
  </si>
  <si>
    <t>단열재 공간넣기  50mm 이하  M2     ( 호표 143 )</t>
  </si>
  <si>
    <t>53599249BDD82739797D3018EC03D6</t>
  </si>
  <si>
    <t>단열재 공간넣기</t>
  </si>
  <si>
    <t>50mm 이하</t>
  </si>
  <si>
    <t>호표 143</t>
  </si>
  <si>
    <t>53599249BDD82739797D3018EC03D6538BA229680AE9E374DF28D86359BE16865350</t>
  </si>
  <si>
    <t>53599249BDD82739797D3018EC03D6538BA229680AE9E374DF28D86359BE1686509E</t>
  </si>
  <si>
    <t>단열재 콘크리트타설 부착(벽 및 바닥)  200mm 이하  M2     ( 호표 144 )</t>
  </si>
  <si>
    <t>53599249BDD82739797D33D8357CB6</t>
  </si>
  <si>
    <t>단열재 콘크리트타설 부착(벽 및 바닥)</t>
  </si>
  <si>
    <t>200mm 이하</t>
  </si>
  <si>
    <t>호표 144</t>
  </si>
  <si>
    <t>53599249BDD82739797D33D8357CB6538BA229680AE9E374DF28D86359BE16865350</t>
  </si>
  <si>
    <t>53599249BDD82739797D33D8357CB6538BA229680AE9E374DF28D86359BE1686509E</t>
  </si>
  <si>
    <t>53599249BDD82739797D33D8357CB6524D3239FD469645789512286F86001</t>
  </si>
  <si>
    <t>단열재 슬래브 위 깔기  200mm 이하  M2     ( 호표 145 )</t>
  </si>
  <si>
    <t>53599249BDD82739797D35881CB756</t>
  </si>
  <si>
    <t>단열재 슬래브 위 깔기</t>
  </si>
  <si>
    <t>호표 145</t>
  </si>
  <si>
    <t>53599249BDD82739797D35881CB756538BA229680AE9E374DF28D86359BE16865350</t>
  </si>
  <si>
    <t>53599249BDD82739797D35881CB756538BA229680AE9E374DF28D86359BE1686509E</t>
  </si>
  <si>
    <t>발포폴리스티렌 공간넣기  50mm  M2     ( 호표 146 )</t>
  </si>
  <si>
    <t>발포폴리스티렌단열재</t>
  </si>
  <si>
    <t>비중 0.03, 50mm, 1종</t>
  </si>
  <si>
    <t>5473F2A9C7158A4D7F9ECD9861EA8F86B88C50</t>
  </si>
  <si>
    <t>53599249BDD8273979795548E70C365473F2A9C7158A4D7F9ECD9861EA8F86B88C50</t>
  </si>
  <si>
    <t>스치로폴, 암면</t>
  </si>
  <si>
    <t>5473E28956B6AE7371CFCC58D81BC956F1270F</t>
  </si>
  <si>
    <t>53599249BDD8273979795548E70C365473E28956B6AE7371CFCC58D81BC956F1270F</t>
  </si>
  <si>
    <t>53599249BDD8273979795548E70C3653599249BDD82739797D3018EC03D6</t>
  </si>
  <si>
    <t>압출발포폴리스티렌 콘크리트타설 부착  110mm  M2     ( 호표 147 )</t>
  </si>
  <si>
    <t>압출발포폴리스티렌단열재</t>
  </si>
  <si>
    <t>압출발포폴리스티렌단열재, 0.03, 900*1800*110mm</t>
  </si>
  <si>
    <t>5473F2A9C7158A4D7F9FD758CB3F0B766D78D6</t>
  </si>
  <si>
    <t>53599249BDD8270C701FEAF8174DA65473F2A9C7158A4D7F9FD758CB3F0B766D78D6</t>
  </si>
  <si>
    <t>53599249BDD8270C701FEAF8174DA653599249BDD82739797D33D8357CB6</t>
  </si>
  <si>
    <t>PF보드 설치 (벽)  심재준불연 90mm  M2     ( 호표 148 )</t>
  </si>
  <si>
    <t>PF 보드</t>
  </si>
  <si>
    <t>90mm</t>
  </si>
  <si>
    <t>5473F2A9C7158A4D7F9ECD984501B9E6A0218F</t>
  </si>
  <si>
    <t>53599249BDD8169D769F3E2803A0065473F2A9C7158A4D7F9ECD984501B9E6A0218F</t>
  </si>
  <si>
    <t>53599249BDD8169D769F3E2803A0065473E28956B6AE7371CFCC58D81BC956F1270F</t>
  </si>
  <si>
    <t>단열재 타정 부착</t>
  </si>
  <si>
    <t>100mm 이하, 벽</t>
  </si>
  <si>
    <t>호표 152</t>
  </si>
  <si>
    <t>53599249BDFB23AF7AF133187937B6</t>
  </si>
  <si>
    <t>53599249BDD8169D769F3E2803A00653599249BDFB23AF7AF133187937B6</t>
  </si>
  <si>
    <t>압출발포폴리스티렌 슬래브 위 깔기  110mm  M2     ( 호표 149 )</t>
  </si>
  <si>
    <t>53599249BDD8046A7325CEB80285165473F2A9C7158A4D7F9FD758CB3F0B766D78D6</t>
  </si>
  <si>
    <t>53599249BDD8046A7325CEB80285165473E28956B6AE7371CFCC58D81BC956F1270F</t>
  </si>
  <si>
    <t>53599249BDD8046A7325CEB802851653599249BDD82739797D35881CB756</t>
  </si>
  <si>
    <t>방습필름 설치  바닥  M2     ( 호표 150 )</t>
  </si>
  <si>
    <t>53599249BDFB114F756DE528788D36</t>
  </si>
  <si>
    <t>방습필름 설치</t>
  </si>
  <si>
    <t>호표 150</t>
  </si>
  <si>
    <t>53599249BDFB114F756DE528788D36538BA229680AE9E374DF28D86359BE16865350</t>
  </si>
  <si>
    <t>53599249BDFB114F756DE528788D36538BA229680AE9E374DF28D86359BE1686509E</t>
  </si>
  <si>
    <t>방습필름 설치 - 바닥  폴리에틸렌필름, 두께, 0.03mm, 2겹  M2     ( 호표 151 )</t>
  </si>
  <si>
    <t>폴리에틸렌필름</t>
  </si>
  <si>
    <t>두께, 0.03mm</t>
  </si>
  <si>
    <t>54571219BB95FD1474770B98882DB8B6FBF0FD</t>
  </si>
  <si>
    <t>53599249BDFB116A73C94D18A860C654571219BB95FD1474770B98882DB8B6FBF0FD</t>
  </si>
  <si>
    <t>53599249BDFB116A73C94D18A860C653599249BDFB114F756DE528788D36</t>
  </si>
  <si>
    <t>단열재 타정 부착  100mm 이하, 벽  M2     ( 호표 152 )</t>
  </si>
  <si>
    <t>화스너 + 칼브럭</t>
  </si>
  <si>
    <t>SET</t>
  </si>
  <si>
    <t>5473E289674086E57F87A498810413E6E1D915</t>
  </si>
  <si>
    <t>53599249BDFB23AF7AF133187937B65473E289674086E57F87A498810413E6E1D915</t>
  </si>
  <si>
    <t>53599249BDFB23AF7AF133187937B6538BA229680AE9E374DF28D86359BE16865350</t>
  </si>
  <si>
    <t>53599249BDFB23AF7AF133187937B6538BA229680AE9E374DF28D86359BE1686509E</t>
  </si>
  <si>
    <t>53599249BDFB23AF7AF133187937B6524D3239FD469645789512286F86001</t>
  </si>
  <si>
    <t>산업안전보건비</t>
  </si>
  <si>
    <t>54D492091E0607B77C620D8857921A06F54BBA</t>
  </si>
  <si>
    <t>53599249BDFB239D713BFCA86FC95654D492091E0607B77C620D8857921A06F54BBA</t>
  </si>
  <si>
    <t>스테인리스재료분리대  바닥, W45*H20*1.5t  M     ( 호표 154 )</t>
  </si>
  <si>
    <t>STS304, 1.5mm</t>
  </si>
  <si>
    <t>5473F2A9C7536C4372BBA4A8F122A496CBDFBF</t>
  </si>
  <si>
    <t>535992498069277B7843C9D8E9C7E65473F2A9C7536C4372BBA4A8F122A496CBDFBF</t>
  </si>
  <si>
    <t>535992498069277B7843C9D8E9C7E65473F2A9C7536C4372BA9DB8D5A80996198DFF</t>
  </si>
  <si>
    <t>1.6mm</t>
  </si>
  <si>
    <t>5473F2A9C7536C4372BA9DB8D5A80996198DF8</t>
  </si>
  <si>
    <t>535992498069277B7843C9D8E9C7E65473F2A9C7536C4372BA9DB8D5A80996198DF8</t>
  </si>
  <si>
    <t>535992498069277B7843C9D8E9C7E65359C289927FFCC072AB08583A8716</t>
  </si>
  <si>
    <t>535992498069277B7843C9D8E9C7E65359C289927FFCC072A95B98E09F36</t>
  </si>
  <si>
    <t>535992498069277B7843C9D8E9C7E6545732C96176FACD7DB730181177E676F81184</t>
  </si>
  <si>
    <t>535992498069277B7843C9D8E9C7E6545732C96176FACD7DB730181177E676F810FD</t>
  </si>
  <si>
    <t>천장텍스붙임  300*600*9.5t  M2     ( 호표 155 )</t>
  </si>
  <si>
    <t>535992492FEAA0CE72C722B812AB465473F2A9C73061B17DD644E800E4F666451E6C</t>
  </si>
  <si>
    <t>잡재료 및 소모재료</t>
  </si>
  <si>
    <t>535992492FEAA0CE72C722B812AB46524D3239FD469645789512286F86001</t>
  </si>
  <si>
    <t>535992492FEAA0CE72C722B812AB4653599249CE3EC5157AC1F0E8656066</t>
  </si>
  <si>
    <t>표층 택코팅  40L/a  a     ( 호표 156 )</t>
  </si>
  <si>
    <t>535992491D94D7937C72DA78D6FAA6535992491D94D7937C72DA78D6FA96</t>
  </si>
  <si>
    <t>컷백아스팔트(185kg/DM)</t>
  </si>
  <si>
    <t>MC-1(200L/DM)</t>
  </si>
  <si>
    <t>현장도착도</t>
  </si>
  <si>
    <t>5473F2A9C742C05075C6A0F8BDF034E671140C</t>
  </si>
  <si>
    <t>535992491D94D7937C72DA78D6FAA65473F2A9C742C05075C6A0F8BDF034E671140C</t>
  </si>
  <si>
    <t>535992491D94D7937C72DA78D6FAA6535992491D94D7937C72DA78D6FA86</t>
  </si>
  <si>
    <t>3800L 택코팅</t>
  </si>
  <si>
    <t>산근 26</t>
  </si>
  <si>
    <t>537EF259186FFEEA72FBDC486A5B66</t>
  </si>
  <si>
    <t>535992491D94D7937C72DA78D6FAA6537EF259186FFEEA72FBDC486A5B66</t>
  </si>
  <si>
    <t>538BA229680AE9E374DF28D86359BE168651AA</t>
  </si>
  <si>
    <t>535992491D94D7937C72DA78D6FAA6538BA229680AE9E374DF28D86359BE168651AA</t>
  </si>
  <si>
    <t>535992491D94D7937C72DA78D6FAA6538BA229680AE9E374DF28D86359BE1686509E</t>
  </si>
  <si>
    <t>흙막이공</t>
  </si>
  <si>
    <t>538BA229680AE9E374DB4D086A52F206CE84E3</t>
  </si>
  <si>
    <t>535992491D94D7937C72DA78D6FAA6538BA229680AE9E374DB4D086A52F206CE84E3</t>
  </si>
  <si>
    <t>역청재 용해  버너사용  1000L     ( 호표 157 )</t>
  </si>
  <si>
    <t>535992491D94D7937C72DA78D6FA96545772A939C89A367E9F1718EA235506639BF2</t>
  </si>
  <si>
    <t>535992491D94D7937C72DA78D6FA96538BA229680AE9E374DF28D86359BE1686509F</t>
  </si>
  <si>
    <t>535992491D94D7937C72DA78D6FA96538BA229680AE9E374DF28D86359BE1686509E</t>
  </si>
  <si>
    <t>모래 살포    M3     ( 호표 158 )</t>
  </si>
  <si>
    <t>535992491D94D7937C72DA78D6FA86545732C961FA56D77E222A68009403465031B3</t>
  </si>
  <si>
    <t>535992491D94D7937C72DA78D6FA86538BA229680AE9E374DF28D86359BE1686509E</t>
  </si>
  <si>
    <t>콘크리트구조물 헐기(대형장비)  무근  M3     ( 호표 159 )</t>
  </si>
  <si>
    <t>5358729978C16F5379D9D238251956538BA229680AE9E374DF28D86359BE1686509F</t>
  </si>
  <si>
    <t>5358729978C16F5379D9D238251956538BA229680AE9E374DF28D86359BE1686509E</t>
  </si>
  <si>
    <t>5358729978C16F5379D9D238251956524D3239FD469645789512286F86001</t>
  </si>
  <si>
    <t>5358729978C16F5379D9D2382519565446B2C9F0376E1B774699C84FDB25663DB33CD1</t>
  </si>
  <si>
    <t>5358729978C16F5379D9D2382519565446B2C9F0376E1B72C56658720C82B68A6C4EAC</t>
  </si>
  <si>
    <t>5358729978C16F5379D9D2382519565446B2C9F0376E1B774699C858257C061F8AA7D4</t>
  </si>
  <si>
    <t>아스콘포장 철거  백호0.4m3 + 대형브레이커  M3     ( 호표 160 )</t>
  </si>
  <si>
    <t>5358729978C16F5379D9D2386CCBD65446B2C9F0376E1B774699C8580A9646B797AC70</t>
  </si>
  <si>
    <t>5358729978C16F5379D9D2386CCBD65446B2C9F0376E1B74F361D8091E21E69F7CD58F</t>
  </si>
  <si>
    <t>우레탄방수 철거  THK.3.0  M2     ( 호표 161 )</t>
  </si>
  <si>
    <t>5358729978791E8873DCE7F823D406538BA229680AE9E374DF28D86359BE1686524F</t>
  </si>
  <si>
    <t>5358729978791E8873DCE7F823D406538BA229680AE9E374DF28D86359BE1686509E</t>
  </si>
  <si>
    <t>목재판재 철거  20*100  M2     ( 호표 162 )</t>
  </si>
  <si>
    <t>5358729978791E8873DCE7F823E6D6538BA229680AE9E374DF28D86359BE1686509E</t>
  </si>
  <si>
    <t>홈통 철거    M     ( 호표 163 )</t>
  </si>
  <si>
    <t>5358729978791E8873DCE7F823AF46</t>
  </si>
  <si>
    <t>홈통 철거</t>
  </si>
  <si>
    <t>호표 163</t>
  </si>
  <si>
    <t>5358729978791E8873DCE7F823AF46538BA229680AE9E374DF28D86359BE1686509E</t>
  </si>
  <si>
    <t>흡음텍스 해체    M2     ( 호표 164 )</t>
  </si>
  <si>
    <t>5358729978791E8873DFBB581BD296538BA229680AE9E374DF28D86359BE16865350</t>
  </si>
  <si>
    <t>5358729978791E8873DFBB581BD296538BA229680AE9E374DF28D86359BE1686509E</t>
  </si>
  <si>
    <t>조적벽 해체  H=3.6m 이하  M3     ( 호표 165 )</t>
  </si>
  <si>
    <t>조적공</t>
  </si>
  <si>
    <t>538BA229680AE9E374DF28D86359BE16865248</t>
  </si>
  <si>
    <t>5358729978791E8873D913584B3C56538BA229680AE9E374DF28D86359BE16865248</t>
  </si>
  <si>
    <t>5358729978791E8873D913584B3C56538BA229680AE9E374DF28D86359BE1686509E</t>
  </si>
  <si>
    <t>5358729978791E8873D913584B3C56524D3239FD469645789512286F86001</t>
  </si>
  <si>
    <t>띠장및보드 철거    M2     ( 호표 166 )</t>
  </si>
  <si>
    <t>5358729978791E8873D80C6854EC46538BA229680AE9E374DF28D86359BE1686509E</t>
  </si>
  <si>
    <t>5358729978791E8873D80C6854EC46524D3239FD469645789512286F86001</t>
  </si>
  <si>
    <t>외벽패널 철거  금속외장재(하지철물포함)  M2     ( 호표 167 )</t>
  </si>
  <si>
    <t>5358729978791E8873D80C68BD9FD6538BA229680AE9E374DF28D86359BE168651A1</t>
  </si>
  <si>
    <t>5358729978791E8873D80C68BD9FD6538BA229680AE9E374DF28D86359BE16865095</t>
  </si>
  <si>
    <t>5358729978791E8873D80C68BD9FD6538BA229680AE9E374DF28D86359BE1686509E</t>
  </si>
  <si>
    <t>5358729978791E8873D80C68BD9FD6524D3239FD469645789512286F86001</t>
  </si>
  <si>
    <t>석고판 해체  천장  M2     ( 호표 168 )</t>
  </si>
  <si>
    <t>5358729978791E8873DBC0E8850A56538BA229680AE9E374DF28D86359BE16865350</t>
  </si>
  <si>
    <t>5358729978791E8873DBC0E8850A56538BA229680AE9E374DF28D86359BE1686509E</t>
  </si>
  <si>
    <t>5358729978791E8873DBC0E8850A56524D3239FD469645789512286F86001</t>
  </si>
  <si>
    <t>PVC계바닥재 해체    M2     ( 호표 169 )</t>
  </si>
  <si>
    <t>5358729978791E8873D5B828395696538BA229680AE9E374DF28D86359BE16865350</t>
  </si>
  <si>
    <t>5358729978791E8873D5B828395696538BA229680AE9E374DF28D86359BE1686509E</t>
  </si>
  <si>
    <t>상자홈통 철거 및 재설치  해체재 재사용 함  EA     ( 호표 170 )</t>
  </si>
  <si>
    <t>5358729978791E88723646B850F6D6538BA229680AE9E374DF28D86359BE1686509E</t>
  </si>
  <si>
    <t>5358729978791E88723646B850F6D65359D2E984B44111741587083DDCC6</t>
  </si>
  <si>
    <t>단열재 철거    M2     ( 호표 171 )</t>
  </si>
  <si>
    <t>5358729978791E88723643F8864E36538BA229680AE9E374DF28D86359BE1686509E</t>
  </si>
  <si>
    <t>핸드레일 철거    M     ( 호표 172 )</t>
  </si>
  <si>
    <t>5358729978791E88723642D8535ED6538BA229680AE9E374DF28D86359BE168651A1</t>
  </si>
  <si>
    <t>5358729978791E88723642D8535ED6538BA229680AE9E374DF28D86359BE1686509E</t>
  </si>
  <si>
    <t>5358729978791E88723642D8535ED6524D3239FD469645789512286F86001</t>
  </si>
  <si>
    <t>핸드레일 철거후재설치    M     ( 호표 173 )</t>
  </si>
  <si>
    <t>5358729978791E88723642D8535EC6538BA229680AE9E374DF28D86359BE168651A1</t>
  </si>
  <si>
    <t>5358729978791E88723642D8535EC6538BA229680AE9E374DF28D86359BE1686509E</t>
  </si>
  <si>
    <t>5358729978791E88723642D8535EC6524D3239FD469645789512286F86001</t>
  </si>
  <si>
    <t>창,문 철거    M2     ( 호표 174 )</t>
  </si>
  <si>
    <t>5358729978791E88723642D842EFB6538BA229680AE9E374DF28D86359BE1686509E</t>
  </si>
  <si>
    <t>선홈통 철거 후 재설치  해체재 재사용 함  M     ( 호표 175 )</t>
  </si>
  <si>
    <t>5358729978791E88712F52C8EC9C165358729978791E8873DCE7F823AF46</t>
  </si>
  <si>
    <t>5358729978791E88712F52C8EC9C165359D2E9848F0D1E75C30E185FD046</t>
  </si>
  <si>
    <t>일반철물</t>
  </si>
  <si>
    <t>선홈통지지철물, STS</t>
  </si>
  <si>
    <t>5473E289674086E57F811CB84C15B446548652</t>
  </si>
  <si>
    <t>5358729978791E88712F52C8EC9C165473E289674086E57F811CB84C15B446548652</t>
  </si>
  <si>
    <t>모르타르 철거    M2     ( 호표 176 )</t>
  </si>
  <si>
    <t>5358729978790C1F788C0728C987F6538BA229680AE9E374DF28D86359BE1686509E</t>
  </si>
  <si>
    <t>시스템 비계매기(발판2줄)  3개월,H=10m 이하  M2     ( 호표 177 )</t>
  </si>
  <si>
    <t>수직재</t>
  </si>
  <si>
    <t>48.6mm * 3.800mm</t>
  </si>
  <si>
    <t>5473F2A9C7C62C54749AA38881AFC106D9A24C</t>
  </si>
  <si>
    <t>537E222909A515A27752B6884E88165473F2A9C7C62C54749AA38881AFC106D9A24C</t>
  </si>
  <si>
    <t>48.6mm *   950mm</t>
  </si>
  <si>
    <t>5473F2A9C7C62C54749AA38881AFC106D9A353</t>
  </si>
  <si>
    <t>537E222909A515A27752B6884E88165473F2A9C7C62C54749AA38881AFC106D9A353</t>
  </si>
  <si>
    <t>수평재</t>
  </si>
  <si>
    <t>42.7mm *  1829mm</t>
  </si>
  <si>
    <t>5473F2A9C7C62C54749AA38881AFC106DE2CDC</t>
  </si>
  <si>
    <t>537E222909A515A27752B6884E88165473F2A9C7C62C54749AA38881AFC106DE2CDC</t>
  </si>
  <si>
    <t>42.7mm *   610mm</t>
  </si>
  <si>
    <t>5473F2A9C7C62C54749AA38881AFC106DE2DE3</t>
  </si>
  <si>
    <t>537E222909A515A27752B6884E88165473F2A9C7C62C54749AA38881AFC106DE2DE3</t>
  </si>
  <si>
    <t>난간재</t>
  </si>
  <si>
    <t>5473F2A9C7C62C54749AA38881AFC106DE2E8A</t>
  </si>
  <si>
    <t>537E222909A515A27752B6884E88165473F2A9C7C62C54749AA38881AFC106DE2E8A</t>
  </si>
  <si>
    <t>5473F2A9C7C62C54749AA38881AFC106DE2F91</t>
  </si>
  <si>
    <t>537E222909A515A27752B6884E88165473F2A9C7C62C54749AA38881AFC106DE2F91</t>
  </si>
  <si>
    <t>안전발판</t>
  </si>
  <si>
    <t>400mm *  1829mm</t>
  </si>
  <si>
    <t>5473F2A9C7C62C54749AA38881AFC106DE2865</t>
  </si>
  <si>
    <t>537E222909A515A27752B6884E88165473F2A9C7C62C54749AA38881AFC106DE2865</t>
  </si>
  <si>
    <t>받침철물</t>
  </si>
  <si>
    <t>D34*600mm</t>
  </si>
  <si>
    <t>5473F2A9C7C62C54749AA38881AFC106DE2908</t>
  </si>
  <si>
    <t>537E222909A515A27752B6884E88165473F2A9C7C62C54749AA38881AFC106DE2908</t>
  </si>
  <si>
    <t>비계버팀대</t>
  </si>
  <si>
    <t>소(330mm*400mm)</t>
  </si>
  <si>
    <t>5473F2A9C7C62C54749AA38881AFC106DE2A2F</t>
  </si>
  <si>
    <t>537E222909A515A27752B6884E88165473F2A9C7C62C54749AA38881AFC106DE2A2F</t>
  </si>
  <si>
    <t>내부계단</t>
  </si>
  <si>
    <t>400mm *  2638mm</t>
  </si>
  <si>
    <t>5473F2A9C7C62C54749AA38881AFC106DE2486</t>
  </si>
  <si>
    <t>537E222909A515A27752B6884E88165473F2A9C7C62C54749AA38881AFC106DE2486</t>
  </si>
  <si>
    <t>537E222909A515A27752B6884E8816535972093B2051F270859AF8CC7FA6</t>
  </si>
  <si>
    <t>시스템 비계매기(발판2줄)  3개월,H=10~20m 이하  M2     ( 호표 178 )</t>
  </si>
  <si>
    <t>537E222909A515A27752B6884E9A865473F2A9C7C62C54749AA38881AFC106D9A24C</t>
  </si>
  <si>
    <t>537E222909A515A27752B6884E9A865473F2A9C7C62C54749AA38881AFC106D9A353</t>
  </si>
  <si>
    <t>537E222909A515A27752B6884E9A865473F2A9C7C62C54749AA38881AFC106DE2CDC</t>
  </si>
  <si>
    <t>537E222909A515A27752B6884E9A865473F2A9C7C62C54749AA38881AFC106DE2DE3</t>
  </si>
  <si>
    <t>537E222909A515A27752B6884E9A865473F2A9C7C62C54749AA38881AFC106DE2E8A</t>
  </si>
  <si>
    <t>537E222909A515A27752B6884E9A865473F2A9C7C62C54749AA38881AFC106DE2F91</t>
  </si>
  <si>
    <t>537E222909A515A27752B6884E9A865473F2A9C7C62C54749AA38881AFC106DE2865</t>
  </si>
  <si>
    <t>537E222909A515A27752B6884E9A865473F2A9C7C62C54749AA38881AFC106DE2908</t>
  </si>
  <si>
    <t>537E222909A515A27752B6884E9A865473F2A9C7C62C54749AA38881AFC106DE2A2F</t>
  </si>
  <si>
    <t>537E222909A515A27752B6884E9A865473F2A9C7C62C54749AA38881AFC106DE2486</t>
  </si>
  <si>
    <t>537E222909A515A27752B6884E9A86535972093B2051F27086A0C87F5EA6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</si>
  <si>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</si>
  <si>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</si>
  <si>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</si>
  <si>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</si>
  <si>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</si>
  <si>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</si>
  <si>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</si>
  <si>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</si>
  <si>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</si>
  <si>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</si>
  <si>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</si>
  <si>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 xml:space="preserve">ASPHALT 살포(DISTRIBUTOR)  3800L 프라임코팅  a  ( 산근 1 ) </t>
  </si>
  <si>
    <t>C</t>
  </si>
  <si>
    <t xml:space="preserve"> 아스팔트디스트리뷰우터(3800L/HR)   [호표 41] </t>
  </si>
  <si>
    <t>C!</t>
  </si>
  <si>
    <t>'아스팔트디스트리뷰우터(3800L/HR)' '[AAA161990050]'</t>
  </si>
  <si>
    <t xml:space="preserve"> </t>
  </si>
  <si>
    <t xml:space="preserve">E   작업효율  =0.9   </t>
  </si>
  <si>
    <t>E  '작업효율' =0.9</t>
  </si>
  <si>
    <t xml:space="preserve">t1  적재시간  =20   </t>
  </si>
  <si>
    <t>t1 '적재시간' =20</t>
  </si>
  <si>
    <t xml:space="preserve">T2  운반시간  =(0.5/25)*2*60 = 2.4 </t>
  </si>
  <si>
    <t>t2 '운반시간' =(0.5/25)*2*60 =?</t>
  </si>
  <si>
    <t xml:space="preserve">t4  적재대기시간  =10   </t>
  </si>
  <si>
    <t>t4 '적재대기시간' =10</t>
  </si>
  <si>
    <t xml:space="preserve">b   적재량  =3800   </t>
  </si>
  <si>
    <t>b  '적재량' =3800</t>
  </si>
  <si>
    <t xml:space="preserve">t3  살포시간  =b/350 = 10.8571 </t>
  </si>
  <si>
    <t>t3 '살포시간' =b/350 =?</t>
  </si>
  <si>
    <t xml:space="preserve">D   소요살포량  =75   </t>
  </si>
  <si>
    <t>D  '소요살포량' =75</t>
  </si>
  <si>
    <t xml:space="preserve">CM  1회 싸이클시간(분)  =T1+T2+T3+T4 = 43.257 </t>
  </si>
  <si>
    <t>Cm '1회 싸이클시간(분)' =t1+t2+t3+t4 =?</t>
  </si>
  <si>
    <t xml:space="preserve">Q   시간당 작업량(A/HR)  =60*3800*E/CM/D = 63.25 </t>
  </si>
  <si>
    <t>Q  '시간당 작업량(a/hr)' =60*3800*E/Cm/D =?</t>
  </si>
  <si>
    <t xml:space="preserve"> 재료비:  19361 / 63.25 = 306.1 </t>
  </si>
  <si>
    <t>'재료비:' ~AAA161990050.M~ / {Q} =?MA</t>
  </si>
  <si>
    <t xml:space="preserve"> 노무비:  59020 / 63.25 = 933.1 </t>
  </si>
  <si>
    <t>'노무비:' ~AAA161990050.L~ / {Q} =?LA</t>
  </si>
  <si>
    <t xml:space="preserve"> 경  비:  15861 / 63.25 = 250.7 </t>
  </si>
  <si>
    <t>'경  비:' ~AAA161990050.E~ / {Q} =?EQ</t>
  </si>
  <si>
    <t xml:space="preserve">  소  계    </t>
  </si>
  <si>
    <t>&gt;'소  계'</t>
  </si>
  <si>
    <t xml:space="preserve">  총  계</t>
  </si>
  <si>
    <t xml:space="preserve">기층포설(모터그레이더)  20cm  M3  ( 산근 2 ) </t>
  </si>
  <si>
    <t xml:space="preserve"> 모터그레이더(3.6M일반용/HR)   [호표 22] </t>
  </si>
  <si>
    <t>'모터그레이더(3.6M일반용/HR)' '[56921010700]'</t>
  </si>
  <si>
    <t xml:space="preserve">L   블레이드 유호길이  =2.9   </t>
  </si>
  <si>
    <t>L  '블레이드 유호길이' =2.9</t>
  </si>
  <si>
    <t xml:space="preserve">D   작업거리  =40   </t>
  </si>
  <si>
    <t>D  '작업거리' =40</t>
  </si>
  <si>
    <t xml:space="preserve">H   포설두께  =0.2   </t>
  </si>
  <si>
    <t>H  '포설두께' =0.2</t>
  </si>
  <si>
    <t xml:space="preserve">f   토량환산계수  =0.925/1.175 = 0.7872 </t>
  </si>
  <si>
    <t>f  '토량환산계수' =0.925/1.175 =?</t>
  </si>
  <si>
    <t xml:space="preserve">p   부설회수  =4   </t>
  </si>
  <si>
    <t>p  '부설회수' =4</t>
  </si>
  <si>
    <t xml:space="preserve">t   =0.5   </t>
  </si>
  <si>
    <t>t   =0.5</t>
  </si>
  <si>
    <t xml:space="preserve">E   작업효율  =0.6   </t>
  </si>
  <si>
    <t>E  '작업효율' =0.6</t>
  </si>
  <si>
    <t xml:space="preserve">Cm  왕복작업으로 계산  =0.06*D*2/6+2*t = 1.8 </t>
  </si>
  <si>
    <t>Cm '왕복작업으로 계산' =0.06*D*2/6+2*t =?</t>
  </si>
  <si>
    <t xml:space="preserve">Q   시간당 작업량(M3/HR)  =60*L*D*H*F*E/P*CM = 295.861 </t>
  </si>
  <si>
    <t>Q  '시간당 작업량(M3/HR)' =60*L*D*H*f*E/P*Cm =?</t>
  </si>
  <si>
    <t xml:space="preserve"> 재료비:  24094 / 295.861 = 81.4 </t>
  </si>
  <si>
    <t>'재료비:' ~56921010700.M~ / {Q} =?MA</t>
  </si>
  <si>
    <t xml:space="preserve"> 노무비:  47967 / 295.861 = 162.1 </t>
  </si>
  <si>
    <t>'노무비:' ~56921010700.L~ / {Q} =?LA</t>
  </si>
  <si>
    <t xml:space="preserve"> 경  비:  33933 / 295.861 = 114.6 </t>
  </si>
  <si>
    <t>'경  비:' ~56921010700.E~ / {Q} =?EQ</t>
  </si>
  <si>
    <t xml:space="preserve">보조기층포설(모터그레이더)  30cm  M3  ( 산근 3 ) </t>
  </si>
  <si>
    <t xml:space="preserve">H   포설두께  =0.3   </t>
  </si>
  <si>
    <t>H  '포설두께' =0.3</t>
  </si>
  <si>
    <t xml:space="preserve">P   부설회수  =4   </t>
  </si>
  <si>
    <t>P  '부설회수' =4</t>
  </si>
  <si>
    <t xml:space="preserve">CM  왕복작업으로 계산  =0.06*(D/6+D/6.5)+2*0.5 = 1.769 </t>
  </si>
  <si>
    <t>Cm '왕복작업으로 계산' =0.06*(D/6+D/6.5)+2*0.5 =?</t>
  </si>
  <si>
    <t xml:space="preserve">Q   시간당 작업량(M3/HR)  =60*L*D*H*F*E/P*CM = 436.149 </t>
  </si>
  <si>
    <t xml:space="preserve"> 재료비:  24094 / 436.149 = 55.2 </t>
  </si>
  <si>
    <t xml:space="preserve"> 노무비:  47967 / 436.149 = 109.9 </t>
  </si>
  <si>
    <t xml:space="preserve"> 경  비:  33933 / 436.149 = 77.8 </t>
  </si>
  <si>
    <t xml:space="preserve">표층공전압비(TIRE ROLLER)  8-15톤  a  ( 산근 4 ) </t>
  </si>
  <si>
    <t xml:space="preserve"> 타이어로울러(자주식)(8-15톤/HR)   [호표 27] </t>
  </si>
  <si>
    <t>'타이어로울러(자주식)(8-15톤/HR)' '[56921020300]'</t>
  </si>
  <si>
    <t xml:space="preserve">V   다짐속도  =4   </t>
  </si>
  <si>
    <t>V  '다짐속도' =4</t>
  </si>
  <si>
    <t xml:space="preserve">W   ROLLER 유효폭  =1.8   </t>
  </si>
  <si>
    <t>W  'ROLLER 유효폭' =1.8</t>
  </si>
  <si>
    <t xml:space="preserve">E   작업효율  =0.45   </t>
  </si>
  <si>
    <t>E  '작업효율' =0.45</t>
  </si>
  <si>
    <t xml:space="preserve">N   소요다짐회수  =10   </t>
  </si>
  <si>
    <t>N  '소요다짐회수' =10</t>
  </si>
  <si>
    <t xml:space="preserve">Q   시간당 작업량(L/HR)  =1000*V*W*E*1/N/100 = 3.24 </t>
  </si>
  <si>
    <t>Q  '시간당 작업량(L/HR)' =1000*V*W*E*1/N/100 =?</t>
  </si>
  <si>
    <t xml:space="preserve"> 00001406001500000 - 타이어 롤러(자주식)(8∼15TON/HR) </t>
  </si>
  <si>
    <t>'00001406001500000 - 타이어 롤러(자주식)(8∼15ton/HR)'</t>
  </si>
  <si>
    <t xml:space="preserve"> 재료비:  13982 / 3.24 = 4315.4 </t>
  </si>
  <si>
    <t>'재료비:' ~00001406001500000.M~ / {Q} =?MA</t>
  </si>
  <si>
    <t xml:space="preserve"> 노무비:  59020 / 3.24 = 18216 </t>
  </si>
  <si>
    <t>'노무비:' ~00001406001500000.L~ / {Q} =?LA</t>
  </si>
  <si>
    <t xml:space="preserve"> 경  비:  19136 / 3.24 = 5906.1 </t>
  </si>
  <si>
    <t>'경  비:' ~00001406001500000.E~ / {Q} =?EQ</t>
  </si>
  <si>
    <t xml:space="preserve">기층공전압비(TIRE ROLLER)  8-15톤  a  ( 산근 5 ) </t>
  </si>
  <si>
    <t xml:space="preserve">E   작업효율  =0.4   </t>
  </si>
  <si>
    <t>E  '작업효율' =0.4</t>
  </si>
  <si>
    <t xml:space="preserve">Q   시간당 작업량(L/HR)  =1000*V*W*E*1/N/100 = 2.88 </t>
  </si>
  <si>
    <t xml:space="preserve"> 재료비:  10528 / 2.88 = 3655.5 </t>
  </si>
  <si>
    <t>'재료비:' ~56921020300.M~ / {Q} =?MA</t>
  </si>
  <si>
    <t xml:space="preserve"> 노무비:  47967 / 2.88 = 16655.2 </t>
  </si>
  <si>
    <t>'노무비:' ~56921020300.L~ / {Q} =?LA</t>
  </si>
  <si>
    <t xml:space="preserve"> 경  비:  16139 / 2.88 = 5603.8 </t>
  </si>
  <si>
    <t>'경  비:' ~56921020300.E~ / {Q} =?EQ</t>
  </si>
  <si>
    <t xml:space="preserve">표층공전압비(MACADAM ROLLER)  8-10톤  a  ( 산근 6 ) </t>
  </si>
  <si>
    <t xml:space="preserve"> 매캐덤로울러(자주식)(8-10톤/HR)   [] </t>
  </si>
  <si>
    <t>'매캐덤로울러(자주식)(8-10톤/HR)' '[56921020010]'</t>
  </si>
  <si>
    <t xml:space="preserve">V   다짐속도  =3   </t>
  </si>
  <si>
    <t>V  '다짐속도' =3</t>
  </si>
  <si>
    <t xml:space="preserve">W   ROLLER 유효폭  =0.8   </t>
  </si>
  <si>
    <t>W  'ROLLER 유효폭' =0.8</t>
  </si>
  <si>
    <t xml:space="preserve">E   작업효율  =0.55   </t>
  </si>
  <si>
    <t>E  '작업효율' =0.55</t>
  </si>
  <si>
    <t xml:space="preserve">N   소요다짐회수  =2   </t>
  </si>
  <si>
    <t>N  '소요다짐회수' =2</t>
  </si>
  <si>
    <t xml:space="preserve">A   시간당 작업량(A/HR)  =1000*V*W*E*1/N/100 = 6.6 </t>
  </si>
  <si>
    <t>A  '시간당 작업량(a/HR)' =1000*V*W*E*1/N/100 =?</t>
  </si>
  <si>
    <t xml:space="preserve"> 재료비:  12743 / 6.6 = 1930.7 </t>
  </si>
  <si>
    <t>'재료비:' ~00001106001000000.M~ / {A} =?MA</t>
  </si>
  <si>
    <t xml:space="preserve"> 노무비:  59020 / 6.6 = 8942.4 </t>
  </si>
  <si>
    <t>'노무비:' ~00001106001000000.L~ / {A} =?LA</t>
  </si>
  <si>
    <t xml:space="preserve"> 경  비:  10298 / 6.6 = 1560.3 </t>
  </si>
  <si>
    <t>'경  비:' ~00001106001000000.E~ / {A} =?EQ</t>
  </si>
  <si>
    <t xml:space="preserve">기층공전압비(MACADAM ROLLER)  10-12톤  a  ( 산근 7 ) </t>
  </si>
  <si>
    <t xml:space="preserve"> 매캐덤로울러(자주식)(10-12톤/HR)   [호표 24] </t>
  </si>
  <si>
    <t>'매캐덤로울러(자주식)(10-12톤/HR)' '[56921020020]'</t>
  </si>
  <si>
    <t xml:space="preserve">V   다짐속도  =2.5   </t>
  </si>
  <si>
    <t>V  '다짐속도' =2.5</t>
  </si>
  <si>
    <t xml:space="preserve">E   작업효율  =0.5   </t>
  </si>
  <si>
    <t>E  '작업효율' =0.5</t>
  </si>
  <si>
    <t xml:space="preserve">N   소요다짐회수  =4   </t>
  </si>
  <si>
    <t>N  '소요다짐회수' =4</t>
  </si>
  <si>
    <t xml:space="preserve">Q   시간당 작업량(L/HR)  =1000*V*W*E*1/N/100 = 2.5 </t>
  </si>
  <si>
    <t xml:space="preserve">  </t>
  </si>
  <si>
    <t xml:space="preserve"> 재료비:  11742 / 2.5 = 4696.8 </t>
  </si>
  <si>
    <t>'재료비:' ~56921020020.M~ / {Q} =?MA</t>
  </si>
  <si>
    <t xml:space="preserve"> 노무비:  47967 / 2.5 = 19186.8 </t>
  </si>
  <si>
    <t>'노무비:' ~56921020020.L~ / {Q} =?LA</t>
  </si>
  <si>
    <t xml:space="preserve"> 경  비:  10822 / 2.5 = 4328.8 </t>
  </si>
  <si>
    <t>'경  비:' ~56921020020.E~ / {Q} =?EQ</t>
  </si>
  <si>
    <t xml:space="preserve">표층공전압비(TANDAM ROLLER)  10-14톤  a  ( 산근 8 ) </t>
  </si>
  <si>
    <t xml:space="preserve"> 탠덤로울러(자주식)(8-10톤/HR)   [호표 25] </t>
  </si>
  <si>
    <t>'탠덤로울러(자주식)(8-10톤/HR)' '[56921020050]'</t>
  </si>
  <si>
    <t xml:space="preserve">W   ROLLER 유효폭  =1.2   </t>
  </si>
  <si>
    <t>W  'ROLLER 유효폭' =1.2</t>
  </si>
  <si>
    <t xml:space="preserve">A   시간당 작업량(L/HR)  =1000*V*W*E*1/N/100 = 4.05 </t>
  </si>
  <si>
    <t>A  '시간당 작업량(L/HR)' =1000*V*W*E*1/N/100 =?</t>
  </si>
  <si>
    <t xml:space="preserve"> 재료비:  11402 / 4.05 = 2815.3 </t>
  </si>
  <si>
    <t>'재료비:' ~00001206001000000.M~ / {A} =?MA</t>
  </si>
  <si>
    <t xml:space="preserve"> 노무비:  59020 / 4.05 = 14572.8 </t>
  </si>
  <si>
    <t>'노무비:' ~00001206001000000.L~ / {A} =?LA</t>
  </si>
  <si>
    <t xml:space="preserve"> 경  비:  9391 / 4.05 = 2318.7 </t>
  </si>
  <si>
    <t>'경  비:' ~00001206001000000.E~ / {A} =?EQ</t>
  </si>
  <si>
    <t xml:space="preserve">기층공전압비(TANDAM ROLLER)  10-14톤  a  ( 산근 9 ) </t>
  </si>
  <si>
    <t xml:space="preserve"> 재료비:  8585 / 4.05 = 2119.7 </t>
  </si>
  <si>
    <t>'재료비:' ~56921020050.M~ / {A} =?MA</t>
  </si>
  <si>
    <t xml:space="preserve"> 노무비:  47967 / 4.05 = 11843.7 </t>
  </si>
  <si>
    <t>'노무비:' ~56921020050.L~ / {A} =?LA</t>
  </si>
  <si>
    <t xml:space="preserve"> 경  비:  8440 / 4.05 = 2083.9 </t>
  </si>
  <si>
    <t>'경  비:' ~56921020050.E~ / {A} =?EQ</t>
  </si>
  <si>
    <t xml:space="preserve">아스팔트 페이버 표층  5cm  a  ( 산근 10 ) </t>
  </si>
  <si>
    <t xml:space="preserve"> 아스팔트페이버(휘니셔)(3 M/HR)   [호표 28] </t>
  </si>
  <si>
    <t>'아스팔트페이버(휘니셔)(3 M/HR)' '[56921040060]'</t>
  </si>
  <si>
    <t xml:space="preserve">V   평균 작업속도  =180   </t>
  </si>
  <si>
    <t>V  '평균 작업속도' =180</t>
  </si>
  <si>
    <t xml:space="preserve">W   유효폭  =3   </t>
  </si>
  <si>
    <t>W  '유효폭' =3</t>
  </si>
  <si>
    <t xml:space="preserve">T   포설 마무리 두께  =0.05   </t>
  </si>
  <si>
    <t>T  '포설 마무리 두께' =0.05</t>
  </si>
  <si>
    <t xml:space="preserve">D   다져진후의 밀도  =2.3   </t>
  </si>
  <si>
    <t>D  '다져진후의 밀도' =2.3</t>
  </si>
  <si>
    <t xml:space="preserve">E   작업효율  =0.8   </t>
  </si>
  <si>
    <t>E  '작업효율' =0.8</t>
  </si>
  <si>
    <t xml:space="preserve">Q   시간당 작업량(TON/HR)  =V*W*T*D*E = 49.68 </t>
  </si>
  <si>
    <t>Q  '시간당 작업량(TON/HR)' =V*W*T*D*E =?</t>
  </si>
  <si>
    <t xml:space="preserve">A   A으로 환산  =Q/(0.05*2.3)/100 = 4.32 </t>
  </si>
  <si>
    <t>A  'a으로 환산' =Q/(0.05*2.3)/100 =?</t>
  </si>
  <si>
    <t xml:space="preserve"> 재료비:  19766 / 4.32 = 4575.4 </t>
  </si>
  <si>
    <t>'재료비:' ~56921040060.M~ / {A} =?MA</t>
  </si>
  <si>
    <t xml:space="preserve"> 노무비:  59020 / 4.32 = 13662 </t>
  </si>
  <si>
    <t>'노무비:' ~56921040060.L~ / {A} =?LA</t>
  </si>
  <si>
    <t xml:space="preserve"> 경  비:  57439 / 4.32 = 13296 </t>
  </si>
  <si>
    <t>'경  비:' ~56921040060.E~ / {A} =?EQ</t>
  </si>
  <si>
    <t xml:space="preserve">아스팔트 페이버 기층  7.5cm  a  ( 산근 11 ) </t>
  </si>
  <si>
    <t xml:space="preserve">T   포설 마무리 두께  =0.075   </t>
  </si>
  <si>
    <t>T  '포설 마무리 두께' =0.075</t>
  </si>
  <si>
    <t xml:space="preserve">Q   시간당 작업량(TON/HR)  =V*W*T*D*E = 74.52 </t>
  </si>
  <si>
    <t xml:space="preserve">A   A으로 환산  =Q/(0.05*2.3)/100 = 6.48 </t>
  </si>
  <si>
    <t xml:space="preserve"> 재료비:  19766 / 6.48 = 3050.3 </t>
  </si>
  <si>
    <t xml:space="preserve"> 노무비:  59020 / 6.48 = 9108 </t>
  </si>
  <si>
    <t xml:space="preserve"> 경  비:  57439 / 6.48 = 8864 </t>
  </si>
  <si>
    <t xml:space="preserve">기층살수(물탱크)  2.0톤/a  M3  ( 산근 12 ) </t>
  </si>
  <si>
    <t xml:space="preserve"> 물탱크(5500L/HR)   [호표 29] </t>
  </si>
  <si>
    <t>'물탱크(5500L/HR)' '[56921080070]'</t>
  </si>
  <si>
    <t xml:space="preserve">q1  탱크용량  =5.5   </t>
  </si>
  <si>
    <t>q1 '탱크용량' =5.5</t>
  </si>
  <si>
    <t xml:space="preserve">t1  급수시간  =20   </t>
  </si>
  <si>
    <t>t1 '급수시간' =20</t>
  </si>
  <si>
    <t xml:space="preserve">t2  급수장-현장왕복시간  =15   </t>
  </si>
  <si>
    <t>t2 '급수장-현장왕복시간' =15</t>
  </si>
  <si>
    <t xml:space="preserve">t3  살수시간  =10   </t>
  </si>
  <si>
    <t>t3 '살수시간' =10</t>
  </si>
  <si>
    <t xml:space="preserve">t4  급수대기시간  =5   </t>
  </si>
  <si>
    <t>t4 '급수대기시간' =5</t>
  </si>
  <si>
    <t xml:space="preserve">Cm  싸이클타임  =t1+T2+T3+T4 = 50 </t>
  </si>
  <si>
    <t>Cm '싸이클타임' =t1+T2+T3+T4 =?</t>
  </si>
  <si>
    <t xml:space="preserve">Q   시간당 작업량(TON/HR)  =60*Q1*E/CM = 5.94 </t>
  </si>
  <si>
    <t>Q  '시간당 작업량(TON/HR)' =60*q1*E/Cm =?</t>
  </si>
  <si>
    <t xml:space="preserve">A   =Q/2.0/0.01 = 297 </t>
  </si>
  <si>
    <t>A   =Q/2.0/0.01 =?</t>
  </si>
  <si>
    <t xml:space="preserve"> 재료비:  12936 / 297 = 43.5 </t>
  </si>
  <si>
    <t>'재료비:' ~56921080070.M~ / {A} =?MA</t>
  </si>
  <si>
    <t xml:space="preserve"> 노무비:  40000 / 297 = 134.6 </t>
  </si>
  <si>
    <t>'노무비:' ~56921080070.L~ / {A} =?LA</t>
  </si>
  <si>
    <t xml:space="preserve"> 경  비:  7823 / 297 = 26.3 </t>
  </si>
  <si>
    <t>'경  비:' ~56921080070.E~ / {A} =?EQ</t>
  </si>
  <si>
    <t xml:space="preserve">보조기층살수(물탱크)  3.0톤/a  M3  ( 산근 13 ) </t>
  </si>
  <si>
    <t xml:space="preserve">A   =Q/3.0/0.01 = 198 </t>
  </si>
  <si>
    <t>A   =Q/3.0/0.01 =?</t>
  </si>
  <si>
    <t xml:space="preserve"> 재료비:  12936 / 198 = 65.3 </t>
  </si>
  <si>
    <t xml:space="preserve"> 노무비:  40000 / 198 = 202 </t>
  </si>
  <si>
    <t xml:space="preserve"> 경  비:  7823 / 198 = 39.5 </t>
  </si>
  <si>
    <t xml:space="preserve">기층전압비(진동롤러)  자주식 10톤  M3  ( 산근 14 ) </t>
  </si>
  <si>
    <t xml:space="preserve"> 진동로울러(자주식)(10톤/HR)   [호표 26] </t>
  </si>
  <si>
    <t>'진동로울러(자주식)(10톤/HR)' '[56921020180]'</t>
  </si>
  <si>
    <t xml:space="preserve">W   ROLLER 유효폭  =1.9   </t>
  </si>
  <si>
    <t>W  'ROLLER 유효폭' =1.9</t>
  </si>
  <si>
    <t xml:space="preserve">D   펴는 흙의두께  =0.2   </t>
  </si>
  <si>
    <t>D  '펴는 흙의두께' =0.2</t>
  </si>
  <si>
    <t xml:space="preserve">F   토량환산계수  =0.95/1.175 = 0.8085 </t>
  </si>
  <si>
    <t>F  '토량환산계수' =0.95/1.175 =?</t>
  </si>
  <si>
    <t xml:space="preserve">N   소요다짐회수  =8   </t>
  </si>
  <si>
    <t>N  '소요다짐회수' =8</t>
  </si>
  <si>
    <t xml:space="preserve">Q   시간당 작업량(M3/HR)  =1000*V*W*D*F*E/N = 92.169 </t>
  </si>
  <si>
    <t>Q  '시간당 작업량(M3/HR)' =1000*V*W*D*F*E/N =?</t>
  </si>
  <si>
    <t xml:space="preserve"> 재료비:  20030 / 92.169 = 217.3 </t>
  </si>
  <si>
    <t>'재료비:' ~56921020180.M~ / {Q} =?MA</t>
  </si>
  <si>
    <t xml:space="preserve"> 노무비:  47967 / 92.169 = 520.4 </t>
  </si>
  <si>
    <t>'노무비:' ~56921020180.L~ / {Q} =?LA</t>
  </si>
  <si>
    <t xml:space="preserve"> 경  비:  23532 / 92.169 = 255.3 </t>
  </si>
  <si>
    <t>'경  비:' ~56921020180.E~ / {Q} =?EQ</t>
  </si>
  <si>
    <t xml:space="preserve">보조기층전압비(진동롤러)  자주식 10톤  M3  ( 산근 15 ) </t>
  </si>
  <si>
    <t xml:space="preserve">D   펴는 흙의두께  =0.3   </t>
  </si>
  <si>
    <t>D  '펴는 흙의두께' =0.3</t>
  </si>
  <si>
    <t xml:space="preserve">Q   시간당 작업량(M3/HR)  =1000*V*W*D*F*E/N = 138.254 </t>
  </si>
  <si>
    <t xml:space="preserve"> 재료비:  20030 / 138.254 = 144.8 </t>
  </si>
  <si>
    <t xml:space="preserve"> 노무비:  47967 / 138.254 = 346.9 </t>
  </si>
  <si>
    <t xml:space="preserve"> 경  비:  23532 / 138.254 = 170.2 </t>
  </si>
  <si>
    <t xml:space="preserve">기층전압비(타이어롤러)  자주식 8-15톤  M3  ( 산근 16 ) </t>
  </si>
  <si>
    <t xml:space="preserve">F   토량환산계수  =0.925/1.175 = 0.7872 </t>
  </si>
  <si>
    <t>F  '토량환산계수' =0.925/1.175 =?</t>
  </si>
  <si>
    <t xml:space="preserve">Q   시간당 작업량(L/HR)  =1000*V*W*D*E*F/N = 113.357 </t>
  </si>
  <si>
    <t>Q  '시간당 작업량(L/HR)' =1000*V*W*D*E*F/N =?</t>
  </si>
  <si>
    <t xml:space="preserve"> 재료비:  10528 / 113.357 = 92.8 </t>
  </si>
  <si>
    <t xml:space="preserve"> 노무비:  47967 / 113.357 = 423.1 </t>
  </si>
  <si>
    <t xml:space="preserve"> 경  비:  16139 / 113.357 = 142.3 </t>
  </si>
  <si>
    <t xml:space="preserve">보조기층전압비(타이어롤러)  자주식 8-15톤  M3  ( 산근 17 ) </t>
  </si>
  <si>
    <t xml:space="preserve">Q   시간당 작업량(L/HR)  =1000*V*W*D*E*F/N = 170.035 </t>
  </si>
  <si>
    <t xml:space="preserve"> 재료비:  10528 / 170.035 = 61.9 </t>
  </si>
  <si>
    <t xml:space="preserve"> 노무비:  47967 / 170.035 = 282.1 </t>
  </si>
  <si>
    <t xml:space="preserve"> 경  비:  16139 / 170.035 = 94.9 </t>
  </si>
  <si>
    <t xml:space="preserve">혼합골재운반비  L:20km,덤프15톤  M3  ( 산근 18 ) </t>
  </si>
  <si>
    <t xml:space="preserve">  담프트럭(15톤/HR)   [호표 23] </t>
  </si>
  <si>
    <t xml:space="preserve"> '담프트럭(15톤/HR)' '[56921010810]'</t>
  </si>
  <si>
    <t xml:space="preserve">  KW (품셈 11-10)</t>
  </si>
  <si>
    <t xml:space="preserve"> 'KW (품셈 11-10)</t>
  </si>
  <si>
    <t xml:space="preserve"> T   적재용량  =15   </t>
  </si>
  <si>
    <t xml:space="preserve"> T  '적재용량' =15</t>
  </si>
  <si>
    <t xml:space="preserve"> r1  토석의 단위중량  =2.65   </t>
  </si>
  <si>
    <t xml:space="preserve"> r1 '토석의 단위중량' =2.65</t>
  </si>
  <si>
    <t xml:space="preserve"> L   토량 환산율  =1.625   </t>
  </si>
  <si>
    <t xml:space="preserve"> L  '토량 환산율' =1.625</t>
  </si>
  <si>
    <t xml:space="preserve"> f   토량 환산계수  =1   </t>
  </si>
  <si>
    <t xml:space="preserve"> f  '토량 환산계수' =1</t>
  </si>
  <si>
    <t xml:space="preserve"> E   작업효율  =0.9   </t>
  </si>
  <si>
    <t xml:space="preserve"> E  '작업효율' =0.9</t>
  </si>
  <si>
    <t xml:space="preserve"> A   1회 적재량  =T/r1*L = 9.1981 </t>
  </si>
  <si>
    <t xml:space="preserve"> A  '1회 적재량' =T/r1*L =?</t>
  </si>
  <si>
    <t xml:space="preserve"> T1  적재시간  =12   </t>
  </si>
  <si>
    <t xml:space="preserve"> T1 '적재시간' =12</t>
  </si>
  <si>
    <t xml:space="preserve"> T2  왕복시간  =20/35*60*2 = 68.5714 </t>
  </si>
  <si>
    <t xml:space="preserve"> T2 '왕복시간' =20/35*60*2 =?</t>
  </si>
  <si>
    <t xml:space="preserve"> T3  적하시간  =0.8   </t>
  </si>
  <si>
    <t xml:space="preserve"> T3 '적하시간' =0.8</t>
  </si>
  <si>
    <t xml:space="preserve"> T4  적재대기시간  =0.42   </t>
  </si>
  <si>
    <t xml:space="preserve"> T4 '적재대기시간' =0.42</t>
  </si>
  <si>
    <t xml:space="preserve"> T5  적재함덮개설치및해체  =0.5   </t>
  </si>
  <si>
    <t xml:space="preserve"> T5 '적재함덮개설치및해체' =0.5</t>
  </si>
  <si>
    <t xml:space="preserve"> K   바켓계수  =0.55   </t>
  </si>
  <si>
    <t xml:space="preserve"> K  '바켓계수' =0.55</t>
  </si>
  <si>
    <t xml:space="preserve"> Es  적재기계의 작업효율  =0.35   </t>
  </si>
  <si>
    <t xml:space="preserve"> Es '적재기계의 작업효율' =0.35</t>
  </si>
  <si>
    <t xml:space="preserve"> N   덤프트럭 소요 적재회수  =A/(1.34*K)  = 12.48 </t>
  </si>
  <si>
    <t xml:space="preserve"> n  '덤프트럭 소요 적재회수' =A/(1.34*K)  =?</t>
  </si>
  <si>
    <t xml:space="preserve"> Cms 적재기계 1회 싸이클시간  =1.8*8+T1+14 = 40.4 </t>
  </si>
  <si>
    <t xml:space="preserve"> Cms'적재기계 1회 싸이클시간' =1.8*8+T1+14 =?</t>
  </si>
  <si>
    <t xml:space="preserve"> CM  1회 싸이클 시간  =CMS*N/(60*ES)+T2+T3+T4+T5 = 94.301 </t>
  </si>
  <si>
    <t xml:space="preserve"> Cm '1회 싸이클 시간' =Cms*n/(60*Es)+T2+T3+T4+T5 =?</t>
  </si>
  <si>
    <t xml:space="preserve"> Q   시간당 작업량(M3/HR)  =60*A*F*E/CM = 5.267 </t>
  </si>
  <si>
    <t xml:space="preserve"> Q  '시간당 작업량(M3/HR)' =60*A*f*E/Cm =?</t>
  </si>
  <si>
    <t xml:space="preserve"> 재료비:  23477 / 5.267 = 4457.3 </t>
  </si>
  <si>
    <t>'재료비:' ~56921010810.M~ / {Q} =?MA</t>
  </si>
  <si>
    <t xml:space="preserve"> 노무비:  47967 / 5.267 = 9107 </t>
  </si>
  <si>
    <t>'노무비:' ~56921010810.L~ / {Q} =?LA</t>
  </si>
  <si>
    <t xml:space="preserve"> 경  비:  18299 / 5.267 = 3474.2 </t>
  </si>
  <si>
    <t>'경  비:' ~56921010810.E~ / {Q} =?EQ</t>
  </si>
  <si>
    <t xml:space="preserve">아스콘운반비  L:20km,덤프15톤  톤  ( 산근 19 ) </t>
  </si>
  <si>
    <t xml:space="preserve"> A   1회 적재량  =15   </t>
  </si>
  <si>
    <t xml:space="preserve"> A  '1회 적재량' =15</t>
  </si>
  <si>
    <t xml:space="preserve"> T1  적재시간  =10   </t>
  </si>
  <si>
    <t xml:space="preserve"> T1 '적재시간' =10</t>
  </si>
  <si>
    <t xml:space="preserve"> T3  적하시간  =1.05   </t>
  </si>
  <si>
    <t xml:space="preserve"> T3 '적하시간' =1.05</t>
  </si>
  <si>
    <t xml:space="preserve"> Es  적재기계의 작업효율  =0.5   </t>
  </si>
  <si>
    <t xml:space="preserve"> Es '적재기계의 작업효율' =0.5</t>
  </si>
  <si>
    <t xml:space="preserve"> N   덤프트럭 소요 적재회수  =A/(1.34*K)  = 20.35 </t>
  </si>
  <si>
    <t xml:space="preserve"> Cms 적재기계 1회 싸이클시간  =1.8*8+T1+14 = 38.4 </t>
  </si>
  <si>
    <t xml:space="preserve"> CM  1회 싸이클 시간  =CMS*N/(60*ES)+T2+T3+T4+T5 = 96.589 </t>
  </si>
  <si>
    <t xml:space="preserve"> Q   시간당 작업량(M3/HR)  =60*A*F*E/CM = 8.386 </t>
  </si>
  <si>
    <t xml:space="preserve"> 재료비:  23477 / 8.386 = 2799.5 </t>
  </si>
  <si>
    <t xml:space="preserve"> 노무비:  47967 / 8.386 = 5719.8 </t>
  </si>
  <si>
    <t xml:space="preserve"> 경  비:  18299 / 8.386 = 2182 </t>
  </si>
  <si>
    <t>토목 11-3,10</t>
  </si>
  <si>
    <t xml:space="preserve">잡석깔기지정(T=10cm)-15년상개정CDH1-6021-0810대체  백호0.7M3+콤펙트1.5톤  M3  ( 산근 20 ) </t>
  </si>
  <si>
    <t xml:space="preserve"> 1.굴삭기 (무한궤도),0.7㎥M3  </t>
  </si>
  <si>
    <t>'1.굴삭기 (무한궤도),0.7㎥M3 '</t>
  </si>
  <si>
    <t xml:space="preserve">Q   바켓용량(M3) = 0.7   </t>
  </si>
  <si>
    <t>q  '바켓용량(M3)'= 0.7</t>
  </si>
  <si>
    <t xml:space="preserve">k   바켓계수 =0.55   </t>
  </si>
  <si>
    <t>k  '바켓계수'=0.55</t>
  </si>
  <si>
    <t xml:space="preserve">L1  흐트러진상태  =1.4   </t>
  </si>
  <si>
    <t>L1 '흐트러진상태' =1.4</t>
  </si>
  <si>
    <t xml:space="preserve">C   다져진상태 =0.9   </t>
  </si>
  <si>
    <t>C  '다져진상태'=0.9</t>
  </si>
  <si>
    <t xml:space="preserve">F   토량환산계(C/L) =C/L1= 0.6429 </t>
  </si>
  <si>
    <t>f  '토량환산계(C/L)'=C/L1=?</t>
  </si>
  <si>
    <t xml:space="preserve">E   작업효율(양호0.9,보통0.75,불량0.6) = 0.75   </t>
  </si>
  <si>
    <t>E  '작업효율(양호0.9,보통0.75,불량0.6)'= 0.75</t>
  </si>
  <si>
    <t xml:space="preserve">CM  1회 싸이클시간(90˚SEC) =18   </t>
  </si>
  <si>
    <t>Cm '1회 싸이클시간(90˚sec)'=18</t>
  </si>
  <si>
    <t xml:space="preserve">Q   시간당 작업량 (M3/HR) = 3600*Q*K*F*E/CM/0.7= 53.039 </t>
  </si>
  <si>
    <t>Q  '시간당 작업량 (M3/Hr)'= 3600*q*k*f*E/Cm/0.7=?</t>
  </si>
  <si>
    <t xml:space="preserve"> 재료비:  20109 / 53.039 = 379.1 </t>
  </si>
  <si>
    <t>'재료비:' ~00000201007000000.M~ / {Q} =?MA+</t>
  </si>
  <si>
    <t xml:space="preserve"> 노무비:  59020 / 53.039 = 1112.7 </t>
  </si>
  <si>
    <t>'노무비:' ~00000201007000000.L~ / {Q} =?LA+</t>
  </si>
  <si>
    <t xml:space="preserve"> 경  비:  24554 / 53.039 = 462.9 </t>
  </si>
  <si>
    <t>'경  비:' ~00000201007000000.E~ / {Q} =?EQ+</t>
  </si>
  <si>
    <t xml:space="preserve"> 2.플레이트콤팩터,1.5톤 </t>
  </si>
  <si>
    <t>'2.플레이트콤팩터,1.5톤'</t>
  </si>
  <si>
    <t xml:space="preserve">V   다짐속도(KM/HR)  =1   </t>
  </si>
  <si>
    <t>V  '다짐속도(KM/HR)' =1</t>
  </si>
  <si>
    <t xml:space="preserve">W   유효 다짐 폭(M)  =0.45   </t>
  </si>
  <si>
    <t>W  '유효 다짐 폭(M)' =0.45</t>
  </si>
  <si>
    <t xml:space="preserve">D   다짐두께(M)  =0.1   </t>
  </si>
  <si>
    <t>D  '다짐두께(M)' =0.1</t>
  </si>
  <si>
    <t xml:space="preserve">E   작업효율(양호0.8,보통0.6,불량0.4) = 0.6   </t>
  </si>
  <si>
    <t>E  '작업효율(양호0.8,보통0.6,불량0.4)'= 0.6</t>
  </si>
  <si>
    <t xml:space="preserve">F   토량환산계(L1/L1) =L1/L1= 1 </t>
  </si>
  <si>
    <t>f  '토량환산계(L1/L1)'=L1/L1=?</t>
  </si>
  <si>
    <t xml:space="preserve">N   소요 다짐회수  =3   </t>
  </si>
  <si>
    <t>N  '소요 다짐회수' =3</t>
  </si>
  <si>
    <t xml:space="preserve">Q   시간당 작업량(M3/HR)  =1000*V*W*D*E*F/N/0.7= 12.857 </t>
  </si>
  <si>
    <t>Q  '시간당 작업량(M3/HR)' =1000*V*W*D*E*f/N/0.7=?</t>
  </si>
  <si>
    <t xml:space="preserve"> 재료비:  1767 / 12.857 = 137.4 </t>
  </si>
  <si>
    <t>'재료비:' ~00001730001500000.M~ / {Q} =?MA+</t>
  </si>
  <si>
    <t xml:space="preserve"> 노무비:  36248 / 12.857 = 2819.3 </t>
  </si>
  <si>
    <t>'노무비:' ~00001730001500000.L~ / {Q} =?LA+</t>
  </si>
  <si>
    <t xml:space="preserve"> 경  비:  620 / 12.857 = 48.2 </t>
  </si>
  <si>
    <t>'경  비:' ~00001730001500000.E~ / {Q} =?EQ+</t>
  </si>
  <si>
    <t xml:space="preserve">   합 계    </t>
  </si>
  <si>
    <t>&gt;&gt;'합 계'</t>
  </si>
  <si>
    <t>공통 8-2-8</t>
  </si>
  <si>
    <t xml:space="preserve">시멘트운반  L:20km, 덤프 8ton  포  ( 산근 21 ) </t>
  </si>
  <si>
    <t xml:space="preserve"> 운반거리 L=20KM 덤프트럭(8톤), 포대당    </t>
  </si>
  <si>
    <t>'운반거리 L=20KM 덤프트럭(8톤), 포대당'</t>
  </si>
  <si>
    <t xml:space="preserve"> 차량속도= 25/V1,25/V2,40KM/V3,40KM/V4,25KM/V5,25KM/V6     </t>
  </si>
  <si>
    <t>'차량속도= 25/V1,25/V2,40KM/V3,40KM/V4,25KM/V5,25KM/V6 '</t>
  </si>
  <si>
    <t xml:space="preserve"> 하치장○-----------------0------------0---------○20KM  </t>
  </si>
  <si>
    <t>'하치장○-----------------0------------0---------○20KM '</t>
  </si>
  <si>
    <t xml:space="preserve"> 운반거리=하치장L1=0.0KM,시내L2=19.5KM,공사장L3=0.5KM    </t>
  </si>
  <si>
    <t>'운반거리=하치장L1=0.0KM,시내L2=19.5KM,공사장L3=0.5KM'</t>
  </si>
  <si>
    <t xml:space="preserve"> 인력운반 (품셈 1-5-1) 적재비(하치장 상차도 미계상,공장상차도 계상) </t>
  </si>
  <si>
    <t>'인력운반 (품셈 1-5-1) 적재비(하치장 상차도 미계상,공장상차도 계상)'</t>
  </si>
  <si>
    <t xml:space="preserve"> L    소운반거리(M)  =20   </t>
  </si>
  <si>
    <t xml:space="preserve"> L   '소운반거리(M)' =20</t>
  </si>
  <si>
    <t xml:space="preserve"> A    1회 운반량(BG)  =1   </t>
  </si>
  <si>
    <t xml:space="preserve"> A   '1회 운반량(BG)' =1</t>
  </si>
  <si>
    <t xml:space="preserve"> T    단위(KG)  =8000   </t>
  </si>
  <si>
    <t xml:space="preserve"> T   '단위(KG)' =8000</t>
  </si>
  <si>
    <t xml:space="preserve"> RT   단위중량(KG)  =40   </t>
  </si>
  <si>
    <t xml:space="preserve"> RT  '단위중량(KG)' =40</t>
  </si>
  <si>
    <t xml:space="preserve"> MV   운반인부의 속도2500M/HR  =2500/60= 41.6667 </t>
  </si>
  <si>
    <t xml:space="preserve"> MV  '운반인부의 속도2500M/HR' =2500/60=?</t>
  </si>
  <si>
    <t xml:space="preserve"> T1   어깨메고부리기시간(MIN)  =2.0   </t>
  </si>
  <si>
    <t xml:space="preserve"> T1  '어깨메고부리기시간(MIN)' =2.0</t>
  </si>
  <si>
    <t xml:space="preserve"> QT   차량 1대당 적재용량(BG)  =T/RT= 200 </t>
  </si>
  <si>
    <t xml:space="preserve"> QT  '차량 1대당 적재용량(BG)' =T/RT=?</t>
  </si>
  <si>
    <t xml:space="preserve"> N    차량 1대당 소요운반회수  =QT/A= 200 </t>
  </si>
  <si>
    <t xml:space="preserve"> N   '차량 1대당 소요운반회수' =QT/A=?</t>
  </si>
  <si>
    <t xml:space="preserve"> CMS  운반 1회당 소요시간(MIN)  =L*2/MV+T1= 2.96 </t>
  </si>
  <si>
    <t xml:space="preserve"> CMS '운반 1회당 소요시간(MIN)' =L*2/MV+T1=?</t>
  </si>
  <si>
    <t xml:space="preserve"> T1A  차량 1대당 적재소요시간(MIN)  =CMS*N= 592 </t>
  </si>
  <si>
    <t xml:space="preserve"> T1A '차량 1대당 적재소요시간(MIN)' =CMS*N=?</t>
  </si>
  <si>
    <t xml:space="preserve"> Q   단위당 소요인부(상,하차)  =T1A/450*1/QT= 0.007 </t>
  </si>
  <si>
    <t xml:space="preserve"> Q  '단위당 소요인부(상,하차)' =T1A/450*1/QT=?</t>
  </si>
  <si>
    <t xml:space="preserve"> 1.덤프트럭(8톤/HR) </t>
  </si>
  <si>
    <t>'1.덤프트럭(8톤/HR)'</t>
  </si>
  <si>
    <t xml:space="preserve"> T   적재용량(KG)  =8000   </t>
  </si>
  <si>
    <t xml:space="preserve"> T  '적재용량(KG)' =8000</t>
  </si>
  <si>
    <t xml:space="preserve"> R1  단위중량(KG)  =40   </t>
  </si>
  <si>
    <t xml:space="preserve"> r1 '단위중량(KG)' =40</t>
  </si>
  <si>
    <t xml:space="preserve"> Q1   1회 적재량(BG)  =T/R1= 200 </t>
  </si>
  <si>
    <t xml:space="preserve"> q1  '1회 적재량(BG)' =T/r1=?</t>
  </si>
  <si>
    <t xml:space="preserve"> L1  하치장내 운반거리(KM)  =0.0   </t>
  </si>
  <si>
    <t xml:space="preserve"> L1 '하치장내 운반거리(KM)' =0.0</t>
  </si>
  <si>
    <t xml:space="preserve"> L2  도로주행 운반거리(KM)  =19.5   </t>
  </si>
  <si>
    <t xml:space="preserve"> L2 '도로주행 운반거리(KM)' =19.5</t>
  </si>
  <si>
    <t xml:space="preserve"> L3  공사장내 운반거리(KM)  =0.5   </t>
  </si>
  <si>
    <t xml:space="preserve"> L3 '공사장내 운반거리(KM)' =0.5</t>
  </si>
  <si>
    <t xml:space="preserve"> V1  하치장내적재운반속도(KM/HR)  =25   </t>
  </si>
  <si>
    <t xml:space="preserve"> V1 '하치장내적재운반속도(KM/HR)' =25</t>
  </si>
  <si>
    <t xml:space="preserve"> V2  하치장내공차운반속도(KM/HR)  =25   </t>
  </si>
  <si>
    <t xml:space="preserve"> V2 '하치장내공차운반속도(KM/HR)' =25</t>
  </si>
  <si>
    <t xml:space="preserve"> V3  도로주행적재운반속도(KM/HR)  =40   </t>
  </si>
  <si>
    <t xml:space="preserve"> V3 '도로주행적재운반속도(KM/HR)' =40</t>
  </si>
  <si>
    <t xml:space="preserve"> V4  도로주행공차운반속도(KM/HR)  =40   </t>
  </si>
  <si>
    <t xml:space="preserve"> V4 '도로주행공차운반속도(KM/HR)' =40</t>
  </si>
  <si>
    <t xml:space="preserve"> V5  공사장내적재운반속도(KM/HR)  =25   </t>
  </si>
  <si>
    <t xml:space="preserve"> V5 '공사장내적재운반속도(KM/HR)' =25</t>
  </si>
  <si>
    <t xml:space="preserve"> V6  공사장내공차운반속도(KM/HR)  =25   </t>
  </si>
  <si>
    <t xml:space="preserve"> V6 '공사장내공차운반속도(KM/HR)' =25</t>
  </si>
  <si>
    <t xml:space="preserve"> T1  적재시간(MIN)  =CMS= 2.96 </t>
  </si>
  <si>
    <t xml:space="preserve"> t1 '적재시간(MIN)' =CMS=?</t>
  </si>
  <si>
    <t xml:space="preserve"> T2  왕복시간(MIN)  =((L1/V1)+(L1/V2)+(L2/V3)+(L2/V4)+(L3/V5)+(L3/V6))*60= 60.9 </t>
  </si>
  <si>
    <t xml:space="preserve"> t2 '왕복시간(MIN)' =((L1/V1)+(L1/V2)+(L2/V3)+(L2/V4)+(L3/V5)+(L3/V6))*60=?</t>
  </si>
  <si>
    <t xml:space="preserve"> T3  적하시간(MIN)  =CMS= 2.96 </t>
  </si>
  <si>
    <t xml:space="preserve"> t3 '적하시간(MIN)' =CMS=?</t>
  </si>
  <si>
    <t xml:space="preserve"> T4  적재대기시간(MIN)  =0.42   </t>
  </si>
  <si>
    <t xml:space="preserve"> t4 '적재대기시간(MIN)' =0.42</t>
  </si>
  <si>
    <t xml:space="preserve"> T5  적재함덮개 및 해체시간(MIN)  =3.77   </t>
  </si>
  <si>
    <t xml:space="preserve"> t5 '적재함덮개 및 해체시간(MIN)' =3.77</t>
  </si>
  <si>
    <t xml:space="preserve"> T6   세륜시간 (MIN)  =1.5   </t>
  </si>
  <si>
    <t xml:space="preserve"> t6  '세륜시간 (MIN)' =1.5</t>
  </si>
  <si>
    <t xml:space="preserve"> CM  1회 싸이클 시간(MIN)  =T1+T2+T3+T4+T5+T6= 72.51 </t>
  </si>
  <si>
    <t xml:space="preserve"> Cm '1회 싸이클 시간(MIN)' =t1+t2+t3+t4+t5+t6=?</t>
  </si>
  <si>
    <t xml:space="preserve"> Q   시간당 작업량(BG/HR)  =60*Q1*F*E/CM= 148.945 </t>
  </si>
  <si>
    <t xml:space="preserve"> Q  '시간당 작업량(BG/HR)' =60*q1*f*E/Cm=?    </t>
  </si>
  <si>
    <t xml:space="preserve"> Z   공제시간(HR)  =(CM-(T1+T3))/CM= 0.9184 </t>
  </si>
  <si>
    <t xml:space="preserve"> Z  '공제시간(HR)' =(Cm-(t1+t3))/Cm=?   </t>
  </si>
  <si>
    <t xml:space="preserve"> 재료비:  18237 / 148.945*Z = 112.4 </t>
  </si>
  <si>
    <t>'재료비:' ~00000602008000000.M~ / {Q}*Z =?EQ+</t>
  </si>
  <si>
    <t xml:space="preserve"> 노무비:  49778 / 148.945 = 334.2 </t>
  </si>
  <si>
    <t>'노무비:' ~00000602008000000.L~ / {Q} =?EQ+</t>
  </si>
  <si>
    <t xml:space="preserve"> 경  비:  10544 / 148.945 = 70.7 </t>
  </si>
  <si>
    <t>'경  비:' ~00000602008000000.E~ / {Q} =?EQ+</t>
  </si>
  <si>
    <t xml:space="preserve"> 2.인력운반 (품셈 1-5-1) 적하비 </t>
  </si>
  <si>
    <t>'2.인력운반 (품셈 1-5-1) 적하비'</t>
  </si>
  <si>
    <t xml:space="preserve"> 보통인부 </t>
  </si>
  <si>
    <t>'보통인부'</t>
  </si>
  <si>
    <t xml:space="preserve"> 노무비: 172068*Q = 1204.4 </t>
  </si>
  <si>
    <t>'노무비:'~L001010101000002.L~*Q =?EQ+</t>
  </si>
  <si>
    <t xml:space="preserve">운반비(트레일러 20ton+크레인 10ton)  철근, L:10km  TON  ( 산근 22 ) </t>
  </si>
  <si>
    <t xml:space="preserve"> 운반거리 L=10KM 트레일러(20톤) 톤당     </t>
  </si>
  <si>
    <t>'운반거리 L=10KM 트레일러(20톤) 톤당 '</t>
  </si>
  <si>
    <t xml:space="preserve"> 적용기준:현장에서 가까운 지역공장 상차도 </t>
  </si>
  <si>
    <t>'적용기준:현장에서 가까운 지역공장 상차도'</t>
  </si>
  <si>
    <t xml:space="preserve">          (인천제철,광양제철,포항 등) </t>
  </si>
  <si>
    <t>'         (인천제철,광양제철,포항 등)'</t>
  </si>
  <si>
    <t xml:space="preserve"> 차량속도=    0KM/V1     40KM/V2       25KM/V3     </t>
  </si>
  <si>
    <t>'차량속도=    0KM/V1     40KM/V2       25KM/V3 '</t>
  </si>
  <si>
    <t xml:space="preserve"> 생산공장 ○----------0-------------0----------○10KM  </t>
  </si>
  <si>
    <t>'생산공장 ○----------0-------------0----------○10KM '</t>
  </si>
  <si>
    <t xml:space="preserve"> 운반거리=공장L1=0.0KM,시내L2=9.5KM,공사장L3=0.5KM    </t>
  </si>
  <si>
    <t>'운반거리=공장L1=0.0KM,시내L2=9.5KM,공사장L3=0.5KM'</t>
  </si>
  <si>
    <t xml:space="preserve"> 1.트랙터및트레일러(20톤/HR) </t>
  </si>
  <si>
    <t>'1.트랙터및트레일러(20톤/HR)'</t>
  </si>
  <si>
    <t xml:space="preserve"> Q0  트레일러적재량(TON)  =20   </t>
  </si>
  <si>
    <t xml:space="preserve"> q0 '트레일러적재량(TON)' =20</t>
  </si>
  <si>
    <t xml:space="preserve"> Q1  1회적재량(TON)  =2   </t>
  </si>
  <si>
    <t xml:space="preserve"> q1 '1회적재량(TON)' =2</t>
  </si>
  <si>
    <t xml:space="preserve"> F   환산계수  =1   </t>
  </si>
  <si>
    <t xml:space="preserve"> F  '환산계수' =1</t>
  </si>
  <si>
    <t xml:space="preserve"> Es  적재효율 =0.5   </t>
  </si>
  <si>
    <t xml:space="preserve"> Es '적재효율'=0.5</t>
  </si>
  <si>
    <t xml:space="preserve"> N   적재횟수 =q0/q1 = 10 </t>
  </si>
  <si>
    <t xml:space="preserve"> N  '적재횟수'=q0/q1 =?</t>
  </si>
  <si>
    <t xml:space="preserve">CMS  묶기30,회전30,풀기30(초) =30+30+30= 90 </t>
  </si>
  <si>
    <t>Cms '묶기30,회전30,풀기30(초)'=30+30+30=?</t>
  </si>
  <si>
    <t xml:space="preserve"> T1  적재시간(MIN)  =(CMS*N)/(60*ES)= 30 </t>
  </si>
  <si>
    <t xml:space="preserve"> t1 '적재시간(MIN)' =(Cms*n)/(60*Es)=?</t>
  </si>
  <si>
    <t xml:space="preserve"> L1  작업장내 운반거리(KM)  =0   </t>
  </si>
  <si>
    <t xml:space="preserve"> L1 '작업장내 운반거리(KM)' =0</t>
  </si>
  <si>
    <t xml:space="preserve"> L2  도로주행 운반거리(KM)  =9.5   </t>
  </si>
  <si>
    <t xml:space="preserve"> L2 '도로주행 운반거리(KM)' =9.5</t>
  </si>
  <si>
    <t xml:space="preserve"> V1  작업장내 운반속도(KM/HR)  =0   </t>
  </si>
  <si>
    <t xml:space="preserve"> V1 '작업장내 운반속도(KM/HR)' =0</t>
  </si>
  <si>
    <t xml:space="preserve"> V2  도로주행 운반속도(KM/HR)  =40   </t>
  </si>
  <si>
    <t xml:space="preserve"> V2 '도로주행 운반속도(KM/HR)' =40</t>
  </si>
  <si>
    <t xml:space="preserve"> V3  공사장내 운반속도(KM/HR)  =25   </t>
  </si>
  <si>
    <t xml:space="preserve"> V3 '공사장내 운반속도(KM/HR)' =25</t>
  </si>
  <si>
    <t xml:space="preserve"> T2  왕복시간(MIN)  =((L2/V2)+(L3/V3))*60*2= 30.9 </t>
  </si>
  <si>
    <t xml:space="preserve"> t2 '왕복시간(MIN)' =((L2/V2)+(L3/V3))*60*2=? </t>
  </si>
  <si>
    <t xml:space="preserve"> T3  적하시간(MIN) =(CMS*N)/(60*ES)= 30 </t>
  </si>
  <si>
    <t xml:space="preserve"> t3 '적하시간(MIN)'=(Cms*n)/(60*Es)=?</t>
  </si>
  <si>
    <t xml:space="preserve"> CM  1회싸이클시간(MIN)  =T1+T2+T3+T4+T6= 92.82 </t>
  </si>
  <si>
    <t xml:space="preserve"> CM '1회싸이클시간(MIN)' =t1+t2+t3+t4+t6=?</t>
  </si>
  <si>
    <t xml:space="preserve"> Q   시간당 작업량(TON/HR)  =(60*Q0*F*E)/CM= 11.635 </t>
  </si>
  <si>
    <t xml:space="preserve"> Q  '시간당 작업량(TON/HR)' =(60*q0*F*E)/CM=?</t>
  </si>
  <si>
    <t xml:space="preserve"> Z   차량실 작업량(TON/HR)  =(T2+T4+T6)/CM= 0.3536 </t>
  </si>
  <si>
    <t xml:space="preserve"> Z  '차량실 작업량(TON/HR)' =(T2+T4+T6)/CM=?     </t>
  </si>
  <si>
    <t xml:space="preserve"> 재료비:  32590 / 11.635*Z = 990.4 </t>
  </si>
  <si>
    <t>'재료비:' ~00002702002000000.M~ / {Q}*Z =?EQ+</t>
  </si>
  <si>
    <t xml:space="preserve"> 노무비:  59020 / 11.635 = 5072.6 </t>
  </si>
  <si>
    <t>'노무비:' ~00002702002000000.L~ / {Q} =?EQ+</t>
  </si>
  <si>
    <t xml:space="preserve"> 경  비:  17314 / 11.635 = 1488 </t>
  </si>
  <si>
    <t>'경  비:' ~00002702002000000.E~ / {Q} =?EQ+</t>
  </si>
  <si>
    <t xml:space="preserve"> 2.크레인(트럭탑재형)(10TON/HR) </t>
  </si>
  <si>
    <t>'2.크레인(트럭탑재형)(10TON/HR)'</t>
  </si>
  <si>
    <t xml:space="preserve"> Es  작업효율  =0.5   </t>
  </si>
  <si>
    <t xml:space="preserve"> Es '작업효율' =0.5</t>
  </si>
  <si>
    <t xml:space="preserve"> Q   크레인상,하차작업량(톤/HR)  =(3600*Q1*F*ES/CMS)= 40 </t>
  </si>
  <si>
    <t xml:space="preserve"> Q  '크레인상,하차작업량(톤/HR)' =(3600*q1*F*Es/Cms)=?</t>
  </si>
  <si>
    <t xml:space="preserve"> 재료비:  17563 / 40 = 439 </t>
  </si>
  <si>
    <t>'재료비:' ~00002105001000000.M~ / {Q} =?EQ+</t>
  </si>
  <si>
    <t xml:space="preserve"> 노무비:  49778 / 40 = 1244.4 </t>
  </si>
  <si>
    <t>'노무비:' ~00002105001000000.L~ / {Q} =?EQ+</t>
  </si>
  <si>
    <t xml:space="preserve"> 경  비:  23795 / 40 = 594.8 </t>
  </si>
  <si>
    <t>'경  비:' ~00002105001000000.E~ / {Q} =?EQ+</t>
  </si>
  <si>
    <t xml:space="preserve"> 3.인력 </t>
  </si>
  <si>
    <t>'3.인력'</t>
  </si>
  <si>
    <t xml:space="preserve"> 비계공 </t>
  </si>
  <si>
    <t>'비계공'</t>
  </si>
  <si>
    <t xml:space="preserve"> 노무비:  281939*2/8/40 = 1762.1 </t>
  </si>
  <si>
    <t>'노무비:' ~L001010101000006.L~*2/8/{Q} =?EQ+</t>
  </si>
  <si>
    <t xml:space="preserve"> 노무비:  172068*1/8/40 = 537.7 </t>
  </si>
  <si>
    <t xml:space="preserve">'노무비:' ~L001010101000002.L~*1/8/{Q} =?EQ+  </t>
  </si>
  <si>
    <t xml:space="preserve">   합  계    </t>
  </si>
  <si>
    <t>&gt;&gt;'합  계'</t>
  </si>
  <si>
    <t>공통 8-2-3</t>
  </si>
  <si>
    <t xml:space="preserve">터파기  보통토사 구조물,백호0.6M3  M3  ( 산근 23 ) </t>
  </si>
  <si>
    <t xml:space="preserve"> 굴삭기(타이어),0.6㎥ M3   </t>
  </si>
  <si>
    <t xml:space="preserve">'굴삭기(타이어),0.6㎥ M3'  </t>
  </si>
  <si>
    <t xml:space="preserve">Q1  바켓용량(M3)  =0.60   </t>
  </si>
  <si>
    <t>q1 '바켓용량(M3)' =0.60</t>
  </si>
  <si>
    <t xml:space="preserve">K   바켓계수(양호1.1,보통0.90,불량0.70,파쇄암0.55) = 0.90   </t>
  </si>
  <si>
    <t>k  '바켓계수(양호1.1,보통0.90,불량0.70,파쇄암0.55)'= 0.90</t>
  </si>
  <si>
    <t xml:space="preserve">F   토량환산계수(1/L) = 1/1.25= 0.8 </t>
  </si>
  <si>
    <t>f  '토량환산계수(1/L)'= 1/1.25=?</t>
  </si>
  <si>
    <t xml:space="preserve">E1  터파기에 대하여 -0.05 =0.05    </t>
  </si>
  <si>
    <t xml:space="preserve">E1 '터파기에 대하여 -0.05'=0.05 </t>
  </si>
  <si>
    <t xml:space="preserve">E   작업효율사질토(양호0.85,보통0.70,불량0.55) = 0.60-E1= 0.55 </t>
  </si>
  <si>
    <t>E  '작업효율사질토(양호0.85,보통0.70,불량0.55)'= 0.60-E1=?</t>
  </si>
  <si>
    <t xml:space="preserve">CM  1회 싸이클시간(135˚SEC) =20   </t>
  </si>
  <si>
    <t>Cm '1회 싸이클시간(135˚SEC)'=20</t>
  </si>
  <si>
    <t xml:space="preserve">Q   시간당 작업량 (M3/HR) = 3600*Q1*K*F*E/CM= 42.768 </t>
  </si>
  <si>
    <t>Q  '시간당 작업량 (M3/Hr)'= 3600*q1*k*f*E/Cm=?</t>
  </si>
  <si>
    <t xml:space="preserve"> 재료비:  20439 / 42.768 = 477.9 </t>
  </si>
  <si>
    <t>'재료비:' ~00000211006000000.M~ / {Q} =?MA+</t>
  </si>
  <si>
    <t xml:space="preserve"> 노무비:  59020 / 42.768 = 1380 </t>
  </si>
  <si>
    <t>'노무비:' ~00000211006000000.L~ / {Q} =?LA+</t>
  </si>
  <si>
    <t xml:space="preserve"> 경  비:  27120 / 42.768 = 634.1 </t>
  </si>
  <si>
    <t>'경  비:' ~00000211006000000.E~ / {Q} =?EQ+</t>
  </si>
  <si>
    <t xml:space="preserve">토사 운반/단지외 4km  보통, 덤프 15ton+굴착기 0.6m3  M3  ( 산근 24 ) </t>
  </si>
  <si>
    <t xml:space="preserve"> 운반거리 L=4KN,(적재,고르기별도) M3    </t>
  </si>
  <si>
    <t>'운반거리 L=4KN,(적재,고르기별도) M3'</t>
  </si>
  <si>
    <t xml:space="preserve"> 차량속도= 30KM/V1,35KM/V2,35KM/V3,35KM/V4,30KM/V5,35KM/V6     </t>
  </si>
  <si>
    <t>'차량속도= 30KM/V1,35KM/V2,35KM/V3,35KM/V4,30KM/V5,35KM/V6 '</t>
  </si>
  <si>
    <t xml:space="preserve">     ○------------------0------------0----------------○10KM  </t>
  </si>
  <si>
    <t xml:space="preserve">   ' ○------------------0------------0----------------○10KM '</t>
  </si>
  <si>
    <t xml:space="preserve"> 운반거리=단지대L1=0.5KM,시내외L2=3.0KM,사토장L3=0.5KM    </t>
  </si>
  <si>
    <t>'운반거리=단지대L1=0.5KM,시내외L2=3.0KM,사토장L3=0.5KM'</t>
  </si>
  <si>
    <t xml:space="preserve"> 1.덤프트럭,15톤 </t>
  </si>
  <si>
    <t>'1.덤프트럭,15톤'</t>
  </si>
  <si>
    <t xml:space="preserve">T    적재용량(톤)  =15   </t>
  </si>
  <si>
    <t>T   '적재용량(톤)' =15</t>
  </si>
  <si>
    <t xml:space="preserve">R1   토석의 단위중량(톤)  =1.7   </t>
  </si>
  <si>
    <t>r1  '토석의 단위중량(톤)' =1.7</t>
  </si>
  <si>
    <t xml:space="preserve">L    토량 변화율  =1.25   </t>
  </si>
  <si>
    <t>L   '토량 변화율' =1.25</t>
  </si>
  <si>
    <t xml:space="preserve">Q1   1회 적재량(M3)  =T/R1*L= 11.0294 </t>
  </si>
  <si>
    <t>q1  '1회 적재량(M3)' =T/r1*L=?</t>
  </si>
  <si>
    <t xml:space="preserve">F    토량 환산계수(1/L)  =1/L= 0.8 </t>
  </si>
  <si>
    <t>f   '토량 환산계수(1/L)' =1/L=?</t>
  </si>
  <si>
    <t xml:space="preserve">E    작업효율  =0.9   </t>
  </si>
  <si>
    <t>E   '작업효율' =0.9</t>
  </si>
  <si>
    <t xml:space="preserve">CMS  적재기계 1회 싸이클시간(SEC)  =20   </t>
  </si>
  <si>
    <t>Cms '적재기계 1회 싸이클시간(SEC)' =20</t>
  </si>
  <si>
    <t xml:space="preserve">V1   단지내적재운반속도(KM/HR)  =15   </t>
  </si>
  <si>
    <t>V1  '단지내적재운반속도(KM/HR)' =15</t>
  </si>
  <si>
    <t xml:space="preserve">V2   단지내공차운반속도(KM/HR)  =20   </t>
  </si>
  <si>
    <t>V2  '단지내공차운반속도(KM/HR)' =20</t>
  </si>
  <si>
    <t xml:space="preserve">V3   시내외포장적재운반속도(KM/HR)  =35   </t>
  </si>
  <si>
    <t>V3  '시내외포장적재운반속도(KM/HR)' =35</t>
  </si>
  <si>
    <t xml:space="preserve">V4   시내외포장공차운반속도(KM/HR)  =35   </t>
  </si>
  <si>
    <t>V4  '시내외포장공차운반속도(KM/HR)' =35</t>
  </si>
  <si>
    <t xml:space="preserve">V5   사토장적재운반속도(KM/HR)  =15   </t>
  </si>
  <si>
    <t>V5  '사토장적재운반속도(KM/HR)' =15</t>
  </si>
  <si>
    <t xml:space="preserve">V6   사토장공차운반속도(KM/HR)  =20   </t>
  </si>
  <si>
    <t>V6  '사토장공차운반속도(KM/HR)' =20</t>
  </si>
  <si>
    <t xml:space="preserve">L1   단지내운반거리(KM)  =0.5   </t>
  </si>
  <si>
    <t>L1  '단지내운반거리(KM)' =0.5</t>
  </si>
  <si>
    <t xml:space="preserve">L2   시내외포장(KM)  =3.0   </t>
  </si>
  <si>
    <t>L2  '시내외포장(KM)' =3.0</t>
  </si>
  <si>
    <t xml:space="preserve">L3   사토장비포장(KM)  =0.5   </t>
  </si>
  <si>
    <t>L3  '사토장비포장(KM)' =0.5</t>
  </si>
  <si>
    <t xml:space="preserve">T2   왕복시간(MIN)  =((L1/V1)+(L1/V2)+(L2/V3)+(L2/V4)+(L3/V5)+(L3/V6))*60= 17.2857 </t>
  </si>
  <si>
    <t>t2  '왕복시간(MIN)' =((L1/V1)+(L1/V2)+(L2/V3)+(L2/V4)+(L3/V5)+(L3/V6))*60=?</t>
  </si>
  <si>
    <t xml:space="preserve">T3   적하시간(MIN)양호0.5,보통0.8,불량1.1 =0.8   </t>
  </si>
  <si>
    <t>t3  '적하시간(MIN)양호0.5,보통0.8,불량1.1'=0.8</t>
  </si>
  <si>
    <t xml:space="preserve">T4   적재대기(MIN)양호0.15,보통0.42,불량0.7  =0.42   </t>
  </si>
  <si>
    <t>t4  '적재대기(MIN)양호0.15,보통0.42,불량0.7 '=0.42</t>
  </si>
  <si>
    <t xml:space="preserve">T5   적재합자동덮개설치및해체(MIN)  =0.5   </t>
  </si>
  <si>
    <t>t5  '적재합자동덮개설치및해체(MIN)' =0.5</t>
  </si>
  <si>
    <t xml:space="preserve">T6   세륜시간 (MIN)  =1.5   </t>
  </si>
  <si>
    <t>t6  '세륜시간 (MIN)' =1.5</t>
  </si>
  <si>
    <t xml:space="preserve">k    백호바켓계수  =0.6   </t>
  </si>
  <si>
    <t>k   '백호바켓계수' =0.6</t>
  </si>
  <si>
    <t xml:space="preserve">ES   작업효율(양호0.9,보통0.75,불량0.6) = 0.75   </t>
  </si>
  <si>
    <t>Es  '작업효율(양호0.9,보통0.75,불량0.6)'= 0.75</t>
  </si>
  <si>
    <t xml:space="preserve">N    덤프트럭 소요 백호 적재회수  =Q1/(0.7*K)= 26.26 </t>
  </si>
  <si>
    <t>n   '덤프트럭 소요 백호 적재회수' =q1/(0.7*k)=?</t>
  </si>
  <si>
    <t xml:space="preserve">CM   1회 싸이클 시간(MIN)  =CMS*N/(60*ES)+T2+T3+T4+T5+T6= 32.177 </t>
  </si>
  <si>
    <t>Cm  '1회 싸이클 시간(MIN)' =Cms*n/(60*Es)+t2+t3+t4+t5+t6=?</t>
  </si>
  <si>
    <t xml:space="preserve">Q    시간당 작업량(M3/HR)  =60*Q1*F*E/CM= 14.808 </t>
  </si>
  <si>
    <t>Q   '시간당 작업량(M3/HR)' =60*q1*f*E/Cm=?</t>
  </si>
  <si>
    <t xml:space="preserve"> 재료비:  31179 / 14.808 = 2105.5 </t>
  </si>
  <si>
    <t>'재료비:' ~00000602015000000.M~ / {Q} =?MA+</t>
  </si>
  <si>
    <t xml:space="preserve"> 노무비:  59020 / 14.808 = 3985.6 </t>
  </si>
  <si>
    <t>'노무비:' ~00000602015000000.L~ / {Q} =?LA+</t>
  </si>
  <si>
    <t xml:space="preserve"> 경  비:  20659 / 14.808 = 1395.1 </t>
  </si>
  <si>
    <t>'경  비:' ~00000602015000000.E~ / {Q} =?EQ+</t>
  </si>
  <si>
    <t xml:space="preserve">  소계    </t>
  </si>
  <si>
    <t>&gt;'소계'</t>
  </si>
  <si>
    <t xml:space="preserve"> 2.자동덮개시설,덤프15톤용 M3 </t>
  </si>
  <si>
    <t>'2.자동덮개시설,덤프15톤용 M3'</t>
  </si>
  <si>
    <t xml:space="preserve"> 재료비:  0 / 14.808 = 0 </t>
  </si>
  <si>
    <t>'재료비:' ~00000610015000000.M~ / {Q} =?MA+</t>
  </si>
  <si>
    <t xml:space="preserve"> 노무비:  0 / 14.808 = 0 </t>
  </si>
  <si>
    <t>'노무비:' ~00000610015000000.L~ / {Q} =?LA+</t>
  </si>
  <si>
    <t xml:space="preserve"> 경  비:  438 / 14.808 = 29.5 </t>
  </si>
  <si>
    <t>'경  비:' ~00000610015000000.E~ / {Q} =?EQ+</t>
  </si>
  <si>
    <t>공통 8-2-3+10</t>
  </si>
  <si>
    <t xml:space="preserve">되메우고 다지기(토사)  백호0.6M3*콤펙트1.5톤  M3  ( 산근 25 ) </t>
  </si>
  <si>
    <t xml:space="preserve"> 1.굴삭기 (타이어)0.6㎥M3  </t>
  </si>
  <si>
    <t>'1.굴삭기 (타이어)0.6㎥M3 '</t>
  </si>
  <si>
    <t xml:space="preserve">Q1  바켓용량(M3) = 0.6   </t>
  </si>
  <si>
    <t>q1 '바켓용량(M3)'= 0.6</t>
  </si>
  <si>
    <t xml:space="preserve">k   바켓계수 = 0.9   </t>
  </si>
  <si>
    <t>k  '바켓계수'= 0.9</t>
  </si>
  <si>
    <t xml:space="preserve">L1  흐트러진상태  =1.3   </t>
  </si>
  <si>
    <t>L1 '흐트러진상태' =1.3</t>
  </si>
  <si>
    <t xml:space="preserve">F   토량환산계(C/L) =K/L1= 0.6923 </t>
  </si>
  <si>
    <t>f  '토량환산계(C/L)'=k/L1=?</t>
  </si>
  <si>
    <t xml:space="preserve">E   작업효율(양호0.9,보통0.75,불량0.6) = 0.65   </t>
  </si>
  <si>
    <t>E  '작업효율(양호0.9,보통0.75,불량0.6)'= 0.65</t>
  </si>
  <si>
    <t xml:space="preserve">CM  1회 싸이클시간(90˚SEC) =20   </t>
  </si>
  <si>
    <t>Cm '1회 싸이클시간(90˚sec)'=20</t>
  </si>
  <si>
    <t xml:space="preserve">Q   시간당 작업량 (M3/HR) = 3600*Q1*K*F*E/CM= 43.74 </t>
  </si>
  <si>
    <t xml:space="preserve"> 재료비:  20439 / 43.74 = 467.2 </t>
  </si>
  <si>
    <t xml:space="preserve"> 노무비:  59020 / 43.74 = 1349.3 </t>
  </si>
  <si>
    <t xml:space="preserve"> 경  비:  27120 / 43.74 = 620 </t>
  </si>
  <si>
    <t xml:space="preserve">L1  흐트러진상태  =1.175   </t>
  </si>
  <si>
    <t>L1 '흐트러진상태' =1.175</t>
  </si>
  <si>
    <t xml:space="preserve">F   토량환산계(L1/L1) =0.95/L1= 0.8085 </t>
  </si>
  <si>
    <t>f  '토량환산계(L1/L1)'=0.95/L1=?</t>
  </si>
  <si>
    <t xml:space="preserve">Q   시간당 작업량(M3/HR)  =1000*V*W*D*E*F/N= 7.277 </t>
  </si>
  <si>
    <t>Q  '시간당 작업량(M3/HR)' =1000*V*W*D*E*f/N=?</t>
  </si>
  <si>
    <t xml:space="preserve"> 재료비:  1767 / 7.277 = 242.8 </t>
  </si>
  <si>
    <t xml:space="preserve"> 노무비:  36248 / 7.277 = 4981.1 </t>
  </si>
  <si>
    <t xml:space="preserve"> 경  비:  620 / 7.277 = 85.1 </t>
  </si>
  <si>
    <t xml:space="preserve">ASPHALT 살포(DISTRIBUTOR)  3800L 택코팅  a  ( 산근 26 ) </t>
  </si>
  <si>
    <t xml:space="preserve"> AAA161990050 - 아스팔트디스트리뷰터(3800L/HR) </t>
  </si>
  <si>
    <t>'AAA161990050 - 아스팔트디스트리뷰터(3800L/HR)'</t>
  </si>
  <si>
    <t xml:space="preserve">L   살포폭  =2.4   </t>
  </si>
  <si>
    <t>L  '살포폭' =2.4</t>
  </si>
  <si>
    <t xml:space="preserve">D   소요살포량  =40   </t>
  </si>
  <si>
    <t>D  '소요살포량' =40</t>
  </si>
  <si>
    <t xml:space="preserve">Q   시간당 작업량(A/HR)  =60*3800*E/CM/D = 118.594 </t>
  </si>
  <si>
    <t xml:space="preserve"> 재료비:  19361 / 118.594 = 163.2 </t>
  </si>
  <si>
    <t xml:space="preserve"> 노무비:  59020 / 118.594 = 497.6 </t>
  </si>
  <si>
    <t xml:space="preserve"> 경  비:  15861 / 118.594 = 133.7 </t>
  </si>
  <si>
    <t>단 가 대 비 표</t>
  </si>
  <si>
    <t>조달청가격</t>
  </si>
  <si>
    <t>PAGE</t>
  </si>
  <si>
    <t>물가자료</t>
  </si>
  <si>
    <t>물가정보</t>
  </si>
  <si>
    <t>거래가격</t>
  </si>
  <si>
    <t>조사가격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</si>
  <si>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</si>
  <si>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</si>
  <si>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</si>
  <si>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</si>
  <si>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</si>
  <si>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</si>
  <si>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</si>
  <si>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</si>
  <si>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</si>
  <si>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</si>
  <si>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</si>
  <si>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</si>
  <si>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</si>
  <si>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</si>
  <si>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</si>
  <si>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자재 12</t>
  </si>
  <si>
    <t>자재 13</t>
  </si>
  <si>
    <t>자재 14</t>
  </si>
  <si>
    <t>자재 15</t>
  </si>
  <si>
    <t>자재 16</t>
  </si>
  <si>
    <t>자재 17</t>
  </si>
  <si>
    <t>자재 18</t>
  </si>
  <si>
    <t>자재 19</t>
  </si>
  <si>
    <t>자재 20</t>
  </si>
  <si>
    <t>자재 21</t>
  </si>
  <si>
    <t>자재 22</t>
  </si>
  <si>
    <t>자재 23</t>
  </si>
  <si>
    <t>자재 24</t>
  </si>
  <si>
    <t>55</t>
  </si>
  <si>
    <t>자재 25</t>
  </si>
  <si>
    <t>자재 26</t>
  </si>
  <si>
    <t>자재 27</t>
  </si>
  <si>
    <t>670</t>
  </si>
  <si>
    <t>587</t>
  </si>
  <si>
    <t>667</t>
  </si>
  <si>
    <t>자재 28</t>
  </si>
  <si>
    <t>588</t>
  </si>
  <si>
    <t>668</t>
  </si>
  <si>
    <t>자재 29</t>
  </si>
  <si>
    <t>1472</t>
  </si>
  <si>
    <t>1198</t>
  </si>
  <si>
    <t>자재 30</t>
  </si>
  <si>
    <t>47 II</t>
  </si>
  <si>
    <t>84 II</t>
  </si>
  <si>
    <t>자재 31</t>
  </si>
  <si>
    <t>자재 32</t>
  </si>
  <si>
    <t>자재 33</t>
  </si>
  <si>
    <t>483</t>
  </si>
  <si>
    <t>469</t>
  </si>
  <si>
    <t>591</t>
  </si>
  <si>
    <t>자재 34</t>
  </si>
  <si>
    <t>자재 35</t>
  </si>
  <si>
    <t>465</t>
  </si>
  <si>
    <t>594</t>
  </si>
  <si>
    <t>자재 36</t>
  </si>
  <si>
    <t>자재 37</t>
  </si>
  <si>
    <t>596</t>
  </si>
  <si>
    <t>자재 38</t>
  </si>
  <si>
    <t>293</t>
  </si>
  <si>
    <t>자재 39</t>
  </si>
  <si>
    <t>18 II</t>
  </si>
  <si>
    <t>72 II</t>
  </si>
  <si>
    <t>1460</t>
  </si>
  <si>
    <t>자재 40</t>
  </si>
  <si>
    <t>32 II</t>
  </si>
  <si>
    <t>1438</t>
  </si>
  <si>
    <t>1451</t>
  </si>
  <si>
    <t>자재 41</t>
  </si>
  <si>
    <t>자재 42</t>
  </si>
  <si>
    <t>자재 43</t>
  </si>
  <si>
    <t>5</t>
  </si>
  <si>
    <t>자재 44</t>
  </si>
  <si>
    <t>자재 45</t>
  </si>
  <si>
    <t>3</t>
  </si>
  <si>
    <t>50</t>
  </si>
  <si>
    <t>자재 46</t>
  </si>
  <si>
    <t>자재 47</t>
  </si>
  <si>
    <t>자재 48</t>
  </si>
  <si>
    <t>자재 49</t>
  </si>
  <si>
    <t>자재 50</t>
  </si>
  <si>
    <t>58</t>
  </si>
  <si>
    <t>24</t>
  </si>
  <si>
    <t>자재 51</t>
  </si>
  <si>
    <t>82</t>
  </si>
  <si>
    <t>48</t>
  </si>
  <si>
    <t>자재 52</t>
  </si>
  <si>
    <t>13</t>
  </si>
  <si>
    <t>15</t>
  </si>
  <si>
    <t>63</t>
  </si>
  <si>
    <t>자재 53</t>
  </si>
  <si>
    <t>자재 54</t>
  </si>
  <si>
    <t>31</t>
  </si>
  <si>
    <t>27</t>
  </si>
  <si>
    <t>74</t>
  </si>
  <si>
    <t>자재 55</t>
  </si>
  <si>
    <t>자재 56</t>
  </si>
  <si>
    <t>자재 57</t>
  </si>
  <si>
    <t>97</t>
  </si>
  <si>
    <t>148</t>
  </si>
  <si>
    <t>자재 58</t>
  </si>
  <si>
    <t>자재 59</t>
  </si>
  <si>
    <t>103</t>
  </si>
  <si>
    <t>자재 60</t>
  </si>
  <si>
    <t>73</t>
  </si>
  <si>
    <t>자재 61</t>
  </si>
  <si>
    <t>자재 62</t>
  </si>
  <si>
    <t>177</t>
  </si>
  <si>
    <t>178</t>
  </si>
  <si>
    <t>자재 63</t>
  </si>
  <si>
    <t>자재 64</t>
  </si>
  <si>
    <t>65</t>
  </si>
  <si>
    <t>자재 65</t>
  </si>
  <si>
    <t>56</t>
  </si>
  <si>
    <t>38</t>
  </si>
  <si>
    <t>100</t>
  </si>
  <si>
    <t>자재 66</t>
  </si>
  <si>
    <t>184</t>
  </si>
  <si>
    <t>198</t>
  </si>
  <si>
    <t>자재 67</t>
  </si>
  <si>
    <t>581</t>
  </si>
  <si>
    <t>381</t>
  </si>
  <si>
    <t>자재 68</t>
  </si>
  <si>
    <t>459</t>
  </si>
  <si>
    <t>437</t>
  </si>
  <si>
    <t>560</t>
  </si>
  <si>
    <t>자재 69</t>
  </si>
  <si>
    <t>자재 70</t>
  </si>
  <si>
    <t>685</t>
  </si>
  <si>
    <t>632</t>
  </si>
  <si>
    <t>자재 71</t>
  </si>
  <si>
    <t>649</t>
  </si>
  <si>
    <t>601</t>
  </si>
  <si>
    <t>699</t>
  </si>
  <si>
    <t>자재 72</t>
  </si>
  <si>
    <t>703</t>
  </si>
  <si>
    <t>자재 73</t>
  </si>
  <si>
    <t>700</t>
  </si>
  <si>
    <t>394</t>
  </si>
  <si>
    <t>자재 74</t>
  </si>
  <si>
    <t>648</t>
  </si>
  <si>
    <t>자재 75</t>
  </si>
  <si>
    <t>자재 76</t>
  </si>
  <si>
    <t>504</t>
  </si>
  <si>
    <t>744</t>
  </si>
  <si>
    <t>자재 77</t>
  </si>
  <si>
    <t>443</t>
  </si>
  <si>
    <t>686</t>
  </si>
  <si>
    <t>자재 78</t>
  </si>
  <si>
    <t>671</t>
  </si>
  <si>
    <t>자재 79</t>
  </si>
  <si>
    <t>408</t>
  </si>
  <si>
    <t>자재 80</t>
  </si>
  <si>
    <t>695</t>
  </si>
  <si>
    <t>569</t>
  </si>
  <si>
    <t>676</t>
  </si>
  <si>
    <t>자재 81</t>
  </si>
  <si>
    <t>674</t>
  </si>
  <si>
    <t>590</t>
  </si>
  <si>
    <t>675</t>
  </si>
  <si>
    <t>자재 82</t>
  </si>
  <si>
    <t>자재 83</t>
  </si>
  <si>
    <t>613</t>
  </si>
  <si>
    <t>628</t>
  </si>
  <si>
    <t>712</t>
  </si>
  <si>
    <t>자재 84</t>
  </si>
  <si>
    <t>105</t>
  </si>
  <si>
    <t>88</t>
  </si>
  <si>
    <t>166</t>
  </si>
  <si>
    <t>자재 85</t>
  </si>
  <si>
    <t>106</t>
  </si>
  <si>
    <t>자재 86</t>
  </si>
  <si>
    <t>자재 87</t>
  </si>
  <si>
    <t>108</t>
  </si>
  <si>
    <t>167</t>
  </si>
  <si>
    <t>자재 88</t>
  </si>
  <si>
    <t>자재 89</t>
  </si>
  <si>
    <t>자재 90</t>
  </si>
  <si>
    <t>자재 91</t>
  </si>
  <si>
    <t>자재 92</t>
  </si>
  <si>
    <t>자재 93</t>
  </si>
  <si>
    <t>107</t>
  </si>
  <si>
    <t>자재 94</t>
  </si>
  <si>
    <t>자재 95</t>
  </si>
  <si>
    <t>자재 96</t>
  </si>
  <si>
    <t>자재 97</t>
  </si>
  <si>
    <t>자재 98</t>
  </si>
  <si>
    <t>자재 99</t>
  </si>
  <si>
    <t>자재 100</t>
  </si>
  <si>
    <t>자재 101</t>
  </si>
  <si>
    <t>자재 102</t>
  </si>
  <si>
    <t>1422</t>
  </si>
  <si>
    <t>자재 103</t>
  </si>
  <si>
    <t>자재 104</t>
  </si>
  <si>
    <t>자재 105</t>
  </si>
  <si>
    <t>자재 106</t>
  </si>
  <si>
    <t>자재 107</t>
  </si>
  <si>
    <t>110</t>
  </si>
  <si>
    <t>자재 108</t>
  </si>
  <si>
    <t>87</t>
  </si>
  <si>
    <t>자재 109</t>
  </si>
  <si>
    <t>자재 110</t>
  </si>
  <si>
    <t>자재 111</t>
  </si>
  <si>
    <t>516</t>
  </si>
  <si>
    <t>660</t>
  </si>
  <si>
    <t>750</t>
  </si>
  <si>
    <t>자재 112</t>
  </si>
  <si>
    <t>36</t>
  </si>
  <si>
    <t>84</t>
  </si>
  <si>
    <t>자재 113</t>
  </si>
  <si>
    <t>28</t>
  </si>
  <si>
    <t>37</t>
  </si>
  <si>
    <t>자재 114</t>
  </si>
  <si>
    <t>45</t>
  </si>
  <si>
    <t>98</t>
  </si>
  <si>
    <t>자재 115</t>
  </si>
  <si>
    <t>53</t>
  </si>
  <si>
    <t>자재 116</t>
  </si>
  <si>
    <t>52</t>
  </si>
  <si>
    <t>642</t>
  </si>
  <si>
    <t>94</t>
  </si>
  <si>
    <t>자재 117</t>
  </si>
  <si>
    <t>615</t>
  </si>
  <si>
    <t>자재 118</t>
  </si>
  <si>
    <t>478</t>
  </si>
  <si>
    <t>자재 119</t>
  </si>
  <si>
    <t>자재 120</t>
  </si>
  <si>
    <t>68</t>
  </si>
  <si>
    <t>60</t>
  </si>
  <si>
    <t>자재 121</t>
  </si>
  <si>
    <t>606</t>
  </si>
  <si>
    <t>자재 122</t>
  </si>
  <si>
    <t>자재 123</t>
  </si>
  <si>
    <t>자재 124</t>
  </si>
  <si>
    <t>589</t>
  </si>
  <si>
    <t>522</t>
  </si>
  <si>
    <t>619</t>
  </si>
  <si>
    <t>자재 125</t>
  </si>
  <si>
    <t>500</t>
  </si>
  <si>
    <t>614</t>
  </si>
  <si>
    <t>자재 126</t>
  </si>
  <si>
    <t>490</t>
  </si>
  <si>
    <t>475</t>
  </si>
  <si>
    <t>자재 127</t>
  </si>
  <si>
    <t>자재 128</t>
  </si>
  <si>
    <t>자재 129</t>
  </si>
  <si>
    <t>자재 130</t>
  </si>
  <si>
    <t>자재 131</t>
  </si>
  <si>
    <t>자재 132</t>
  </si>
  <si>
    <t>자재 133</t>
  </si>
  <si>
    <t>466</t>
  </si>
  <si>
    <t>자재 134</t>
  </si>
  <si>
    <t>682</t>
  </si>
  <si>
    <t>자재 135</t>
  </si>
  <si>
    <t>26</t>
  </si>
  <si>
    <t>71</t>
  </si>
  <si>
    <t>자재 136</t>
  </si>
  <si>
    <t>자재 137</t>
  </si>
  <si>
    <t>76</t>
  </si>
  <si>
    <t>자재 138</t>
  </si>
  <si>
    <t>자재 139</t>
  </si>
  <si>
    <t>154</t>
  </si>
  <si>
    <t>179</t>
  </si>
  <si>
    <t>129</t>
  </si>
  <si>
    <t>자재 140</t>
  </si>
  <si>
    <t>자재 141</t>
  </si>
  <si>
    <t>자재 142</t>
  </si>
  <si>
    <t>노임 1</t>
  </si>
  <si>
    <t>2010년-명칭변경</t>
  </si>
  <si>
    <t>B</t>
  </si>
  <si>
    <t>노임 2</t>
  </si>
  <si>
    <t>노임 3</t>
  </si>
  <si>
    <t>노임 4</t>
  </si>
  <si>
    <t>노임 5</t>
  </si>
  <si>
    <t>292</t>
  </si>
  <si>
    <t>자재 143</t>
  </si>
  <si>
    <t>자재 144</t>
  </si>
  <si>
    <t>자재 145</t>
  </si>
  <si>
    <t>자재 146</t>
  </si>
  <si>
    <t>자재 147</t>
  </si>
  <si>
    <t>자재 148</t>
  </si>
  <si>
    <t>자재 149</t>
  </si>
  <si>
    <t>자재 150</t>
  </si>
  <si>
    <t>자재 151</t>
  </si>
  <si>
    <t>32(부록)</t>
  </si>
  <si>
    <t>2-560</t>
  </si>
  <si>
    <t>자재 152</t>
  </si>
  <si>
    <t>자재 153</t>
  </si>
  <si>
    <t>151 II</t>
  </si>
  <si>
    <t>자재 154</t>
  </si>
  <si>
    <t>자재 155</t>
  </si>
  <si>
    <t>자재 156</t>
  </si>
  <si>
    <t>자재 157</t>
  </si>
  <si>
    <t>자재 158</t>
  </si>
  <si>
    <t>150 II</t>
  </si>
  <si>
    <t>자재 159</t>
  </si>
  <si>
    <t>자재 160</t>
  </si>
  <si>
    <t>자재 161</t>
  </si>
  <si>
    <t>자재 162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</si>
  <si>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</si>
  <si>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</si>
  <si>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</si>
  <si>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</si>
  <si>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</si>
  <si>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</si>
  <si>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</si>
  <si>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</si>
  <si>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</si>
  <si>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</si>
  <si>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노임 16</t>
  </si>
  <si>
    <t>노임 17</t>
  </si>
  <si>
    <t>노임 18</t>
  </si>
  <si>
    <t>노임 19</t>
  </si>
  <si>
    <t>노임 20</t>
  </si>
  <si>
    <t>노임 21</t>
  </si>
  <si>
    <t>노임 22</t>
  </si>
  <si>
    <t>노임 23</t>
  </si>
  <si>
    <t>노임 24</t>
  </si>
  <si>
    <t>노임 25</t>
  </si>
  <si>
    <t>노임 26</t>
  </si>
  <si>
    <t>노임 27</t>
  </si>
  <si>
    <t>노임 28</t>
  </si>
  <si>
    <t>노임 29</t>
  </si>
  <si>
    <t>노임 30</t>
  </si>
  <si>
    <t>공 사 원 가 계 산 서</t>
  </si>
  <si>
    <t>공사명 : 남원국악예술고 장애인 승강기 증축공사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</si>
  <si>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</si>
  <si>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</si>
  <si>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</si>
  <si>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</si>
  <si>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</si>
  <si>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</si>
  <si>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</si>
  <si>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</si>
  <si>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</si>
  <si>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</si>
  <si>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</si>
  <si>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</si>
  <si>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</si>
  <si>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</si>
  <si>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</si>
  <si>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</si>
  <si>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</si>
  <si>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</si>
  <si>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</si>
  <si>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</si>
  <si>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</si>
  <si>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</si>
  <si>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</si>
  <si>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</si>
  <si>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</si>
  <si>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</si>
  <si>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</si>
  <si>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</si>
  <si>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</si>
  <si>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</si>
  <si>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</si>
  <si>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</si>
  <si>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</si>
  <si>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</si>
  <si>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</si>
  <si>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</si>
  <si>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</si>
  <si>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</si>
  <si>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</si>
  <si>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</si>
  <si>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</si>
  <si>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CB</t>
  </si>
  <si>
    <t>노인장기요양보험료</t>
  </si>
  <si>
    <t>건강보험료 * 13.14%</t>
  </si>
  <si>
    <t>CC</t>
  </si>
  <si>
    <t>건설폐기물처리비</t>
  </si>
  <si>
    <t>CE</t>
  </si>
  <si>
    <t>석면피해구제분담금</t>
  </si>
  <si>
    <t>노무비*0.006%</t>
  </si>
  <si>
    <t>CF</t>
  </si>
  <si>
    <t>임금채권부담금</t>
  </si>
  <si>
    <t>노무비*0.09%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</si>
  <si>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</si>
  <si>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</si>
  <si>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</si>
  <si>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</si>
  <si>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</si>
  <si>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</si>
  <si>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</si>
  <si>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</si>
  <si>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</si>
  <si>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최저가대상공사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</si>
  <si>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</si>
  <si>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</si>
  <si>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</si>
  <si>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</si>
  <si>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</si>
  <si>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</si>
  <si>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</si>
  <si>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</si>
  <si>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</si>
  <si>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</si>
  <si>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</si>
  <si>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</si>
  <si>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</si>
  <si>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</si>
  <si>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</si>
  <si>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</si>
  <si>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</si>
  <si>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</si>
  <si>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</si>
  <si>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DL</t>
  </si>
  <si>
    <t>관급자관급자재비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</si>
  <si>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</si>
  <si>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</si>
  <si>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</si>
  <si>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</si>
  <si>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</si>
  <si>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</si>
  <si>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</si>
  <si>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</si>
  <si>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</si>
  <si>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</si>
  <si>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</si>
  <si>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</si>
  <si>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</si>
  <si>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</si>
  <si>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</si>
  <si>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</si>
  <si>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</si>
  <si>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</si>
  <si>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</si>
  <si>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</si>
  <si>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</si>
  <si>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</si>
  <si>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</si>
  <si>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</si>
  <si>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</si>
  <si>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</si>
  <si>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</si>
  <si>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</si>
  <si>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</si>
  <si>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</si>
  <si>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</si>
  <si>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</si>
  <si>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</si>
  <si>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</si>
  <si>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</si>
  <si>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</si>
  <si>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</si>
  <si>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</si>
  <si>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</si>
  <si>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</si>
  <si>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</si>
  <si>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</si>
  <si>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</si>
  <si>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</si>
  <si>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</si>
  <si>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</si>
  <si>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</si>
  <si>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</si>
  <si>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</si>
  <si>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100m3 미만, 진동기 사용</t>
    <phoneticPr fontId="1" type="noConversion"/>
  </si>
  <si>
    <t xml:space="preserve">100m3 미만, 진동기 사용 안함 </t>
    <phoneticPr fontId="1" type="noConversion"/>
  </si>
  <si>
    <t>콘크리트 펌프차 타설 인력편성  100m3 미만, 진동기 사용 -   회     ( 호표 72 )</t>
    <phoneticPr fontId="1" type="noConversion"/>
  </si>
  <si>
    <t>콘크리트 펌프차 타설 인력편성  100m3 미만, 진동기 사용 안함 -   회     ( 호표 73 )</t>
    <phoneticPr fontId="1" type="noConversion"/>
  </si>
  <si>
    <t>100m3 미만, 진동기 사용 안함</t>
    <phoneticPr fontId="1" type="noConversion"/>
  </si>
  <si>
    <t>불연천장재</t>
    <phoneticPr fontId="1" type="noConversion"/>
  </si>
  <si>
    <t>요구금액*21%*3.11%</t>
    <phoneticPr fontId="1" type="noConversion"/>
  </si>
  <si>
    <t>관급자재산업안전보건비  요구금액*21%*3.11%  식     ( 호표 153 )</t>
    <phoneticPr fontId="1" type="noConversion"/>
  </si>
  <si>
    <t>품 질 관 리 비</t>
  </si>
  <si>
    <t>010117  □ 품질관리비</t>
    <phoneticPr fontId="1" type="noConversion"/>
  </si>
  <si>
    <t>010117  □ 품 질 관 리 비</t>
    <phoneticPr fontId="1" type="noConversion"/>
  </si>
  <si>
    <t>재하시험</t>
  </si>
  <si>
    <t>평판재하시험</t>
    <phoneticPr fontId="1" type="noConversion"/>
  </si>
  <si>
    <t>콘크리트 공시체</t>
  </si>
  <si>
    <t>압축강도,1조(3EA)</t>
  </si>
  <si>
    <t>단열재</t>
  </si>
  <si>
    <t>치수,밀도</t>
  </si>
  <si>
    <t>안전성평가비</t>
  </si>
  <si>
    <t>식</t>
    <phoneticPr fontId="1" type="noConversion"/>
  </si>
  <si>
    <t>회</t>
    <phoneticPr fontId="1" type="noConversion"/>
  </si>
  <si>
    <t>재하시험</t>
    <phoneticPr fontId="1" type="noConversion"/>
  </si>
  <si>
    <t>교육시설안전성평가</t>
    <phoneticPr fontId="1" type="noConversion"/>
  </si>
  <si>
    <t>010118  □ 안전관리비</t>
    <phoneticPr fontId="1" type="noConversion"/>
  </si>
  <si>
    <t>010119  □ 건설폐기물처리비</t>
    <phoneticPr fontId="1" type="noConversion"/>
  </si>
  <si>
    <t>010120  □ 관급자관급자재비</t>
    <phoneticPr fontId="1" type="noConversion"/>
  </si>
  <si>
    <t>안전관리비</t>
    <phoneticPr fontId="1" type="noConversion"/>
  </si>
  <si>
    <t>010118  □ 안 전 관 리 비</t>
    <phoneticPr fontId="1" type="noConversion"/>
  </si>
  <si>
    <t>경량형강, 블랙C형강, 100*50*20, t3.2</t>
    <phoneticPr fontId="1" type="noConversion"/>
  </si>
  <si>
    <t>학생동선로 A형휀스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</si>
</sst>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#,###"/>
    <numFmt numFmtId="177" formatCode="#,##0.00#"/>
    <numFmt numFmtId="178" formatCode="#,##0.0"/>
    <numFmt numFmtId="179" formatCode="#,##0.0;\-#,##0.0;#"/>
    <numFmt numFmtId="180" formatCode="#,##0;\-#,##0;#"/>
    <numFmt numFmtId="181" formatCode="#,##0.00#;\-#,##0.00#;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Font="1" applyBorder="1" applyAlignment="1">
      <alignment vertical="center" wrapText="1"/>
    </xf>
    <xf numFmtId="0" fontId="0" fillId="0" borderId="2" xfId="0" applyFont="1" applyBorder="1" applyAlignment="1">
      <alignment vertical="center"/>
    </xf>
    <xf numFmtId="0" fontId="0" fillId="0" borderId="3" xfId="0" quotePrefix="1" applyFont="1" applyBorder="1" applyAlignment="1">
      <alignment vertical="center"/>
    </xf>
    <xf numFmtId="0" fontId="0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77" fontId="3" fillId="0" borderId="8" xfId="0" applyNumberFormat="1" applyFont="1" applyBorder="1">
      <alignment vertical="center"/>
    </xf>
    <xf numFmtId="177" fontId="3" fillId="0" borderId="10" xfId="0" applyNumberFormat="1" applyFont="1" applyBorder="1" applyAlignment="1">
      <alignment vertical="center" wrapText="1"/>
    </xf>
    <xf numFmtId="178" fontId="3" fillId="0" borderId="5" xfId="0" applyNumberFormat="1" applyFont="1" applyBorder="1" applyAlignment="1">
      <alignment vertical="center" wrapText="1"/>
    </xf>
    <xf numFmtId="178" fontId="3" fillId="0" borderId="8" xfId="0" applyNumberFormat="1" applyFont="1" applyBorder="1">
      <alignment vertical="center"/>
    </xf>
    <xf numFmtId="178" fontId="3" fillId="0" borderId="10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180" fontId="6" fillId="0" borderId="1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2" xfId="0" quotePrefix="1" applyFont="1" applyBorder="1" applyAlignment="1">
      <alignment vertical="center" wrapText="1"/>
    </xf>
    <xf numFmtId="180" fontId="6" fillId="0" borderId="12" xfId="0" applyNumberFormat="1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181" fontId="0" fillId="0" borderId="5" xfId="0" quotePrefix="1" applyNumberFormat="1" applyFont="1" applyBorder="1" applyAlignment="1">
      <alignment vertical="center" wrapText="1"/>
    </xf>
    <xf numFmtId="181" fontId="3" fillId="0" borderId="5" xfId="0" applyNumberFormat="1" applyFont="1" applyBorder="1" applyAlignment="1">
      <alignment vertical="center" wrapText="1"/>
    </xf>
    <xf numFmtId="181" fontId="0" fillId="0" borderId="0" xfId="0" applyNumberFormat="1" applyAlignment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176" fontId="3" fillId="0" borderId="10" xfId="0" applyNumberFormat="1" applyFont="1" applyBorder="1" applyAlignment="1">
      <alignment vertical="center" wrapText="1"/>
    </xf>
    <xf numFmtId="0" fontId="0" fillId="0" borderId="10" xfId="0" quotePrefix="1" applyBorder="1" applyAlignment="1">
      <alignment vertical="center" wrapText="1"/>
    </xf>
    <xf numFmtId="0" fontId="3" fillId="0" borderId="10" xfId="0" quotePrefix="1" applyFont="1" applyBorder="1" applyAlignment="1">
      <alignment horizontal="center" vertical="center" wrapText="1"/>
    </xf>
    <xf numFmtId="181" fontId="0" fillId="0" borderId="10" xfId="0" quotePrefix="1" applyNumberFormat="1" applyBorder="1" applyAlignment="1">
      <alignment vertical="center" wrapText="1"/>
    </xf>
    <xf numFmtId="181" fontId="6" fillId="0" borderId="10" xfId="0" applyNumberFormat="1" applyFont="1" applyBorder="1" applyAlignment="1">
      <alignment vertical="center" wrapText="1"/>
    </xf>
    <xf numFmtId="181" fontId="3" fillId="0" borderId="10" xfId="0" applyNumberFormat="1" applyFont="1" applyBorder="1" applyAlignment="1">
      <alignment vertical="center" wrapText="1"/>
    </xf>
    <xf numFmtId="0" fontId="0" fillId="2" borderId="5" xfId="0" quotePrefix="1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76" fontId="3" fillId="2" borderId="5" xfId="0" applyNumberFormat="1" applyFont="1" applyFill="1" applyBorder="1" applyAlignment="1">
      <alignment vertical="center" wrapText="1"/>
    </xf>
    <xf numFmtId="0" fontId="0" fillId="2" borderId="0" xfId="0" quotePrefix="1" applyFill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5" xfId="0" quotePrefix="1" applyFont="1" applyBorder="1" applyAlignment="1">
      <alignment horizontal="distributed" vertical="center" wrapText="1"/>
    </xf>
    <xf numFmtId="0" fontId="3" fillId="0" borderId="10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4">
    <cellStyle name="쉼표 [0] 2 2 2" xfId="2"/>
    <cellStyle name="쉼표 [0] 3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6.xml"/><Relationship Id="rId117" Type="http://schemas.openxmlformats.org/officeDocument/2006/relationships/externalLink" Target="externalLinks/externalLink107.xml"/><Relationship Id="rId21" Type="http://schemas.openxmlformats.org/officeDocument/2006/relationships/externalLink" Target="externalLinks/externalLink11.xml"/><Relationship Id="rId42" Type="http://schemas.openxmlformats.org/officeDocument/2006/relationships/externalLink" Target="externalLinks/externalLink32.xml"/><Relationship Id="rId47" Type="http://schemas.openxmlformats.org/officeDocument/2006/relationships/externalLink" Target="externalLinks/externalLink37.xml"/><Relationship Id="rId63" Type="http://schemas.openxmlformats.org/officeDocument/2006/relationships/externalLink" Target="externalLinks/externalLink53.xml"/><Relationship Id="rId68" Type="http://schemas.openxmlformats.org/officeDocument/2006/relationships/externalLink" Target="externalLinks/externalLink58.xml"/><Relationship Id="rId84" Type="http://schemas.openxmlformats.org/officeDocument/2006/relationships/externalLink" Target="externalLinks/externalLink74.xml"/><Relationship Id="rId89" Type="http://schemas.openxmlformats.org/officeDocument/2006/relationships/externalLink" Target="externalLinks/externalLink79.xml"/><Relationship Id="rId112" Type="http://schemas.openxmlformats.org/officeDocument/2006/relationships/externalLink" Target="externalLinks/externalLink102.xml"/><Relationship Id="rId133" Type="http://schemas.openxmlformats.org/officeDocument/2006/relationships/externalLink" Target="externalLinks/externalLink123.xml"/><Relationship Id="rId138" Type="http://schemas.openxmlformats.org/officeDocument/2006/relationships/externalLink" Target="externalLinks/externalLink128.xml"/><Relationship Id="rId16" Type="http://schemas.openxmlformats.org/officeDocument/2006/relationships/externalLink" Target="externalLinks/externalLink6.xml"/><Relationship Id="rId107" Type="http://schemas.openxmlformats.org/officeDocument/2006/relationships/externalLink" Target="externalLinks/externalLink97.xml"/><Relationship Id="rId11" Type="http://schemas.openxmlformats.org/officeDocument/2006/relationships/externalLink" Target="externalLinks/externalLink1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53" Type="http://schemas.openxmlformats.org/officeDocument/2006/relationships/externalLink" Target="externalLinks/externalLink43.xml"/><Relationship Id="rId58" Type="http://schemas.openxmlformats.org/officeDocument/2006/relationships/externalLink" Target="externalLinks/externalLink48.xml"/><Relationship Id="rId74" Type="http://schemas.openxmlformats.org/officeDocument/2006/relationships/externalLink" Target="externalLinks/externalLink64.xml"/><Relationship Id="rId79" Type="http://schemas.openxmlformats.org/officeDocument/2006/relationships/externalLink" Target="externalLinks/externalLink69.xml"/><Relationship Id="rId102" Type="http://schemas.openxmlformats.org/officeDocument/2006/relationships/externalLink" Target="externalLinks/externalLink92.xml"/><Relationship Id="rId123" Type="http://schemas.openxmlformats.org/officeDocument/2006/relationships/externalLink" Target="externalLinks/externalLink113.xml"/><Relationship Id="rId128" Type="http://schemas.openxmlformats.org/officeDocument/2006/relationships/externalLink" Target="externalLinks/externalLink118.xml"/><Relationship Id="rId144" Type="http://schemas.openxmlformats.org/officeDocument/2006/relationships/externalLink" Target="externalLinks/externalLink134.xml"/><Relationship Id="rId149" Type="http://schemas.openxmlformats.org/officeDocument/2006/relationships/externalLink" Target="externalLinks/externalLink139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0.xml"/><Relationship Id="rId95" Type="http://schemas.openxmlformats.org/officeDocument/2006/relationships/externalLink" Target="externalLinks/externalLink85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43" Type="http://schemas.openxmlformats.org/officeDocument/2006/relationships/externalLink" Target="externalLinks/externalLink33.xml"/><Relationship Id="rId48" Type="http://schemas.openxmlformats.org/officeDocument/2006/relationships/externalLink" Target="externalLinks/externalLink38.xml"/><Relationship Id="rId64" Type="http://schemas.openxmlformats.org/officeDocument/2006/relationships/externalLink" Target="externalLinks/externalLink54.xml"/><Relationship Id="rId69" Type="http://schemas.openxmlformats.org/officeDocument/2006/relationships/externalLink" Target="externalLinks/externalLink59.xml"/><Relationship Id="rId113" Type="http://schemas.openxmlformats.org/officeDocument/2006/relationships/externalLink" Target="externalLinks/externalLink103.xml"/><Relationship Id="rId118" Type="http://schemas.openxmlformats.org/officeDocument/2006/relationships/externalLink" Target="externalLinks/externalLink108.xml"/><Relationship Id="rId134" Type="http://schemas.openxmlformats.org/officeDocument/2006/relationships/externalLink" Target="externalLinks/externalLink124.xml"/><Relationship Id="rId139" Type="http://schemas.openxmlformats.org/officeDocument/2006/relationships/externalLink" Target="externalLinks/externalLink129.xml"/><Relationship Id="rId80" Type="http://schemas.openxmlformats.org/officeDocument/2006/relationships/externalLink" Target="externalLinks/externalLink70.xml"/><Relationship Id="rId85" Type="http://schemas.openxmlformats.org/officeDocument/2006/relationships/externalLink" Target="externalLinks/externalLink75.xml"/><Relationship Id="rId150" Type="http://schemas.openxmlformats.org/officeDocument/2006/relationships/theme" Target="theme/theme1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46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49.xml"/><Relationship Id="rId67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93.xml"/><Relationship Id="rId108" Type="http://schemas.openxmlformats.org/officeDocument/2006/relationships/externalLink" Target="externalLinks/externalLink98.xml"/><Relationship Id="rId116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14.xml"/><Relationship Id="rId129" Type="http://schemas.openxmlformats.org/officeDocument/2006/relationships/externalLink" Target="externalLinks/externalLink119.xml"/><Relationship Id="rId137" Type="http://schemas.openxmlformats.org/officeDocument/2006/relationships/externalLink" Target="externalLinks/externalLink127.xml"/><Relationship Id="rId20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31.xml"/><Relationship Id="rId54" Type="http://schemas.openxmlformats.org/officeDocument/2006/relationships/externalLink" Target="externalLinks/externalLink44.xml"/><Relationship Id="rId62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0.xml"/><Relationship Id="rId75" Type="http://schemas.openxmlformats.org/officeDocument/2006/relationships/externalLink" Target="externalLinks/externalLink65.xml"/><Relationship Id="rId83" Type="http://schemas.openxmlformats.org/officeDocument/2006/relationships/externalLink" Target="externalLinks/externalLink73.xml"/><Relationship Id="rId88" Type="http://schemas.openxmlformats.org/officeDocument/2006/relationships/externalLink" Target="externalLinks/externalLink78.xml"/><Relationship Id="rId91" Type="http://schemas.openxmlformats.org/officeDocument/2006/relationships/externalLink" Target="externalLinks/externalLink81.xml"/><Relationship Id="rId96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1.xml"/><Relationship Id="rId132" Type="http://schemas.openxmlformats.org/officeDocument/2006/relationships/externalLink" Target="externalLinks/externalLink122.xml"/><Relationship Id="rId140" Type="http://schemas.openxmlformats.org/officeDocument/2006/relationships/externalLink" Target="externalLinks/externalLink130.xml"/><Relationship Id="rId145" Type="http://schemas.openxmlformats.org/officeDocument/2006/relationships/externalLink" Target="externalLinks/externalLink135.xml"/><Relationship Id="rId153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39.xml"/><Relationship Id="rId57" Type="http://schemas.openxmlformats.org/officeDocument/2006/relationships/externalLink" Target="externalLinks/externalLink47.xml"/><Relationship Id="rId106" Type="http://schemas.openxmlformats.org/officeDocument/2006/relationships/externalLink" Target="externalLinks/externalLink96.xml"/><Relationship Id="rId114" Type="http://schemas.openxmlformats.org/officeDocument/2006/relationships/externalLink" Target="externalLinks/externalLink104.xml"/><Relationship Id="rId119" Type="http://schemas.openxmlformats.org/officeDocument/2006/relationships/externalLink" Target="externalLinks/externalLink109.xml"/><Relationship Id="rId127" Type="http://schemas.openxmlformats.org/officeDocument/2006/relationships/externalLink" Target="externalLinks/externalLink117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1.xml"/><Relationship Id="rId44" Type="http://schemas.openxmlformats.org/officeDocument/2006/relationships/externalLink" Target="externalLinks/externalLink34.xml"/><Relationship Id="rId52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0.xml"/><Relationship Id="rId65" Type="http://schemas.openxmlformats.org/officeDocument/2006/relationships/externalLink" Target="externalLinks/externalLink55.xml"/><Relationship Id="rId73" Type="http://schemas.openxmlformats.org/officeDocument/2006/relationships/externalLink" Target="externalLinks/externalLink63.xml"/><Relationship Id="rId78" Type="http://schemas.openxmlformats.org/officeDocument/2006/relationships/externalLink" Target="externalLinks/externalLink68.xml"/><Relationship Id="rId81" Type="http://schemas.openxmlformats.org/officeDocument/2006/relationships/externalLink" Target="externalLinks/externalLink71.xml"/><Relationship Id="rId86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84.xml"/><Relationship Id="rId99" Type="http://schemas.openxmlformats.org/officeDocument/2006/relationships/externalLink" Target="externalLinks/externalLink89.xml"/><Relationship Id="rId101" Type="http://schemas.openxmlformats.org/officeDocument/2006/relationships/externalLink" Target="externalLinks/externalLink91.xml"/><Relationship Id="rId122" Type="http://schemas.openxmlformats.org/officeDocument/2006/relationships/externalLink" Target="externalLinks/externalLink112.xml"/><Relationship Id="rId130" Type="http://schemas.openxmlformats.org/officeDocument/2006/relationships/externalLink" Target="externalLinks/externalLink120.xml"/><Relationship Id="rId135" Type="http://schemas.openxmlformats.org/officeDocument/2006/relationships/externalLink" Target="externalLinks/externalLink125.xml"/><Relationship Id="rId143" Type="http://schemas.openxmlformats.org/officeDocument/2006/relationships/externalLink" Target="externalLinks/externalLink133.xml"/><Relationship Id="rId148" Type="http://schemas.openxmlformats.org/officeDocument/2006/relationships/externalLink" Target="externalLinks/externalLink138.xml"/><Relationship Id="rId15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9" Type="http://schemas.openxmlformats.org/officeDocument/2006/relationships/externalLink" Target="externalLinks/externalLink29.xml"/><Relationship Id="rId109" Type="http://schemas.openxmlformats.org/officeDocument/2006/relationships/externalLink" Target="externalLinks/externalLink99.xml"/><Relationship Id="rId34" Type="http://schemas.openxmlformats.org/officeDocument/2006/relationships/externalLink" Target="externalLinks/externalLink24.xml"/><Relationship Id="rId50" Type="http://schemas.openxmlformats.org/officeDocument/2006/relationships/externalLink" Target="externalLinks/externalLink40.xml"/><Relationship Id="rId55" Type="http://schemas.openxmlformats.org/officeDocument/2006/relationships/externalLink" Target="externalLinks/externalLink45.xml"/><Relationship Id="rId76" Type="http://schemas.openxmlformats.org/officeDocument/2006/relationships/externalLink" Target="externalLinks/externalLink66.xml"/><Relationship Id="rId97" Type="http://schemas.openxmlformats.org/officeDocument/2006/relationships/externalLink" Target="externalLinks/externalLink87.xml"/><Relationship Id="rId104" Type="http://schemas.openxmlformats.org/officeDocument/2006/relationships/externalLink" Target="externalLinks/externalLink94.xml"/><Relationship Id="rId120" Type="http://schemas.openxmlformats.org/officeDocument/2006/relationships/externalLink" Target="externalLinks/externalLink110.xml"/><Relationship Id="rId125" Type="http://schemas.openxmlformats.org/officeDocument/2006/relationships/externalLink" Target="externalLinks/externalLink115.xml"/><Relationship Id="rId141" Type="http://schemas.openxmlformats.org/officeDocument/2006/relationships/externalLink" Target="externalLinks/externalLink131.xml"/><Relationship Id="rId146" Type="http://schemas.openxmlformats.org/officeDocument/2006/relationships/externalLink" Target="externalLinks/externalLink136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1.xml"/><Relationship Id="rId92" Type="http://schemas.openxmlformats.org/officeDocument/2006/relationships/externalLink" Target="externalLinks/externalLink82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9.xml"/><Relationship Id="rId24" Type="http://schemas.openxmlformats.org/officeDocument/2006/relationships/externalLink" Target="externalLinks/externalLink14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66" Type="http://schemas.openxmlformats.org/officeDocument/2006/relationships/externalLink" Target="externalLinks/externalLink56.xml"/><Relationship Id="rId87" Type="http://schemas.openxmlformats.org/officeDocument/2006/relationships/externalLink" Target="externalLinks/externalLink77.xml"/><Relationship Id="rId110" Type="http://schemas.openxmlformats.org/officeDocument/2006/relationships/externalLink" Target="externalLinks/externalLink100.xml"/><Relationship Id="rId115" Type="http://schemas.openxmlformats.org/officeDocument/2006/relationships/externalLink" Target="externalLinks/externalLink105.xml"/><Relationship Id="rId131" Type="http://schemas.openxmlformats.org/officeDocument/2006/relationships/externalLink" Target="externalLinks/externalLink121.xml"/><Relationship Id="rId136" Type="http://schemas.openxmlformats.org/officeDocument/2006/relationships/externalLink" Target="externalLinks/externalLink126.xml"/><Relationship Id="rId61" Type="http://schemas.openxmlformats.org/officeDocument/2006/relationships/externalLink" Target="externalLinks/externalLink51.xml"/><Relationship Id="rId82" Type="http://schemas.openxmlformats.org/officeDocument/2006/relationships/externalLink" Target="externalLinks/externalLink72.xml"/><Relationship Id="rId152" Type="http://schemas.openxmlformats.org/officeDocument/2006/relationships/sharedStrings" Target="sharedStrings.xml"/><Relationship Id="rId19" Type="http://schemas.openxmlformats.org/officeDocument/2006/relationships/externalLink" Target="externalLinks/externalLink9.xml"/><Relationship Id="rId14" Type="http://schemas.openxmlformats.org/officeDocument/2006/relationships/externalLink" Target="externalLinks/externalLink4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56" Type="http://schemas.openxmlformats.org/officeDocument/2006/relationships/externalLink" Target="externalLinks/externalLink46.xml"/><Relationship Id="rId77" Type="http://schemas.openxmlformats.org/officeDocument/2006/relationships/externalLink" Target="externalLinks/externalLink67.xml"/><Relationship Id="rId100" Type="http://schemas.openxmlformats.org/officeDocument/2006/relationships/externalLink" Target="externalLinks/externalLink90.xml"/><Relationship Id="rId105" Type="http://schemas.openxmlformats.org/officeDocument/2006/relationships/externalLink" Target="externalLinks/externalLink95.xml"/><Relationship Id="rId126" Type="http://schemas.openxmlformats.org/officeDocument/2006/relationships/externalLink" Target="externalLinks/externalLink116.xml"/><Relationship Id="rId147" Type="http://schemas.openxmlformats.org/officeDocument/2006/relationships/externalLink" Target="externalLinks/externalLink13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1.xml"/><Relationship Id="rId72" Type="http://schemas.openxmlformats.org/officeDocument/2006/relationships/externalLink" Target="externalLinks/externalLink62.xml"/><Relationship Id="rId93" Type="http://schemas.openxmlformats.org/officeDocument/2006/relationships/externalLink" Target="externalLinks/externalLink83.xml"/><Relationship Id="rId98" Type="http://schemas.openxmlformats.org/officeDocument/2006/relationships/externalLink" Target="externalLinks/externalLink88.xml"/><Relationship Id="rId121" Type="http://schemas.openxmlformats.org/officeDocument/2006/relationships/externalLink" Target="externalLinks/externalLink111.xml"/><Relationship Id="rId142" Type="http://schemas.openxmlformats.org/officeDocument/2006/relationships/externalLink" Target="externalLinks/externalLink132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473;&#45909;\&#51473;&#45909;&#51221;&#4932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\D\SUNHUNG\&#49328;&#50808;&#51452;&#481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3TH\&#48276;&#48169;\3&#52264;&#49444;&#4422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3TH\&#49444;&#44228;&#48320;&#44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ANG\&#44592;&#53440;\&#45936;&#51060;&#53092;\&#51456;&#4427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WG\ILOT-MI\YUNCH\PLOT\S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WG\ILOT-MI\SUNGNAM\TAL\SUNGNAM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ANG\3&#52264;&#44277;&#49324;\&#49444;&#44228;\&#48276;&#48169;\&#48276;&#48169;&#49444;&#4422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1088;\C\My%20Documents\&#45824;&#49888;&#51089;&#50629;\TOTAL\2000&#45380;\&#48373;&#55141;&#51473;%20&#51613;&#52629;&#44277;&#49324;(&#49436;&#51652;)-ch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44277;&#53685;&#51088;&#4730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chy\2000&#45380;\Xls\&#49328;&#52636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45812;&#45840;\&#49688;&#50517;&#52384;&#44288;\&#50641;&#49472;\2&#52264;&#44592;&#49457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k\c\&#45208;&#51032;&#50641;&#49464;&#47336;\&#44221;&#4851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GHJY\GHJY31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k\c\7-17.SUB\&#44032;&#47196;&#46321;\&#44228;&#49328;&#49436;\KWAK.DWG\6-3.SUB\MP-SUB\GSS\3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68;1\&#47196;&#52972;%20&#46356;&#49828;&#53356;%20(d)\work\2003&#51204;&#48152;&#44592;\014-&#48512;&#50504;&#44272;&#49548;&#45796;&#50857;&#46020;&#48512;&#51648;\&#49688;&#47049;\&#54868;&#49328;&#51648;&#44396;\&#50641;&#49472;&#47928;&#49436;\&#44221;&#44228;&#51340;&#5436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HONG\&#44397;&#46020;14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&#50577;&#49457;&#54868;\&#45824;&#52903;&#5436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IFB/GJL/SIL_B_4/ITEM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8149;&#44148;&#49345;\&#50577;&#49885;\&#45236;&#50669;&#51089;&#49457;prgPG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6160;&#49437;\&#47196;&#52972;%20&#46356;&#49828;&#53356;%20(d)\&#44148;&#44592;&#48512;&#54788;&#51109;\(&#54788;&#51109;)&#45824;&#52380;&#48143;&#45436;&#49328;\(&#54616;&#46020;&#44553;)&#44228;&#51204;&#44277;&#49324;\&#45436;&#49328;&#44228;&#51204;\WINDOWS\TEMP\&#54032;&#51221;&#5436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h\&#44277;&#50976;\EXCEL\MONEY\YES2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ILWI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788;&#54805;\D\sangwook\&#44608;&#49345;&#50865;\&#44305;&#50669;&#47581;\&#44277;&#49324;&#49444;&#44228;&#49436;\&#54032;&#51221;&#5436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769;\&#44608;&#46769;&#44284;&#50629;\My%20Documents\&#44032;&#48708;&#45936;&#51060;&#53552;\&#49688;&#47049;&#50808;\&#46020;&#47196;&#44277;&#49324;\&#51060;&#51204;&#51088;&#47308;\2002\&#44053;&#45224;&#54617;&#51204;\&#44053;&#45224;&#49688;&#47049;\&#48176;&#49688;&#4428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1648;&#50577;\my%20documents\&#50577;&#49885;&#52384;\&#44204;&#51201;&#49436;(&#50696;&#51652;&#44060;&#48156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8393;&#49437;\&#51204;&#47928;&#45824;&#54637;&#44400;\My%20Documents\&#44592;&#53440;\projct\ANSAN\EXL\GONG1818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02.&#49688;&#47049;\&#51312;&#44221;&#44277;\&#51312;&#44221;&#44277;%20&#52572;&#51333;&#49688;&#47049;%20(&#49324;&#49440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473;&#45909;\&#46020;&#44553;&#51221;&#4932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ANG\3&#52264;\&#51648;&#51109;&#51060;&#51204;\5&#52264;&#51456;&#44277;\216&#53685;&#49888;\21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50500;\&#45936;&#51060;&#53552;\&#45936;&#51060;&#53552;\My%20Documents\&#50577;&#49885;&#52384;\&#44204;&#51201;&#49436;(&#44221;&#45224;)-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8393;&#49437;\&#51204;&#47928;&#45824;&#54637;&#44400;\My%20Documents\&#44592;&#53440;\projct\ANSAN\EXL\gongsu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68;1\&#47196;&#52972;%20&#46356;&#49828;&#53356;%20(d)\work\2002&#54980;&#48152;&#44592;\007-&#54952;&#51648;2&#46041;&#50500;&#54028;&#53944;&#49888;&#49444;&#44277;&#49324;\&#49688;&#47049;&#49328;&#52636;&#49436;\&#54868;&#49328;&#51648;&#44396;\&#50641;&#49472;&#47928;&#49436;\&#44221;&#44228;&#51340;&#54364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YES-IL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54028;&#51068;&#47784;&#51020;\&#49444;&#44228;&#54532;&#47196;&#44536;&#47016;\&#51068;&#50948;&#45824;&#44032;&#5436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h\&#44277;&#50976;\&#44032;&#50976;\&#49444;&#44228;&#44228;&#49328;&#49436;\&#51312;&#46020;&#44228;&#49328;&#49436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ANG\CATV\&#51648;&#51109;&#51060;&#51204;\&#51648;&#51109;&#49444;&#4422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2345\d\&#49436;&#45224;&#45824;&#49444;&#44228;&#46020;&#49436;\&#49436;&#45224;&#45824;&#45817;&#52488;\&#49688;&#47049;&#49328;&#52636;\YOUNGDOC\CIVIL\EXCLE\DAT\&#44256;&#50577;&#44288;&#51116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2002&#44608;&#51228;\&#44368;&#52264;&#47196;\&#49688;&#47049;\&#49884;&#52397;\&#52769;&#44396;&#44277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My%20Documents\My%20eBooks\WORK\My%20Documents\&#44032;&#47196;&#46321;&#49444;&#44228;\&#45236;&#50669;&#49436;\&#54364;&#51456;&#45236;&#50669;&#49436;\&#54616;&#49345;&#46020;&#47196;\ILWI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4277;&#46041;&#54260;&#45908;\&#49444;&#44228;&#49436;\E\E172&#49884;&#47549;&#48120;&#49696;&#44288;\&#51089;&#50629;&#54028;&#51068;\3&#52264;&#51089;&#50629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54532;&#47004;(PLAN)\&#52397;&#52380;\200&#48156;&#51452;\2000&#52397;&#52380;-&#45909;&#54217;&#48156;&#51452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51312;&#47932;&#44648;&#44592;(&#51109;&#49688;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50500;\MY%20DOCUMENTS\&#44277;&#49324;&#49444;&#44228;&#44204;&#51201;\&#51312;&#45804;&#45236;&#50669;\&#44204;&#51201;&#49436;(&#50696;&#51652;&#44060;&#48156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Startup" Target="ROADDATA/&#48393;&#51008;&#49888;&#55141;&#49440;/&#50516;&#44144;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50500;\&#45936;&#51060;&#53552;\My%20Documents\&#50577;&#49885;&#52384;\&#44204;&#51201;&#49436;\&#44204;&#51201;&#49436;(&#50696;&#51652;&#44060;&#48156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0689;&#47928;\&#45432;&#50689;&#47928;\min\&#50672;&#4420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JIJANG\205&#51221;&#49328;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ADISE\&#51201;&#44201;\&#54620;&#44397;&#50528;&#45768;\&#51089;&#50629;\&#49436;&#4792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8;&#45824;&#49440;\C\&#46020;&#47196;&#48143;&#44277;&#54637;\&#46020;&#47196;\&#49569;&#50516;&#49440;\&#50516;&#44144;&#44277;-&#49569;&#5051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769;\&#44608;&#46769;c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9436;1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6041;&#50865;\D\WORK\&#44396;&#51060;&#51221;&#51452;&#44428;\1\1-1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5;&#51652;\&#54785;&#51652;&#47928;&#49436;\&#51089;&#50629;&#54260;&#45908;\&#44204;&#51201;\&#46020;&#47196;\&#49688;&#46020;&#44428;\J-&#49457;&#49437;~&#49444;&#4792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ANG\3&#52264;\&#51648;&#51109;&#51060;&#51204;\&#47749;&#51648;&#48320;&#45824;\&#44608;&#49688;&#47749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TEMP\&#51312;&#51221;3&#50900;13&#51068;&#47308;&#51068;&#49352;&#48317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3468;&#54840;\C\ex-data\&#44592;&#53440;&#51088;&#47308;\&#44221;&#50689;&#49345;&#53468;\00&#44221;&#50689;&#51201;&#44201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0696;&#49328;&#45236;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0&#49444;&#44228;LIST\2007&#49444;&#44228;&#46020;&#47732;\&#46160;&#47532;&#44148;&#52629;\&#51089;&#50629;&#51109;&#45236;&#50669;&#49436;\(07.12.12)%20&#51089;&#50629;&#51109;&#45236;&#50669;&#49436;(&#51204;&#44592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Project\RAMP%20B&#49688;&#47049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&#52264;&#51221;&#49328;\EXCEL\&#51222;&#49328;95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1648;&#50577;\my%20documents\My%20Documents\&#50577;&#49885;&#52384;\&#48708;&#49345;&#44228;&#45800;&#44204;&#51201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My%20Documents\&#51453;&#47548;&#44368;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&#51088;&#47308;\BOX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5768;&#51088;&#47308;\&#51088;&#52404;&#49444;&#44228;\&#49688;&#50896;&#51221;&#51088;2\&#51221;&#51088;2&#45236;&#50669;&#49436;\&#45800;&#50948;&#49688;&#47049;&#49328;&#52636;1(&#44396;&#44040;&#52636;)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6041;&#50865;\D\data\&#50868;&#44592;\&#44221;&#54252;&#52380;\&#50516;&#44144;1-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microsoft.com/office/2006/relationships/xlExternalLinkPath/xlStartup" Target="ROADDATA/&#49345;&#54616;&#46020;&#47196;/5.&#48176;&#49688;&#4428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50500;\MY%20DOCUMENTS\My%20Documents\&#50577;&#49885;&#52384;\&#44204;&#51201;&#49436;(&#44221;&#45224;)-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g\c\My%20Documents\&#51064;&#52380;&#44277;&#54637;\&#49892;&#54665;&#45236;&#50669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oject\1907(SUSUNG)\ULSAN\&#52572;&#51333;1106\&#45236;&#50669;&#49436;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21;&#48513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ANG\3&#52264;&#44277;&#49324;\&#51456;&#44277;\&#51222;&#48372;&#51222;&#49328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50500;\&#45936;&#51060;&#53552;\My%20Documents\&#50577;&#49885;&#52384;\&#44204;&#51201;&#49436;(&#50696;&#51652;&#44060;&#48156;)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h\&#44277;&#50976;\yoo\download\&#44277;&#49324;&#45236;&#50669;&#49436;\&#49444;&#44228;&#44228;&#49328;&#49436;\&#51312;&#46020;&#44228;&#49328;&#49436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D-LIBR\&#50864;&#49437;&#51473;(&#44036;&#49440;&#44368;&#52404;)\&#48120;&#51648;&#44148;&#52629;\BuGe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264;&#49444;&#44228;&#48320;&#44221;4&#50900;\&#45236;&#50669;\1&#44277;&#44396;%20&#50577;&#49885;&#51032;%20&#48177;&#50629;.xlk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769;\&#44608;&#46769;&#44284;&#50629;\&#46020;&#47196;&#48143;&#44277;&#54637;\&#46020;&#47196;\&#49569;&#50516;&#49440;\&#50516;&#44144;&#44277;-&#49569;&#5051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68;1\&#47196;&#52972;%20&#46356;&#49828;&#53356;%20(d)\My%20Documents\&#46020;&#47196;\&#49444;&#44228;&#54028;&#51068;&#47784;&#51020;\&#49444;&#44228;&#54532;&#47196;&#44536;&#47016;\&#51068;&#50948;&#45824;&#44032;&#54364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My%20Documents\&#49444;&#44228;&#54028;&#51068;&#47784;&#51020;\&#49444;&#44228;&#54532;&#47196;&#44536;&#47016;\&#51068;&#50948;&#45824;&#44032;&#54364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01\0119\&#44277;&#53685;\&#50896;&#44032;&#44228;&#49328;\&#52832;&#44257;3\PUMPST~1\&#48516;&#45817;&#51204;&#44592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1648;&#50577;\my%20documents\My%20Documents\&#50577;&#49885;&#52384;\&#44553;&#49688;&#45824;&#44204;&#51201;&#49436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3685;&#51068;&#51068;&#50948;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221;&#50689;\2006&#45380;&#46020;\My%20Documents\&#51221;&#51021;&#45432;&#51064;&#48373;&#51648;\&#48320;&#44221;\&#51204;&#44592;&#45236;&#50669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04;&#51201;&#49436;\Project\&#49688;&#50896;&#48124;&#51088;&#50669;&#49324;\&#49688;&#50896;&#48124;&#51088;&#50669;&#49324;&#44204;&#51201;&#494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9352;%20&#54260;&#45908;\&#48156;&#49569;&#44204;&#51201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72&#49436;&#50872;&#49884;&#47549;&#48120;&#49696;&#44288;\&#51089;&#50629;&#54028;&#51068;\3&#52264;&#51089;&#50629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888;&#49688;\D\LIM\&#51068;&#5094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20;&#47196;\&#49444;&#44228;&#54028;&#51068;&#47784;&#51020;\&#49444;&#44228;&#54532;&#47196;&#44536;&#47016;\&#51068;&#50948;&#45824;&#44032;&#54364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5225;&#54408;&#45936;&#51060;&#53440;\MYDOCU~1\&#46020;&#47196;\&#49444;&#44228;&#54028;&#51068;&#47784;&#51020;\&#49444;&#44228;&#54532;&#47196;&#44536;&#47016;\&#51068;&#50948;&#45824;&#44032;&#54364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769;\&#44608;&#46769;c\WORK\@&#48120;&#49828;&#53552;&#51312;\&#49688;&#47049;&#49328;&#52636;\&#49688;&#47049;&#50696;&#51228;&#47784;&#51020;\&#49457;&#49569;&#49440;&#46041;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116;&#54788;\C\WORK\&#46020;&#47196;\&#51076;&#49892;&#48177;&#50868;&#44036;%20&#46020;&#47196;%20&#54869;&#54252;&#51109;&#44277;&#49324;\&#49444;&#44228;&#54028;&#51068;&#47784;&#51020;\&#49444;&#44228;&#54532;&#47196;&#44536;&#47016;\&#51068;&#50948;&#45824;&#44032;&#54364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E\&#54840;&#45224;&#44148;&#52629;\&#49564;&#47532;&#52488;&#51452;&#48169;\&#49436;&#47448;\&#44032;&#49828;(9&#50900;12&#51068;)\&#49564;&#47532;&#52488;&#50896;&#44032;&#45236;&#47141;-&#48320;&#44221;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345;&#46020;&#47196;\ILWI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689;&#49885;\&#45236;&#50669;&#44204;&#51201;(2)\&#54620;&#44397;&#50528;&#45768;\&#51089;&#50629;\&#49436;&#47928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RAGON\&#45236;&#50669;&#49436;\&#44552;&#48337;&#47196;3-1\&#45236;&#50669;&#49436;\&#54364;&#51456;&#45236;&#50669;&#49436;\&#54616;&#49345;&#46020;&#47196;\ILWI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8;&#50689;\&#47196;&#52972;%20&#46356;&#49828;&#53356;%20(d)\WORK\&#50504;&#52380;&#49345;&#49688;&#46020;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48;&#44592;&#47932;&#47049;-&#46041;&#54868;&#52380;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D-LIBR\&#45824;&#44592;&#44148;&#52629;\&#48177;&#50868;&#52488;&#46321;\&#45236;&#50669;&#49436;\&#48120;&#51648;&#44148;&#52629;\BuGe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2345\d\&#54616;&#49688;&#53945;&#48324;&#54924;&#44228;&#49444;&#44228;\2001&#49324;&#50629;\&#49436;&#47928;&#54616;&#49688;&#46020;&#51221;&#48708;\&#49688;&#47049;\&#49436;&#47928;&#49688;&#47049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WINDOWS\&#48148;&#53461;%20&#54868;&#47732;\dacom\&#51652;&#52380;~&#51613;&#54217;\&#51652;&#52380;,&#51613;&#54217;(9.3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4508;\1DATA\&#50641;&#49472;&#47928;&#49436;\&#46020;&#47196;\&#49444;&#44228;&#54028;&#51068;&#47784;&#51020;\&#49444;&#44228;&#54532;&#47196;&#44536;&#47016;\&#51068;&#50948;&#45824;&#44032;&#54364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340;&#51221;\&#45453;&#49548;&#50612;&#47784;\My%20Documents\GOOMI\DOHWA03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50500;\MY%20DOCUMENTS\&#44277;&#49324;&#49444;&#44228;&#44204;&#51201;\&#44204;&#51201;&#49436;(&#50696;&#51652;&#44060;&#48156;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&#46020;&#47196;&#48143;&#44277;&#54637;\&#46020;&#47196;\&#49569;&#50516;&#49440;\&#50516;&#44144;&#44277;-&#49569;&#5051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H\&#51333;&#54868;&#51032;&#51089;&#50629;&#48169;\&#54620;&#44397;&#50528;&#45768;\&#51089;&#50629;\&#49436;&#47928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688;&#49884;&#49444;&#49444;&#44228;\&#49688;&#47049;&#49328;&#52636;\&#54217;&#49440;&#50504;&#44600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688;&#51088;&#50896;\&#50504;&#46041;&#45840;&#49548;&#49688;&#47141;\&#50504;&#46041;&#45840;-&#48156;&#51204;&#49444;&#48708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769;\&#44608;&#46769;c\WORK\@&#48120;&#49828;&#53552;&#51312;\&#49688;&#47049;&#49328;&#52636;\&#49688;&#47049;&#50696;&#51228;&#47784;&#51020;\&#49457;&#49569;&#49440;&#46041;\WORK\&#44396;&#51060;&#51221;&#51452;&#44428;\1\1-1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6160;&#49437;\&#47196;&#52972;%20&#46356;&#49828;&#53356;%20(d)\&#54620;&#44397;&#50528;&#45768;\&#51089;&#50629;\&#49436;&#47928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\E\&#51204;&#52404;&#46020;&#47732;\2-&#49888;&#49444;&#54617;&#44368;\3-&#54620;&#48268;&#52488;\&#48376;&#49444;&#44228;\&#46020;&#47732;\&#44032;&#49828;\&#54620;&#48268;&#52488;&#49444;&#44228;&#45236;&#47141;(7.20)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50500;\MY%20DOCUMENTS\My%20Documents\&#50577;&#49885;&#52384;\&#48708;&#49345;&#44228;&#45800;&#44204;&#51201;&#49436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01\0119\&#44277;&#53685;\&#50896;&#44032;&#44228;&#49328;\TYA-YS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NIA\UpDown\project2001\jeju_ITS\default\6%20&#49444;&#44228;%20&#50696;&#49328;&#49436;\99&#49892;&#49884;&#49444;&#44228;\&#50696;&#49328;&#49436;\&#50696;&#49328;&#49436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769;\&#44608;&#46769;c\WORK\@&#48120;&#49828;&#53552;&#51312;\&#49688;&#47049;&#49328;&#52636;\&#49688;&#47049;&#50696;&#51228;&#47784;&#51020;\&#49457;&#49569;&#49440;&#46041;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601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ANG\CATV\&#51221;&#49328;&#50577;&#49885;\XLS\&#45236;&#50669;&#50577;&#49885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1648;&#50577;\my%20documents\&#50577;&#49885;&#52384;\&#44553;&#49688;&#45824;&#44204;&#51201;&#49436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4868;&#51648;&#44396;%20&#44396;&#51312;&#47932;&#44760;&#44592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ANG\CATV\&#51222;&#49328;&#50577;&#49885;\&#45236;&#50669;&#50577;&#49885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WINDOWS\TEMP\&#51068;&#50948;&#45824;&#44032;&#47784;&#51020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My%20Documents\&#49444;&#44228;&#44049;&#51648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6160;&#49437;\&#47196;&#52972;%20&#46356;&#49828;&#53356;%20(d)\My%20Documents\&#50689;&#51452;&#49884;&#44288;&#45236;%20&#50864;&#54924;&#46020;&#47196;\&#50689;&#51452;&#50864;&#54924;&#46020;&#47196;\&#50689;&#51452;&#46020;&#47196;100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6041;&#50865;\D\My%20Documents\&#49444;&#44228;&#54028;&#51068;&#47784;&#51020;\&#49444;&#44228;&#54532;&#47196;&#44536;&#47016;\&#51068;&#50948;&#45824;&#44032;&#54364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&#51088;&#47308;\Pave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6160;&#49437;\&#47196;&#52972;%20&#46356;&#49828;&#53356;%20(d)\Program%20Files\My%20Documents\&#47785;&#54252;&#51648;&#51216;&#49324;&#50725;\&#48324;&#54364;&#45236;&#50669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6041;&#50865;\D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44;&#47196;\D\&#46020;&#47196;&#48143;&#44277;&#54637;\&#46020;&#47196;\&#49569;&#50516;&#49440;\&#50516;&#44144;&#44277;-&#49569;&#50516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My%20Documents\&#46020;&#47196;\&#49444;&#44228;&#54028;&#51068;&#47784;&#51020;\&#49444;&#44228;&#54532;&#47196;&#44536;&#47016;\&#51068;&#50948;&#45824;&#4403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산별"/>
      <sheetName val="설계명세서"/>
      <sheetName val="도급정산"/>
      <sheetName val="정산내역"/>
      <sheetName val="사통"/>
      <sheetName val="수량산출"/>
      <sheetName val="자료"/>
      <sheetName val="견적서"/>
      <sheetName val="원가계산"/>
      <sheetName val="총괄공사별집계표"/>
      <sheetName val="원가계산 (지분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기계내역"/>
      <sheetName val="주방위생"/>
      <sheetName val="주방가스"/>
      <sheetName val="주방환기"/>
      <sheetName val="오억미만"/>
      <sheetName val="일위대가"/>
      <sheetName val="1호맨홀토공"/>
      <sheetName val="토공사"/>
      <sheetName val="관급"/>
      <sheetName val="견적서"/>
      <sheetName val="일위대가(계측기설치)"/>
      <sheetName val="전신환매도율"/>
      <sheetName val="IMPEADENCE MAP 취수장"/>
      <sheetName val="단양 00 아파트-세부내역"/>
      <sheetName val="데리네이타현황"/>
      <sheetName val="산외주방"/>
      <sheetName val="__"/>
      <sheetName val="공종별 (진)"/>
      <sheetName val="단가조사"/>
      <sheetName val="산출근거"/>
      <sheetName val="부영5블럭-1"/>
      <sheetName val="설 계"/>
      <sheetName val="위치조서"/>
      <sheetName val="#REF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리공제"/>
      <sheetName val="설계명세서"/>
      <sheetName val="소요물량"/>
      <sheetName val="비닐바인드"/>
      <sheetName val="지입단가"/>
      <sheetName val="설계개요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명세서"/>
      <sheetName val="공리공제"/>
    </sheet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원가"/>
      <sheetName val="메인화면"/>
      <sheetName val="표지"/>
      <sheetName val="견적서"/>
      <sheetName val="지입검수"/>
      <sheetName val="지입사진"/>
      <sheetName val="지입사진 (2)"/>
      <sheetName val="감독일지"/>
      <sheetName val="준공사진"/>
      <sheetName val="준공사진 (2)"/>
      <sheetName val="준공사진 (3)"/>
      <sheetName val="준공사진 (4)"/>
      <sheetName val="시험성적서"/>
      <sheetName val="시험성적서 (3)"/>
      <sheetName val="시험성적서 (4)"/>
      <sheetName val="시험성적서 (2)"/>
      <sheetName val="접속후손실"/>
      <sheetName val="검사결과"/>
      <sheetName val="신청서"/>
      <sheetName val="신청서 (2)"/>
      <sheetName val="준공검사원"/>
      <sheetName val="준공계"/>
      <sheetName val="착공계"/>
      <sheetName val="지급의뢰서"/>
      <sheetName val="검사보고"/>
      <sheetName val="대리인계"/>
      <sheetName val="이력서"/>
      <sheetName val="예정공정표"/>
      <sheetName val="계약내역"/>
      <sheetName val="준공"/>
      <sheetName val="[준공.XLS][준공.XLS]h__KANG_______2"/>
      <sheetName val="[준공.XLS][준공.XLS]h__KANG_______3"/>
      <sheetName val="[준공.XLS][준공.XLS]h__KANG_______4"/>
      <sheetName val="내역서"/>
    </sheetNames>
    <definedNames>
      <definedName name="닫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내역서"/>
      <sheetName val="현장지지물물량"/>
      <sheetName val="부하_성남_"/>
      <sheetName val="FORM-0"/>
      <sheetName val="중기일위대가"/>
      <sheetName val="노임단가"/>
      <sheetName val="공사비예산서(토목분)"/>
      <sheetName val="LOPCALC"/>
      <sheetName val="가도공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_성남_"/>
      <sheetName val="LOPCALC"/>
      <sheetName val="공통(20-91)"/>
      <sheetName val="조도계산서 (도서)"/>
      <sheetName val="인허가수행 Schedule"/>
      <sheetName val="부하LOAD"/>
      <sheetName val="MOTOR"/>
      <sheetName val="목차"/>
      <sheetName val="부하계산서"/>
      <sheetName val="바닥판"/>
      <sheetName val="노임단가"/>
      <sheetName val="소비자가"/>
      <sheetName val="외천교"/>
      <sheetName val="가설건물"/>
      <sheetName val="BID"/>
      <sheetName val="7.1유효폭"/>
      <sheetName val="SUNGNAM1"/>
      <sheetName val="요율"/>
      <sheetName val="Sheet2"/>
      <sheetName val="관리사무소"/>
      <sheetName val="적용단위길이"/>
      <sheetName val="1"/>
      <sheetName val="BSD (2)"/>
      <sheetName val="단가정보"/>
      <sheetName val="INPUT DATA"/>
      <sheetName val="CSTSUM"/>
      <sheetName val="TRE TABLE"/>
      <sheetName val="DATA"/>
      <sheetName val="BQ"/>
      <sheetName val="산출2-기기동력"/>
      <sheetName val="전기실및집수정"/>
      <sheetName val="결선list"/>
      <sheetName val="#REF"/>
      <sheetName val="1공구(을)"/>
      <sheetName val="품목납기"/>
      <sheetName val="Macro1"/>
      <sheetName val="Macro2"/>
      <sheetName val="WORK"/>
      <sheetName val="예산내역서"/>
      <sheetName val="설계예산서"/>
      <sheetName val="Sheet17"/>
      <sheetName val="금긋기 및 절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셈기준"/>
      <sheetName val="소요물량"/>
      <sheetName val="비닐바인드"/>
      <sheetName val="지입단가"/>
      <sheetName val="공리공제"/>
      <sheetName val="운반"/>
      <sheetName val="설계명세서"/>
      <sheetName val="계획서외"/>
      <sheetName val="예산서"/>
      <sheetName val="표지"/>
      <sheetName val="도면표지"/>
      <sheetName val="범방설계"/>
      <sheetName val="정부노임단가"/>
      <sheetName val="조도계산서 (도서)"/>
    </sheetNames>
    <sheetDataSet>
      <sheetData sheetId="0" refreshError="1">
        <row r="18">
          <cell r="E18">
            <v>43697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원가계산(1차)"/>
      <sheetName val="내역서 "/>
      <sheetName val="내역서(1차)"/>
      <sheetName val="재료산출"/>
      <sheetName val="재료산출(1차)"/>
      <sheetName val="전선관"/>
      <sheetName val="전선관(1차)"/>
      <sheetName val="전선"/>
      <sheetName val="벽 관통 구멍파기"/>
      <sheetName val="텍스철거및신설"/>
      <sheetName val="단가대비"/>
      <sheetName val="갑지"/>
      <sheetName val="일위대가"/>
      <sheetName val="계정"/>
      <sheetName val="마포토정"/>
      <sheetName val="J直材4"/>
      <sheetName val="설계예산2"/>
      <sheetName val="내역"/>
      <sheetName val="인부신상자료"/>
      <sheetName val="Macro1"/>
      <sheetName val="DATE"/>
      <sheetName val="주방"/>
      <sheetName val="공사비"/>
      <sheetName val="교각계산"/>
      <sheetName val="산출근거"/>
      <sheetName val="EP0618"/>
      <sheetName val="수량산출"/>
      <sheetName val="입찰안"/>
      <sheetName val="DATA"/>
      <sheetName val="기기리스트"/>
      <sheetName val="토공총괄표"/>
      <sheetName val="복흥중 증축공사(서진)-ch"/>
      <sheetName val="노무비"/>
      <sheetName val="원가계산서"/>
      <sheetName val="단가대비표"/>
      <sheetName val="전체내역"/>
      <sheetName val="약품공급2"/>
      <sheetName val="Sheet1"/>
      <sheetName val="2000년1차"/>
      <sheetName val="2000전체분"/>
      <sheetName val="집수정(600-700)"/>
      <sheetName val="3.하중계산"/>
      <sheetName val="과천MAIN"/>
      <sheetName val="노임단가"/>
      <sheetName val="CAT_5"/>
      <sheetName val="조도계산"/>
      <sheetName val="ABUT수량-A1"/>
      <sheetName val="기계집계표"/>
      <sheetName val="집계"/>
      <sheetName val="단"/>
      <sheetName val="내역갑지"/>
      <sheetName val="도급정산"/>
      <sheetName val="내역서"/>
      <sheetName val="가도공"/>
      <sheetName val="부하계산서"/>
      <sheetName val="단위세대물량"/>
      <sheetName val="청하배수"/>
      <sheetName val="동해title"/>
      <sheetName val="자재단가"/>
      <sheetName val="장비경비"/>
      <sheetName val="입출재고현황 (2)"/>
      <sheetName val="A-4"/>
      <sheetName val="설계가"/>
      <sheetName val="화산경계"/>
      <sheetName val="준검 내역서"/>
      <sheetName val="밸브설치"/>
      <sheetName val="설계명세서"/>
      <sheetName val="예산명세서"/>
      <sheetName val="자료입력"/>
      <sheetName val="실행철강하도"/>
      <sheetName val="부속동"/>
      <sheetName val="3.하중산정4.지지력"/>
      <sheetName val="부하(성남)"/>
      <sheetName val="cable-data"/>
      <sheetName val="제출내역 (2)"/>
      <sheetName val="XXXXXX"/>
      <sheetName val="SG"/>
      <sheetName val="Sheet6"/>
      <sheetName val="수목단가"/>
      <sheetName val="시설수량표"/>
      <sheetName val="식재수량표"/>
      <sheetName val="일위목록"/>
      <sheetName val="당진1,2호기전선관설치및접지4차공사내역서-을지"/>
      <sheetName val="한전납입금"/>
      <sheetName val="토사(PE)"/>
      <sheetName val="工완성공사율"/>
      <sheetName val="잡비"/>
      <sheetName val="예정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기계경비(시간당)"/>
      <sheetName val="램머"/>
      <sheetName val="가설대가"/>
      <sheetName val="토공대가"/>
      <sheetName val="구조대가"/>
      <sheetName val="포설대가1"/>
      <sheetName val="부대대가"/>
      <sheetName val="설직재-1"/>
      <sheetName val="노무비"/>
      <sheetName val="간선계산"/>
      <sheetName val="공통자료"/>
      <sheetName val="노무"/>
      <sheetName val="금액내역서"/>
      <sheetName val="2F 회의실견적(5_14 일대)"/>
      <sheetName val="단면 (2)"/>
      <sheetName val="공사비예산서(토목분)"/>
      <sheetName val="집수정"/>
      <sheetName val="Y-WORK"/>
      <sheetName val="날1"/>
      <sheetName val="자재단가비교표"/>
      <sheetName val="6PILE  (돌출)"/>
      <sheetName val="Sheet1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  <sheetName val="만덕고 부수터"/>
      <sheetName val="데이타"/>
      <sheetName val="CON'C"/>
      <sheetName val="식재인부"/>
      <sheetName val="산출내역서집계표"/>
      <sheetName val="내역"/>
      <sheetName val="손익분석"/>
      <sheetName val="오억미만"/>
      <sheetName val="단가"/>
      <sheetName val="DATA"/>
      <sheetName val="CODE"/>
      <sheetName val="1호인버트수량"/>
      <sheetName val="TOT"/>
      <sheetName val="일위대가(가설)"/>
      <sheetName val="초기화면"/>
      <sheetName val="DATE"/>
      <sheetName val="결과조달"/>
      <sheetName val="교각1"/>
      <sheetName val="기둥"/>
      <sheetName val="저판(버림100)"/>
      <sheetName val="입찰안"/>
      <sheetName val="단면 (2)"/>
      <sheetName val="간선계산"/>
      <sheetName val="차도부연장현황"/>
      <sheetName val="품셈표"/>
      <sheetName val="Macro1"/>
      <sheetName val="기둥(원형)"/>
      <sheetName val="산출조서"/>
      <sheetName val="총괄내역서"/>
      <sheetName val="중기조종사 단위단가"/>
      <sheetName val="CTEMCOST"/>
      <sheetName val="#REF"/>
      <sheetName val="Total"/>
      <sheetName val="연령현황"/>
      <sheetName val="주방환기"/>
      <sheetName val="정부노임단가"/>
      <sheetName val="판매시설"/>
      <sheetName val="대치판정"/>
      <sheetName val="전선관"/>
      <sheetName val="관접합및부설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밸브설치"/>
      <sheetName val="시행후면적"/>
      <sheetName val="한강운반비"/>
      <sheetName val="Sheet1 (2)"/>
      <sheetName val="P-Parking"/>
      <sheetName val="원가계산서"/>
      <sheetName val="토공"/>
      <sheetName val="프랜트면허"/>
      <sheetName val="용역비내역-진짜"/>
      <sheetName val="날개벽(시점좌측)"/>
      <sheetName val="변수값"/>
      <sheetName val="중기상차"/>
      <sheetName val="AS복구"/>
      <sheetName val="중기터파기"/>
      <sheetName val="공정표"/>
      <sheetName val="금액"/>
      <sheetName val="외천교"/>
      <sheetName val="원가"/>
      <sheetName val="설계내역서"/>
      <sheetName val="설계예산서"/>
      <sheetName val="예산내역서"/>
      <sheetName val="총계"/>
      <sheetName val="계획금액"/>
      <sheetName val="분석대장"/>
      <sheetName val="외주비"/>
      <sheetName val="수량산출서"/>
      <sheetName val="계산서(곡선부)"/>
      <sheetName val="포장재료집계표"/>
      <sheetName val="노임단가"/>
      <sheetName val="수목단가"/>
      <sheetName val="시설수량표"/>
      <sheetName val="식재수량표"/>
      <sheetName val="일위목록"/>
      <sheetName val="장비집계"/>
      <sheetName val="총괄"/>
      <sheetName val="공통가설"/>
      <sheetName val="수목데이타"/>
      <sheetName val="고유코드_설계"/>
      <sheetName val="ABUT수량-A1"/>
      <sheetName val="총괄표"/>
      <sheetName val="당초내역서"/>
      <sheetName val="직재"/>
      <sheetName val="TOTAL3"/>
      <sheetName val="부하(성남)"/>
      <sheetName val="경비"/>
      <sheetName val="노무비"/>
      <sheetName val="목차"/>
      <sheetName val="시설물일위"/>
      <sheetName val="조명시설"/>
      <sheetName val="제경비율"/>
      <sheetName val="단면가정"/>
      <sheetName val="전기"/>
      <sheetName val="아파트 내역"/>
      <sheetName val="집계표"/>
      <sheetName val="1-최종안"/>
      <sheetName val="사업분석-분양가결정"/>
      <sheetName val="ITB COST"/>
      <sheetName val=""/>
      <sheetName val="내역서"/>
      <sheetName val="조경"/>
      <sheetName val="Baby일위대가"/>
      <sheetName val="물가자료"/>
      <sheetName val="방음벽기초(H=4m)"/>
      <sheetName val="2007년 발주처별 수주현황 (3)"/>
      <sheetName val="적격점수&lt;300억미만&gt;"/>
      <sheetName val="일위대가표"/>
      <sheetName val="소방"/>
      <sheetName val="정렬"/>
      <sheetName val="원형1호맨홀토공수량"/>
      <sheetName val="초등학교내역서"/>
      <sheetName val="주경기-오배수"/>
      <sheetName val="직공비"/>
      <sheetName val="cost9702"/>
      <sheetName val="전기일위대가"/>
      <sheetName val="COA-17"/>
      <sheetName val="C-18"/>
      <sheetName val="약품설비"/>
      <sheetName val="내역서 제출"/>
      <sheetName val="EUPDAT2"/>
      <sheetName val="약품공급2"/>
      <sheetName val="2000년1차"/>
      <sheetName val="1-1"/>
      <sheetName val="간접비"/>
      <sheetName val="샘플표지"/>
      <sheetName val="준검 내역서"/>
      <sheetName val="횡배수관토공수량"/>
      <sheetName val="목록"/>
      <sheetName val="중기사용료"/>
      <sheetName val="일반공사"/>
      <sheetName val="TOWER 12TON"/>
      <sheetName val="TOWER 10TON"/>
      <sheetName val="JIB CRANE,HOIST"/>
      <sheetName val="esc"/>
      <sheetName val="을지"/>
      <sheetName val="투자비"/>
      <sheetName val="조성원가DATA"/>
      <sheetName val="사업비"/>
      <sheetName val="시중노임단가"/>
      <sheetName val="급여조견표"/>
      <sheetName val="Sheet1"/>
      <sheetName val="단위가격"/>
      <sheetName val="참고사항"/>
      <sheetName val="근로자자료입력"/>
      <sheetName val="차액보증"/>
      <sheetName val="조건표"/>
      <sheetName val="Y-WORK"/>
      <sheetName val="1SGATE97"/>
      <sheetName val="구분자"/>
      <sheetName val="자재"/>
      <sheetName val="견적"/>
      <sheetName val="WORK"/>
      <sheetName val="단가조사서"/>
      <sheetName val="200"/>
      <sheetName val="평가데이터"/>
      <sheetName val="견적대비표"/>
      <sheetName val="CPM챠트"/>
      <sheetName val="빌딩 안내"/>
      <sheetName val="전차선로 물량표"/>
      <sheetName val="을(1차)"/>
      <sheetName val="EP0618"/>
      <sheetName val="단가보완"/>
      <sheetName val="관기성공.내"/>
      <sheetName val="guard(mac)"/>
      <sheetName val="부하계산서"/>
      <sheetName val="조작대(1연)"/>
      <sheetName val="BSD (2)"/>
      <sheetName val="BID"/>
      <sheetName val="전기품산출"/>
      <sheetName val="요율"/>
      <sheetName val="VV보온LINK"/>
      <sheetName val="FIT보온LINK"/>
      <sheetName val="6호기"/>
      <sheetName val="결재갑지"/>
      <sheetName val="정보매체A동"/>
      <sheetName val="결재판"/>
      <sheetName val="북제주원가"/>
      <sheetName val="1.우편집중내역서"/>
      <sheetName val="포장복구집계"/>
      <sheetName val="부속동"/>
      <sheetName val="마산방향철근집계"/>
      <sheetName val="진주방향"/>
      <sheetName val="마산방향"/>
      <sheetName val="토공총괄집계"/>
      <sheetName val="4-3 보온 기본물량집계"/>
      <sheetName val="별표 "/>
      <sheetName val="실행철강하도"/>
      <sheetName val="단"/>
      <sheetName val="I.설계조건"/>
      <sheetName val="증감내역서"/>
      <sheetName val="날개벽"/>
      <sheetName val="암거단위"/>
      <sheetName val="횡 연장"/>
      <sheetName val="갑지"/>
      <sheetName val="단가대비표"/>
      <sheetName val="99노임기준"/>
      <sheetName val="건축내역"/>
      <sheetName val="춘천13"/>
      <sheetName val="토공사"/>
      <sheetName val="4차원가계산서"/>
      <sheetName val="산근"/>
      <sheetName val="원내역"/>
      <sheetName val="개요"/>
      <sheetName val="6-1. 관개량조서"/>
      <sheetName val="터파기및재료"/>
      <sheetName val="우각부보강"/>
      <sheetName val="일위대가 "/>
      <sheetName val="1단계"/>
      <sheetName val="연결임시"/>
      <sheetName val="산출금액내역"/>
      <sheetName val="입력"/>
      <sheetName val="결재판(삭제하지말아주세요)"/>
      <sheetName val="SLAB&quot;1&quot;"/>
      <sheetName val="SG"/>
      <sheetName val="PBS"/>
      <sheetName val="O＆P"/>
      <sheetName val="목창호"/>
      <sheetName val="FORM-0"/>
      <sheetName val="DESIGN CRITERIA"/>
      <sheetName val="통합"/>
      <sheetName val="H-pile(298x299)"/>
      <sheetName val="H-pile(250x250)"/>
      <sheetName val="NAI"/>
      <sheetName val=" 견적서"/>
      <sheetName val="Proposal"/>
      <sheetName val="JUCKEYK"/>
      <sheetName val="원가계산서(남측)"/>
      <sheetName val="견적의뢰"/>
      <sheetName val="부대비율"/>
      <sheetName val="예산경비"/>
      <sheetName val="COPING"/>
      <sheetName val="공문"/>
      <sheetName val="3.하중산정4.지지력"/>
      <sheetName val="공사비집계"/>
      <sheetName val="손익차9월2"/>
      <sheetName val="간접"/>
      <sheetName val="공사비"/>
      <sheetName val="재료비산출_(2)"/>
      <sheetName val="TOWER_12TON"/>
      <sheetName val="TOWER_10TON"/>
      <sheetName val="JIB_CRANE,HOIST"/>
      <sheetName val="내역서_제출"/>
      <sheetName val="2007년_발주처별_수주현황_(3)"/>
      <sheetName val="ITB_COST"/>
      <sheetName val="준검_내역서"/>
      <sheetName val="관기성공_내"/>
      <sheetName val="변경내역대비표(2)"/>
      <sheetName val="잡비"/>
      <sheetName val="간접비내역-1"/>
      <sheetName val="STAADINPUTA"/>
      <sheetName val="9.DYNAMIC1"/>
      <sheetName val="설비내역서"/>
      <sheetName val="건축내역서"/>
      <sheetName val="전기내역서"/>
      <sheetName val="단위수량"/>
      <sheetName val="산출근거"/>
      <sheetName val="건축공사실행"/>
      <sheetName val="일위대가목차"/>
      <sheetName val="집행예산"/>
      <sheetName val="2공구산출내역"/>
      <sheetName val="실행대비"/>
      <sheetName val="Breakdown"/>
      <sheetName val="금액집계"/>
      <sheetName val="UnitRate"/>
      <sheetName val="Tables"/>
      <sheetName val="말뚝지지력산정"/>
      <sheetName val="CIVIL"/>
      <sheetName val="옹벽철근"/>
      <sheetName val="설계"/>
      <sheetName val="입찰"/>
      <sheetName val="현경"/>
      <sheetName val="工완성공사율"/>
      <sheetName val="매입세"/>
      <sheetName val="tggwan(mac)"/>
      <sheetName val="가도공"/>
      <sheetName val="기초일위"/>
      <sheetName val="투찰"/>
      <sheetName val="7.경제성결과"/>
      <sheetName val="3CHBDC"/>
      <sheetName val="철거산출근거"/>
      <sheetName val="자재단가"/>
      <sheetName val="공사내역서(을)실행"/>
      <sheetName val="퇴비산출근거"/>
      <sheetName val="2002상반기노임기준"/>
      <sheetName val="gvl"/>
      <sheetName val="건식PD설치현황표"/>
      <sheetName val="일반전기"/>
      <sheetName val="재료집계"/>
      <sheetName val="시중노임(공사)"/>
      <sheetName val="기본 상수"/>
      <sheetName val="시공여유율"/>
      <sheetName val="조건입력"/>
      <sheetName val="조건입력(2)"/>
      <sheetName val="장비선정"/>
      <sheetName val="수목표준대가"/>
      <sheetName val="직노"/>
      <sheetName val="IMPEADENCE MAP 취수장"/>
      <sheetName val="말뚝물량"/>
      <sheetName val="D25"/>
      <sheetName val="D16"/>
      <sheetName val="D22"/>
      <sheetName val="급수"/>
      <sheetName val="식재"/>
      <sheetName val="시설물"/>
      <sheetName val="식재출력용"/>
      <sheetName val="유지관리"/>
      <sheetName val="T형보"/>
      <sheetName val="o현장경비"/>
      <sheetName val="토목내역"/>
      <sheetName val="명세서"/>
      <sheetName val="삼성전기"/>
      <sheetName val="주식"/>
      <sheetName val="실행"/>
      <sheetName val="01"/>
      <sheetName val="지수자료"/>
      <sheetName val="계약서"/>
      <sheetName val="기초단가"/>
      <sheetName val="수목데이타 "/>
      <sheetName val="법면단"/>
      <sheetName val="법면설면"/>
      <sheetName val="석축단"/>
      <sheetName val="법면수집"/>
      <sheetName val="석축설면"/>
      <sheetName val="교량전기"/>
      <sheetName val="중기"/>
      <sheetName val="추원 상가(1)"/>
      <sheetName val="TRE TABLE"/>
      <sheetName val="CAT_5"/>
      <sheetName val="관로토공집계표"/>
      <sheetName val="기초공"/>
      <sheetName val="전신환매도율"/>
      <sheetName val="Customer Databas"/>
      <sheetName val="sheets"/>
      <sheetName val="COVER-P"/>
      <sheetName val="계화배수"/>
      <sheetName val="바.한일양산"/>
      <sheetName val="분전함신설"/>
      <sheetName val="접지1종"/>
      <sheetName val="PNT-QUOT-#3"/>
      <sheetName val="COAT&amp;WRAP-QIOT-#3"/>
      <sheetName val="우수"/>
      <sheetName val="경산"/>
      <sheetName val="설계명세서"/>
      <sheetName val="역T형"/>
      <sheetName val="적현로"/>
      <sheetName val="청천내"/>
      <sheetName val="CABdata"/>
      <sheetName val="집계"/>
      <sheetName val="ETC"/>
      <sheetName val="준공평가"/>
      <sheetName val="1차 견적서"/>
      <sheetName val="예정(3)"/>
      <sheetName val="동원(3)"/>
      <sheetName val="재료비산출_(2)1"/>
      <sheetName val="ITB_COST1"/>
      <sheetName val="TOWER_12TON1"/>
      <sheetName val="TOWER_10TON1"/>
      <sheetName val="JIB_CRANE,HOIST1"/>
      <sheetName val="내역서_제출1"/>
      <sheetName val="2007년_발주처별_수주현황_(3)1"/>
      <sheetName val="1_우편집중내역서"/>
      <sheetName val="4-3_보온_기본물량집계"/>
      <sheetName val="별표_"/>
      <sheetName val="준검_내역서1"/>
      <sheetName val="관기성공_내1"/>
      <sheetName val="7_경제성결과"/>
      <sheetName val="3_하중산정4_지지력"/>
      <sheetName val="9_DYNAMIC1"/>
      <sheetName val="_견적서"/>
      <sheetName val="현장"/>
      <sheetName val="수량산출"/>
      <sheetName val="LABTOTAL"/>
      <sheetName val="비계공사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정산내역서"/>
      <sheetName val="견적단가"/>
      <sheetName val="예산M12A"/>
      <sheetName val="9GNG운반"/>
      <sheetName val="일위대가(건축)"/>
      <sheetName val="예산서"/>
      <sheetName val="토목주소"/>
      <sheetName val="TB-내역서"/>
      <sheetName val="을 2"/>
      <sheetName val="을 1"/>
      <sheetName val="원가입력"/>
      <sheetName val="BOQ건축"/>
      <sheetName val="D-3109"/>
      <sheetName val="해외생산"/>
      <sheetName val="SALE&amp;COST"/>
      <sheetName val="사급자재"/>
      <sheetName val="Macro(전선)"/>
      <sheetName val="인사자료총집계"/>
      <sheetName val="재료비"/>
      <sheetName val="hvac내역서(제어동)"/>
      <sheetName val="갑지(추정)"/>
      <sheetName val="계측기"/>
      <sheetName val="총물량"/>
      <sheetName val="N賃率-職"/>
      <sheetName val="일위대가-1"/>
      <sheetName val="sw1"/>
      <sheetName val="NOMUBI"/>
      <sheetName val="2차총원가"/>
      <sheetName val="연부97-1"/>
      <sheetName val="갑지1"/>
      <sheetName val="CLAUSE"/>
      <sheetName val="기계내역"/>
      <sheetName val="CIP BD"/>
      <sheetName val="PROJECT BRIEF"/>
      <sheetName val="깨기"/>
      <sheetName val="뚝토공"/>
      <sheetName val="견적990322"/>
      <sheetName val="단가조서"/>
      <sheetName val="CODE(2)"/>
      <sheetName val="일위대가목록"/>
      <sheetName val="96작생능"/>
      <sheetName val="단가산출"/>
      <sheetName val="일위_파일"/>
      <sheetName val="산출기초"/>
      <sheetName val="내역서1"/>
      <sheetName val="기계경비(시간당)"/>
      <sheetName val="단가표 (2)"/>
      <sheetName val="작업금지"/>
      <sheetName val="통장출금액"/>
      <sheetName val="단가일람"/>
      <sheetName val="조경일람"/>
      <sheetName val="환율"/>
      <sheetName val="담장산출"/>
      <sheetName val="횡배수관집현황(2공구)"/>
      <sheetName val="Mc1"/>
      <sheetName val="단위량당중기"/>
      <sheetName val="일위대가(4층원격)"/>
      <sheetName val="실행내역"/>
      <sheetName val="종단계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  <sheetName val="1"/>
      <sheetName val="일위대가"/>
      <sheetName val="단가"/>
      <sheetName val="1,2공구원가계산서"/>
      <sheetName val="sheet1"/>
      <sheetName val="(당평)자재"/>
      <sheetName val="산수배수"/>
      <sheetName val="일위대가(1)"/>
      <sheetName val="1공구산출내역서"/>
      <sheetName val="2공구산출내역"/>
      <sheetName val="터파기및재료"/>
      <sheetName val="WORK"/>
      <sheetName val="내역"/>
      <sheetName val="일위대가-1"/>
      <sheetName val="실행철강하도"/>
      <sheetName val="내역서"/>
      <sheetName val="화재 탐지 설비"/>
      <sheetName val="2공구수량"/>
      <sheetName val="수량"/>
      <sheetName val="2차기성"/>
      <sheetName val="문학간접"/>
      <sheetName val="단중표"/>
      <sheetName val="자재운반단가일람표"/>
      <sheetName val="원가서"/>
      <sheetName val="설-원가"/>
      <sheetName val="증감내역서"/>
      <sheetName val="산출내력"/>
      <sheetName val="원가계산서"/>
      <sheetName val="조명율표"/>
      <sheetName val="을"/>
      <sheetName val="제직재"/>
      <sheetName val="설직재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을지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EMST10"/>
      <sheetName val="별표집계"/>
      <sheetName val="1월"/>
      <sheetName val="3월"/>
      <sheetName val="직공비"/>
      <sheetName val="1-1"/>
      <sheetName val="2000년1차"/>
      <sheetName val="내역서"/>
      <sheetName val="CODE"/>
      <sheetName val="1-4일위대가목차"/>
      <sheetName val="단가"/>
      <sheetName val="200"/>
      <sheetName val="입찰안"/>
      <sheetName val="1호인버트수량"/>
      <sheetName val="SLAB&quot;1&quot;"/>
      <sheetName val="전기"/>
      <sheetName val="input"/>
      <sheetName val="간접비내역-1"/>
      <sheetName val="중기가격"/>
      <sheetName val="건축미장"/>
      <sheetName val="건축미장내역"/>
      <sheetName val="공통가설"/>
      <sheetName val="설계"/>
      <sheetName val="오억미만"/>
      <sheetName val="기자재비"/>
      <sheetName val="gyun"/>
      <sheetName val="간선계산"/>
      <sheetName val="건축내역"/>
      <sheetName val="목록"/>
      <sheetName val="남양시작동자105노65기1.3화1.2"/>
      <sheetName val="토공사"/>
      <sheetName val="내역표지"/>
      <sheetName val="일위목록"/>
      <sheetName val="토목"/>
      <sheetName val="원가입력"/>
      <sheetName val="COPING"/>
      <sheetName val="건축-물가변동"/>
      <sheetName val="품셈표"/>
      <sheetName val="Sheet5"/>
      <sheetName val="공사내역"/>
      <sheetName val="M1"/>
      <sheetName val="교각1"/>
      <sheetName val="부안일위"/>
      <sheetName val="노임"/>
      <sheetName val="Hw-CV"/>
      <sheetName val="횡배수관토공수량"/>
      <sheetName val="CPM챠트 "/>
      <sheetName val="관기성공.내"/>
      <sheetName val="삼성전기"/>
      <sheetName val="Sheet1 (2)"/>
      <sheetName val="토목내역서"/>
      <sheetName val="물가자료"/>
      <sheetName val="guard(mac)"/>
      <sheetName val="결재판"/>
      <sheetName val="Total"/>
      <sheetName val="을"/>
      <sheetName val="점수계산1-2"/>
      <sheetName val="전신환매도율"/>
      <sheetName val="일위대가(가설)"/>
      <sheetName val="주방환기"/>
      <sheetName val="부대내역"/>
      <sheetName val="철콘공사"/>
      <sheetName val="맨홀토공산출"/>
      <sheetName val="#REF"/>
      <sheetName val="코드표"/>
      <sheetName val="b_balju"/>
      <sheetName val="자재co"/>
      <sheetName val="집계표"/>
      <sheetName val="산출내역서집계표"/>
      <sheetName val="COA-17"/>
      <sheetName val="C-18"/>
      <sheetName val="가스"/>
      <sheetName val="Macro(ST)"/>
      <sheetName val="Macro(AT)"/>
      <sheetName val="총 원가계산"/>
      <sheetName val="LABTOTAL"/>
      <sheetName val="내역분기"/>
      <sheetName val="11.자재단가"/>
      <sheetName val="BSD (2)"/>
      <sheetName val="총괄내역서"/>
      <sheetName val="SILICATE"/>
      <sheetName val="CAT_5"/>
      <sheetName val="DATA"/>
      <sheetName val="Macro(전선)"/>
      <sheetName val="기둥"/>
      <sheetName val="저판(버림100)"/>
      <sheetName val="사급자재"/>
      <sheetName val="대전-교대(A1-A2)"/>
      <sheetName val="수량산출내역1115"/>
      <sheetName val="지급자재"/>
      <sheetName val="타공종이기"/>
      <sheetName val="기본DATA"/>
      <sheetName val="6동"/>
      <sheetName val="내역서적용수량"/>
      <sheetName val="2000전체분"/>
      <sheetName val="공사비예산서(토목분)"/>
      <sheetName val="1공구 건정토건 토공"/>
      <sheetName val="개요입력"/>
      <sheetName val="수량기준"/>
      <sheetName val="단가기준"/>
      <sheetName val="부속동"/>
      <sheetName val="토목주소"/>
      <sheetName val="프랜트면허"/>
      <sheetName val="투찰가"/>
      <sheetName val="CPM챠트"/>
      <sheetName val="표지"/>
      <sheetName val="산출내역"/>
      <sheetName val="우수받이"/>
      <sheetName val="제품"/>
      <sheetName val="재료집계"/>
      <sheetName val="내역서(총괄)"/>
      <sheetName val="Project Brief"/>
      <sheetName val="S058FL01"/>
      <sheetName val="기성내역서표지"/>
      <sheetName val="일위대가(계측기설치)"/>
      <sheetName val="노임이"/>
      <sheetName val="말뚝물량"/>
      <sheetName val="수량산출근거"/>
      <sheetName val="단위집계표"/>
      <sheetName val="배수장공사비명세서"/>
      <sheetName val="품셈TABLE"/>
      <sheetName val="단중표"/>
      <sheetName val="일위대가"/>
      <sheetName val="정부노임단가"/>
      <sheetName val="Mc1"/>
      <sheetName val="일위대가내역"/>
      <sheetName val="수로교총재료집계"/>
      <sheetName val="조건표"/>
      <sheetName val="노임단가"/>
      <sheetName val="비용"/>
      <sheetName val="입출재고현황 (2)"/>
      <sheetName val="서울산업대(토)"/>
      <sheetName val="UPRI"/>
      <sheetName val="시추주상도"/>
      <sheetName val="준검 내역서"/>
      <sheetName val="제경비"/>
      <sheetName val="가설공사내역"/>
      <sheetName val="단가표"/>
      <sheetName val="UNIT"/>
      <sheetName val="ETC"/>
      <sheetName val="FAX"/>
      <sheetName val="전장품(관리용)"/>
      <sheetName val="giathanh1"/>
      <sheetName val="식재총괄"/>
      <sheetName val="안정검토"/>
      <sheetName val="단면설계"/>
      <sheetName val="I一般比"/>
      <sheetName val="금액"/>
      <sheetName val="기계 도급내역서"/>
      <sheetName val="계화배수"/>
      <sheetName val="실행철강하도"/>
      <sheetName val="TUAS"/>
      <sheetName val="인건비"/>
      <sheetName val="자재단가비교표"/>
      <sheetName val="관음목장(제출용)자105인97.5"/>
      <sheetName val="세부내역"/>
      <sheetName val="PROJECT BRIEF(EX.NEW)"/>
      <sheetName val="SUMMARY"/>
      <sheetName val="PAINT"/>
      <sheetName val="B1(반포1차)"/>
      <sheetName val="EACT10"/>
      <sheetName val="와동25-3(변경)"/>
      <sheetName val="CIVIL4"/>
      <sheetName val="1.설계조건"/>
      <sheetName val="일반부표"/>
      <sheetName val="적현로"/>
      <sheetName val="예산M11A"/>
      <sheetName val="일위목록-기"/>
      <sheetName val="단가조사"/>
      <sheetName val="PBS"/>
      <sheetName val="양산물금"/>
      <sheetName val="공사비집계"/>
      <sheetName val="슬래브(유곡)"/>
      <sheetName val="견적대비표"/>
      <sheetName val="하조서"/>
      <sheetName val="EQUIP-H"/>
      <sheetName val="BID"/>
      <sheetName val="기본"/>
      <sheetName val="증감대비"/>
      <sheetName val="단가보완"/>
      <sheetName val="단위가격"/>
      <sheetName val="계양가시설"/>
      <sheetName val="포장복구집계"/>
      <sheetName val="외상매"/>
      <sheetName val="eq_data"/>
      <sheetName val="내역(중앙)"/>
      <sheetName val="내역(창신)"/>
      <sheetName val="공량산출서"/>
      <sheetName val="c_balju"/>
      <sheetName val="뜃맟뭁돽띿맟?-BLDG"/>
      <sheetName val="적용단가"/>
      <sheetName val="Sheet4"/>
      <sheetName val="갑지(추정)"/>
      <sheetName val="골조시행"/>
      <sheetName val="일위대가-2"/>
      <sheetName val="CODE(2)"/>
      <sheetName val="간접비"/>
      <sheetName val="문학간접"/>
      <sheetName val="간접"/>
      <sheetName val="conv전장품"/>
      <sheetName val="세부내역서"/>
      <sheetName val="중기조종사 단위단가"/>
      <sheetName val="약품설비"/>
      <sheetName val="단가조사서"/>
      <sheetName val="현대물량"/>
      <sheetName val="중동상가"/>
      <sheetName val="부산4"/>
      <sheetName val="일위대가-1"/>
      <sheetName val="목창호"/>
      <sheetName val="결재판(삭제하지말아주세요)"/>
      <sheetName val="송라터널총괄"/>
      <sheetName val="TOTAL_BOQ"/>
      <sheetName val="에너지동"/>
      <sheetName val="WEON"/>
      <sheetName val="Summary Sheets"/>
      <sheetName val="부하계산서"/>
      <sheetName val="부대공Ⅱ"/>
      <sheetName val="성남여성복지내역"/>
      <sheetName val="견적내용입력"/>
      <sheetName val="별표 "/>
      <sheetName val="ABUT수량-A1"/>
      <sheetName val="현황"/>
      <sheetName val="단위수량"/>
      <sheetName val="방송일위대가"/>
      <sheetName val="품목"/>
      <sheetName val="A-4"/>
      <sheetName val="노무비"/>
      <sheetName val="연부97-1"/>
      <sheetName val="갑지1"/>
      <sheetName val="기성2"/>
      <sheetName val="단면 (2)"/>
      <sheetName val="건축"/>
      <sheetName val="상수도토공집계표"/>
      <sheetName val="견적조건"/>
      <sheetName val="공사비총괄표"/>
      <sheetName val="MANUFACTORY"/>
      <sheetName val="기기점검"/>
      <sheetName val="장비명"/>
      <sheetName val="일위대가(건축)"/>
      <sheetName val="공사수행방안"/>
      <sheetName val="품셈총괄표"/>
      <sheetName val="인건-측정"/>
      <sheetName val="토적계산"/>
      <sheetName val="목차"/>
      <sheetName val="배수장공사비"/>
      <sheetName val="교각계산"/>
      <sheetName val="바.한일양산"/>
      <sheetName val="3.공통공사대비"/>
      <sheetName val="2.유지보수비"/>
      <sheetName val="전산소모"/>
      <sheetName val="설 계"/>
      <sheetName val="사통공사비"/>
      <sheetName val="평가데이터"/>
      <sheetName val="교통대책내역"/>
      <sheetName val="자판실행"/>
      <sheetName val="INS-SHEET"/>
      <sheetName val="설계내역"/>
      <sheetName val="MAT"/>
      <sheetName val="시산표"/>
      <sheetName val="coll#"/>
      <sheetName val="LIST"/>
      <sheetName val="MCC제원"/>
      <sheetName val="TEST1"/>
      <sheetName val="IMPEADENCE MAP 취수장"/>
      <sheetName val="가스내역"/>
      <sheetName val="DANGA"/>
      <sheetName val="Macro1"/>
      <sheetName val="가공비"/>
      <sheetName val="역T형"/>
      <sheetName val="1995년 섹터별 매출"/>
      <sheetName val="법면"/>
      <sheetName val="부대공"/>
      <sheetName val="구조물공"/>
      <sheetName val="중기일위대가"/>
      <sheetName val="포장공"/>
      <sheetName val="토공"/>
      <sheetName val="배수공1"/>
      <sheetName val="CAP"/>
      <sheetName val="SG"/>
      <sheetName val="tggwan(mac)"/>
      <sheetName val="매입세"/>
      <sheetName val="산정표"/>
      <sheetName val="노무비 경비"/>
      <sheetName val="산재 안전"/>
      <sheetName val="각종양식"/>
      <sheetName val="관급자재"/>
      <sheetName val="버스운행안내"/>
      <sheetName val="예방접종계획"/>
      <sheetName val="근태계획서"/>
      <sheetName val="제수"/>
      <sheetName val="공기"/>
      <sheetName val="VXXXXXXX"/>
      <sheetName val="적용률"/>
      <sheetName val="진주방향"/>
      <sheetName val="단가및재료비"/>
      <sheetName val="중기사용료"/>
      <sheetName val="96보완계획7.12"/>
      <sheetName val="ELECTRIC"/>
      <sheetName val="9GNG운반"/>
      <sheetName val="소요자재"/>
      <sheetName val="노무산출서"/>
      <sheetName val="계산내역"/>
      <sheetName val="1단계"/>
      <sheetName val="화전내"/>
      <sheetName val="단가산출"/>
      <sheetName val="철근콘크리트"/>
      <sheetName val="파일항타"/>
      <sheetName val="파일항타 (2)"/>
      <sheetName val="GAEYO"/>
      <sheetName val="3.바닥판설계"/>
      <sheetName val="정렬"/>
      <sheetName val="우배수"/>
      <sheetName val="직노"/>
      <sheetName val="04.계약내역서.xlsx"/>
      <sheetName val="공조기"/>
      <sheetName val="001"/>
      <sheetName val="CPI"/>
      <sheetName val="CV"/>
      <sheetName val="통합"/>
      <sheetName val="내  역  서"/>
      <sheetName val="대전월평내역"/>
      <sheetName val="경비"/>
      <sheetName val="교량전기"/>
      <sheetName val="전기일위대가"/>
      <sheetName val="손익분석"/>
      <sheetName val="일위대가목록"/>
      <sheetName val="잡비"/>
      <sheetName val="esc"/>
      <sheetName val="금액내역서"/>
      <sheetName val="경비_원본"/>
      <sheetName val="단"/>
      <sheetName val="월별수입"/>
      <sheetName val="식재"/>
      <sheetName val="시설물"/>
      <sheetName val="식재출력용"/>
      <sheetName val="유지관리"/>
      <sheetName val="AILC004"/>
      <sheetName val="Curves"/>
      <sheetName val="Tables"/>
      <sheetName val="산출근거"/>
      <sheetName val="화전입력"/>
      <sheetName val="부표총괄"/>
      <sheetName val="하수실행"/>
      <sheetName val="퇴직금(울산천상)"/>
      <sheetName val="TRE TABLE"/>
      <sheetName val="제-노임"/>
      <sheetName val="제직재"/>
      <sheetName val="예정(3)"/>
      <sheetName val="돌담교 상부수량"/>
      <sheetName val="dg"/>
      <sheetName val="Bid_Detail"/>
      <sheetName val="단면가정"/>
      <sheetName val="기둥(원형)"/>
      <sheetName val="건축집계표"/>
      <sheetName val="산업"/>
      <sheetName val="982월원안"/>
      <sheetName val="샘플표지"/>
      <sheetName val="VV보온LINK"/>
      <sheetName val="FIT보온LINK"/>
      <sheetName val="수입"/>
      <sheetName val="정공공사"/>
      <sheetName val="총내역서"/>
      <sheetName val="열린교실"/>
      <sheetName val="계약서"/>
      <sheetName val="O＆P"/>
      <sheetName val="신우"/>
      <sheetName val="일위_파일"/>
      <sheetName val="백암비스타내역"/>
      <sheetName val="COST"/>
      <sheetName val="시노"/>
      <sheetName val="설정"/>
      <sheetName val="대비"/>
      <sheetName val="가로등"/>
      <sheetName val="입력시트"/>
      <sheetName val="대목"/>
      <sheetName val="메서,변+증"/>
      <sheetName val="예상"/>
      <sheetName val="미드수량"/>
      <sheetName val="하중계산"/>
      <sheetName val="조건입력"/>
      <sheetName val="조건입력(2)"/>
      <sheetName val="장비선정"/>
      <sheetName val="TH VL, NC, DDHT Thanhphuoc"/>
      <sheetName val="TOWER 12TON"/>
      <sheetName val="TOWER 10TON"/>
      <sheetName val="2003하반기노임기준"/>
      <sheetName val="96노임기준"/>
      <sheetName val="본사일보"/>
      <sheetName val="Sheet1 (3)"/>
      <sheetName val="아파트"/>
      <sheetName val="DESIGN CRITERIA"/>
      <sheetName val="영흥TL(UP,DOWN) "/>
      <sheetName val="실행품의서"/>
      <sheetName val="부하(성남)"/>
      <sheetName val="공작물조직표(용배수)"/>
      <sheetName val="차액보증"/>
      <sheetName val="전체도급"/>
      <sheetName val="말뚝지지력산정"/>
      <sheetName val="부관맨홀조서"/>
      <sheetName val="약품공급2"/>
      <sheetName val="TG9504"/>
      <sheetName val="2.가정단면"/>
      <sheetName val="본체"/>
      <sheetName val="F5"/>
      <sheetName val="입력"/>
      <sheetName val="기기리스트"/>
      <sheetName val="노무단가"/>
      <sheetName val="B부대공"/>
      <sheetName val="Imp-Data"/>
      <sheetName val="CABLE SIZE-3"/>
      <sheetName val="내력서"/>
      <sheetName val="BASIC (2)"/>
      <sheetName val="설계조건"/>
      <sheetName val="예산M12A"/>
      <sheetName val="연돌일위집계"/>
      <sheetName val="EQUIP LIST"/>
      <sheetName val="내역입력"/>
      <sheetName val="전선"/>
      <sheetName val="CABLE"/>
      <sheetName val="설계명세서"/>
      <sheetName val="예산명세서"/>
      <sheetName val="자료입력"/>
      <sheetName val="MOTOR"/>
      <sheetName val="단가대비표"/>
      <sheetName val="자  재"/>
      <sheetName val="건축외주"/>
      <sheetName val="추정BS"/>
      <sheetName val="추정PL"/>
      <sheetName val="실행내역"/>
      <sheetName val="날개벽수량표"/>
      <sheetName val="대비(전체)"/>
      <sheetName val="대비표(토공1안)"/>
      <sheetName val="S14"/>
      <sheetName val="CC16-내역서"/>
      <sheetName val="수원BOM-원본"/>
      <sheetName val="CLAUSE"/>
      <sheetName val="중갑지"/>
      <sheetName val="제출내역 (2)"/>
      <sheetName val="소방일위 "/>
      <sheetName val="실행"/>
      <sheetName val="기계경비(시간당)"/>
      <sheetName val="램머"/>
      <sheetName val="예산대비"/>
      <sheetName val="구의33고"/>
      <sheetName val="차선도색현황"/>
      <sheetName val="Cost_File"/>
      <sheetName val="COPING-1"/>
      <sheetName val="역T형교대-2수량"/>
      <sheetName val="CB"/>
      <sheetName val="카메라"/>
      <sheetName val="밸브설치"/>
      <sheetName val="설계예시"/>
      <sheetName val="내역(구조물)"/>
      <sheetName val="H-pile(298x299)"/>
      <sheetName val="H-pile(250x250)"/>
      <sheetName val="기성(1차) "/>
      <sheetName val="JUCKEYK"/>
      <sheetName val="대전노은1차_조적_집계표"/>
      <sheetName val="공사비"/>
      <sheetName val="2공구산출내역"/>
      <sheetName val="LEGEND"/>
      <sheetName val="석축단"/>
      <sheetName val="법면수집"/>
      <sheetName val="석축설면"/>
      <sheetName val="법면단"/>
      <sheetName val="소방"/>
      <sheetName val="매립"/>
      <sheetName val="예산서"/>
      <sheetName val="CON"/>
      <sheetName val="NAI"/>
      <sheetName val="사회복지관"/>
      <sheetName val="원가계산하도"/>
      <sheetName val="경율산정.XLS"/>
      <sheetName val="FORM-0"/>
      <sheetName val="XZLC2"/>
      <sheetName val="부대대비"/>
      <sheetName val="냉연집계"/>
      <sheetName val="s.v"/>
      <sheetName val="J直材4"/>
      <sheetName val="견적서"/>
      <sheetName val="8.PILE  (돌출)"/>
      <sheetName val="공정코드"/>
      <sheetName val="내역서을지"/>
      <sheetName val="견"/>
      <sheetName val="P.M 별"/>
      <sheetName val="앨범표지"/>
      <sheetName val="1.취수장"/>
      <sheetName val="6PILE  (돌출)"/>
      <sheetName val="2"/>
      <sheetName val="내역서01"/>
      <sheetName val="계산"/>
      <sheetName val="Sens&amp;Anal"/>
      <sheetName val="Y-WORK"/>
      <sheetName val="기초자료입력"/>
      <sheetName val="기초단가"/>
      <sheetName val="청천내"/>
      <sheetName val="주식"/>
      <sheetName val="수원공"/>
      <sheetName val="시중노임단가"/>
      <sheetName val="조작대(1연)"/>
      <sheetName val="설계변경원가계산총괄표"/>
      <sheetName val="B1"/>
      <sheetName val="수량"/>
      <sheetName val="sw1"/>
      <sheetName val="NOMUBI"/>
      <sheetName val="D-3109"/>
      <sheetName val="99 조정금액"/>
      <sheetName val="시점부일반수량"/>
      <sheetName val="전기일위목록"/>
      <sheetName val="기술부대조건"/>
      <sheetName val="가락화장을지"/>
      <sheetName val="공사개요"/>
      <sheetName val="특이사항"/>
      <sheetName val="내역서(2)"/>
      <sheetName val="품셈1-17"/>
      <sheetName val="암거공"/>
      <sheetName val="단가적용"/>
      <sheetName val="뜃맟뭁돽띿맟_-BLDG"/>
      <sheetName val="1호맨홀토공"/>
      <sheetName val="토적표"/>
      <sheetName val="공사비산출내역"/>
      <sheetName val="견적"/>
      <sheetName val="매원개착터널총괄"/>
      <sheetName val="조직"/>
      <sheetName val="개산공사비"/>
      <sheetName val="조도계산서 (도서)"/>
      <sheetName val="1.우편집중내역서"/>
      <sheetName val="단열-자재"/>
      <sheetName val="내역전기"/>
      <sheetName val="표지1"/>
      <sheetName val="자금집행_현황"/>
      <sheetName val="노임대장_(2)"/>
      <sheetName val="노임대장_(3)"/>
      <sheetName val="내역서_(2)"/>
      <sheetName val="일위대가__(2)"/>
      <sheetName val="원가계산서(최초)_(2)"/>
      <sheetName val="집계표_(2)"/>
      <sheetName val="일위대가목록표_(2)"/>
      <sheetName val="소방계갑_"/>
      <sheetName val="남양시작동자105노65기1_3화1_2"/>
      <sheetName val="관기성공_내"/>
      <sheetName val="Sheet1_(2)"/>
      <sheetName val="총_원가계산"/>
      <sheetName val="CPM챠트_"/>
      <sheetName val="BSD_(2)"/>
      <sheetName val="1공구_건정토건_토공"/>
      <sheetName val="Project_Brief"/>
      <sheetName val="준검_내역서"/>
      <sheetName val="11_자재단가"/>
      <sheetName val="입출재고현황_(2)"/>
      <sheetName val="3_공통공사대비"/>
      <sheetName val="PROJECT_BRIEF(EX_NEW)"/>
      <sheetName val="Summary_Sheets"/>
      <sheetName val="일위"/>
      <sheetName val="CTEMCOST"/>
      <sheetName val="제1영업소"/>
      <sheetName val="제2영업소"/>
      <sheetName val="제3영업소"/>
      <sheetName val="Data&amp;Result"/>
      <sheetName val="1,2공구원가계산서"/>
      <sheetName val="1공구산출내역서"/>
      <sheetName val="전기공사"/>
      <sheetName val="내역서(교량)전체"/>
      <sheetName val="토 적 표"/>
      <sheetName val="2.대외공문"/>
      <sheetName val="2-1공사개요1"/>
      <sheetName val="기계설비-물가변동"/>
      <sheetName val="구성비"/>
      <sheetName val="측구공"/>
      <sheetName val="배수관공"/>
      <sheetName val="SULKEA"/>
      <sheetName val="천마갑지"/>
      <sheetName val="토공총괄집계"/>
      <sheetName val="맨홀토공수량"/>
      <sheetName val="경상직원"/>
      <sheetName val="2.3지지력"/>
      <sheetName val="4.하중산정"/>
      <sheetName val="평야부원가총괄"/>
      <sheetName val="토목내역"/>
      <sheetName val="근입장"/>
      <sheetName val="장비투입계획"/>
      <sheetName val="일위대가목차"/>
      <sheetName val="변경품셈"/>
      <sheetName val="copy"/>
      <sheetName val="서식"/>
      <sheetName val="수목표준대가"/>
      <sheetName val="경상비"/>
      <sheetName val="★도급내역"/>
      <sheetName val="본공사"/>
      <sheetName val="도급"/>
      <sheetName val="당초내역서"/>
      <sheetName val="전차선로 물량표"/>
      <sheetName val="기계_도급내역서"/>
      <sheetName val="SAKUB"/>
      <sheetName val="2004 연결"/>
      <sheetName val="코드"/>
      <sheetName val="TOTAL3"/>
      <sheetName val="일위대가시트"/>
      <sheetName val="관음목장(제출용)자105인97_5"/>
      <sheetName val="1_설계조건"/>
      <sheetName val="단면_(2)"/>
      <sheetName val="SOURCE"/>
      <sheetName val="실행(ALT1)"/>
      <sheetName val="터널조도"/>
      <sheetName val="BSD _2_"/>
      <sheetName val="점검등산출(전체)"/>
      <sheetName val="01상노임"/>
      <sheetName val="96보완계획7_12"/>
      <sheetName val="노무비_경비"/>
      <sheetName val="산재_안전"/>
      <sheetName val="IMPEADENCE_MAP_취수장"/>
      <sheetName val="거래처등록"/>
      <sheetName val="국내총괄"/>
      <sheetName val="입찰내역"/>
      <sheetName val="날개벽"/>
      <sheetName val="ASP"/>
      <sheetName val="Breakdown"/>
      <sheetName val="UnitRate"/>
      <sheetName val="비교표"/>
      <sheetName val="공문"/>
      <sheetName val="설-원가"/>
      <sheetName val="N賃率-職"/>
      <sheetName val="화산경계"/>
      <sheetName val="일반수량집계표"/>
      <sheetName val="플랜트 설치"/>
      <sheetName val="단가 및 재료비"/>
      <sheetName val="대림경상68억"/>
      <sheetName val="Tbom-tot"/>
      <sheetName val="세부내역(직접인건비)"/>
      <sheetName val="000000"/>
      <sheetName val="주현(해보)"/>
      <sheetName val="주현(영광)"/>
      <sheetName val="전체철근집계"/>
      <sheetName val="장비 (2)"/>
      <sheetName val="대공종"/>
      <sheetName val="인건비 "/>
      <sheetName val="신길1동"/>
      <sheetName val="9811"/>
      <sheetName val="공예을"/>
      <sheetName val="1. 설계조건 2.단면가정 3. 하중계산"/>
      <sheetName val="DATA 입력란"/>
      <sheetName val="XL4Poppy"/>
      <sheetName val="방호벽"/>
      <sheetName val="자재대"/>
      <sheetName val="1을"/>
      <sheetName val="06 일위대가목록"/>
      <sheetName val="인테리어내역"/>
      <sheetName val="국공유지및사유지"/>
      <sheetName val="아파트 "/>
      <sheetName val="저리조양"/>
      <sheetName val="9.자재단가"/>
      <sheetName val="7.산출집계"/>
      <sheetName val="01"/>
      <sheetName val="돌담교_상부수량"/>
      <sheetName val="바_한일양산"/>
      <sheetName val="중기조종사_단위단가"/>
      <sheetName val="2_가정단면"/>
      <sheetName val="P_M_별"/>
      <sheetName val="별표_"/>
      <sheetName val="파일항타_(2)"/>
      <sheetName val="3_바닥판설계"/>
      <sheetName val="자__재"/>
      <sheetName val="1995년_섹터별_매출"/>
      <sheetName val="설_계"/>
      <sheetName val="내__역__서"/>
      <sheetName val="BASIC_(2)"/>
      <sheetName val="Sheet1_(3)"/>
      <sheetName val="2_유지보수비"/>
      <sheetName val="갈현동"/>
      <sheetName val="Front"/>
      <sheetName val="XXXXXX"/>
      <sheetName val="부안변전"/>
      <sheetName val="WORK"/>
      <sheetName val="Manual Valve List"/>
      <sheetName val="98수문일위"/>
      <sheetName val="반중력식옹벽3.5"/>
      <sheetName val="SHL"/>
      <sheetName val="SLAB"/>
      <sheetName val="옥외"/>
      <sheetName val="1차공정"/>
      <sheetName val="VENDOR LIST"/>
      <sheetName val="공통비"/>
      <sheetName val="하중"/>
      <sheetName val="일위㨁갮  (2)"/>
      <sheetName val="우각부보강"/>
      <sheetName val="케이블"/>
      <sheetName val="관로토공집계표"/>
      <sheetName val="기성청구서"/>
      <sheetName val="GEN"/>
      <sheetName val="2000.05"/>
      <sheetName val="합의경상"/>
      <sheetName val="Assumptions"/>
      <sheetName val="2008년_CF"/>
      <sheetName val="맨홀수량산출"/>
      <sheetName val="기본일위"/>
      <sheetName val="공내역"/>
      <sheetName val="연결임시"/>
      <sheetName val="점별(추정)"/>
      <sheetName val="내촌육교방음벽수량집계표"/>
      <sheetName val="입찰"/>
      <sheetName val="현경"/>
      <sheetName val="EP0618"/>
      <sheetName val="견적서1"/>
      <sheetName val="1련,2련"/>
      <sheetName val="변품8-37"/>
      <sheetName val="공사설명서"/>
      <sheetName val="공사계획서"/>
      <sheetName val="공예6"/>
      <sheetName val="GI-LIST"/>
      <sheetName val="빌딩 안내"/>
      <sheetName val="도급자재"/>
      <sheetName val="원가계산"/>
      <sheetName val="수량산출"/>
      <sheetName val="3.단가산출서"/>
      <sheetName val="4.일위산출"/>
      <sheetName val="wall"/>
      <sheetName val="광통신 견적내역서1"/>
      <sheetName val="DATE"/>
      <sheetName val="우석문틀"/>
      <sheetName val="예가표"/>
      <sheetName val="SIHEUNG"/>
      <sheetName val="내부마감"/>
      <sheetName val="50"/>
      <sheetName val="현장"/>
      <sheetName val="표지 (2)"/>
      <sheetName val="횡배수관"/>
      <sheetName val="일위대가표"/>
      <sheetName val="일위목차"/>
      <sheetName val="01AC"/>
      <sheetName val="경비2내역"/>
      <sheetName val="하수급견적대비"/>
      <sheetName val="터파기및재료"/>
      <sheetName val="음료실행"/>
      <sheetName val="조명시설"/>
      <sheetName val="AC포장수량"/>
      <sheetName val="4공철탑검토"/>
      <sheetName val="계산내역서"/>
      <sheetName val="소방계갑"/>
      <sheetName val="향후예상"/>
      <sheetName val="96갑지"/>
      <sheetName val="MSQ"/>
      <sheetName val="개요"/>
      <sheetName val="도급FORM"/>
      <sheetName val="동일대내"/>
      <sheetName val="백호우계수"/>
      <sheetName val="사유서제출현황-2"/>
      <sheetName val="MEXICO-C"/>
      <sheetName val="FB25JN"/>
      <sheetName val="screw_bolt"/>
      <sheetName val="5.일위대가"/>
      <sheetName val="2.단가산출서(총괄)"/>
      <sheetName val="BOX(1.5X1.5)"/>
      <sheetName val="물량표"/>
      <sheetName val="데이타"/>
      <sheetName val="적용토목"/>
      <sheetName val="COVER-P"/>
      <sheetName val="TRE_TABLE"/>
      <sheetName val="DESIGN_CRITERIA"/>
      <sheetName val="영흥TL(UP,DOWN)_"/>
      <sheetName val="ASALTOTA"/>
      <sheetName val="점검내역서(data) (2)"/>
      <sheetName val="세부내역서(소방)"/>
      <sheetName val="PAN"/>
      <sheetName val="산출기초"/>
      <sheetName val="간접1"/>
      <sheetName val=" 소방공사 산출근거"/>
      <sheetName val="전체"/>
      <sheetName val="인사자료총집계"/>
      <sheetName val="통신물량"/>
      <sheetName val="내역을"/>
      <sheetName val="토공(우물통,기타) "/>
      <sheetName val="9-1차이내역"/>
      <sheetName val="원본(01~02)"/>
      <sheetName val="시화점실행"/>
      <sheetName val="설계변경(수정전)"/>
      <sheetName val="일반관리비"/>
      <sheetName val="7.안전관리비"/>
      <sheetName val="비계,CON'C"/>
      <sheetName val="충남 (2)"/>
      <sheetName val="PROJECT_BR_x0000__x0000_Ԁ_x0000_쀀槞_x0005__x0000__x0000__x0000_Ā"/>
      <sheetName val="PROJECT_BR_x0000__x0000_Ԁ_x0000_䀀蘾_x0005__x0000__x0000__x0000_Ā"/>
      <sheetName val="PROJECT_BR_x0000__x0000_Ԁ_x0000_䀀襝_x0003__x0000__x0000__x0000_Ā"/>
      <sheetName val="PROJECT_BR_x0000__x0000_Ԁ_x0000_䀀ࡍ_x0003__x0000__x0000__x0000_Ā"/>
      <sheetName val="99_조정금액"/>
      <sheetName val="단가_및_재료비"/>
      <sheetName val="도장수량(하1)"/>
      <sheetName val="주형"/>
      <sheetName val="대부예산서"/>
      <sheetName val="기초공"/>
      <sheetName val="Sheet6"/>
      <sheetName val="초기화면"/>
      <sheetName val="21301동"/>
      <sheetName val="노무비단가"/>
      <sheetName val="비탈면보호공수량산출"/>
      <sheetName val="재료"/>
      <sheetName val="일위대가(1)"/>
      <sheetName val="매크로"/>
      <sheetName val="단위량"/>
      <sheetName val="재료집계표2"/>
      <sheetName val="토적집계표"/>
      <sheetName val="제출견적(을)"/>
      <sheetName val="기계경비일람"/>
      <sheetName val="한강운반비"/>
      <sheetName val="부서현황"/>
      <sheetName val="품셈"/>
      <sheetName val="집행예산"/>
      <sheetName val="기성내역"/>
      <sheetName val="각형맨홀"/>
      <sheetName val="sum"/>
      <sheetName val="준공조서갑지"/>
      <sheetName val="공사예산하조서(O.K)"/>
      <sheetName val="960318-1"/>
      <sheetName val="수량산출서"/>
      <sheetName val="-15.0"/>
      <sheetName val="표준건축비"/>
      <sheetName val="가감수량"/>
      <sheetName val="귀래 설계 공내역서"/>
      <sheetName val="집계표1"/>
      <sheetName val="허용전류-IEC DATA"/>
      <sheetName val="부대공사"/>
      <sheetName val="T-LIST"/>
      <sheetName val="beerflow"/>
      <sheetName val="자재단가"/>
      <sheetName val="노임단가 "/>
      <sheetName val="제잡비집계"/>
      <sheetName val="CON포장수량"/>
      <sheetName val="CONUNIT"/>
      <sheetName val="대로근거"/>
      <sheetName val="중로근거"/>
      <sheetName val="여흥"/>
      <sheetName val="70%"/>
      <sheetName val="산출내역(K2)"/>
      <sheetName val="6공구(당초)"/>
      <sheetName val="배수공"/>
      <sheetName val="투찰"/>
      <sheetName val="식재인부"/>
      <sheetName val="수량집계"/>
      <sheetName val="전체제잡비"/>
      <sheetName val="단가비교표"/>
      <sheetName val="3차설계"/>
      <sheetName val="106C0300"/>
      <sheetName val="공무2과"/>
      <sheetName val="목재동바리"/>
      <sheetName val="산출내역서"/>
      <sheetName val="계약용량(서포)"/>
      <sheetName val="AS복구"/>
      <sheetName val="중기터파기"/>
      <sheetName val="변수값"/>
      <sheetName val="중기상차"/>
      <sheetName val=""/>
      <sheetName val="시가지우회도로공내역서"/>
      <sheetName val="참조자료"/>
      <sheetName val="Tool"/>
      <sheetName val="FACTOR"/>
      <sheetName val="D-623D"/>
      <sheetName val="내역서_(2)1"/>
      <sheetName val="일위대가__(2)1"/>
      <sheetName val="원가계산서(최초)_(2)1"/>
      <sheetName val="집계표_(2)1"/>
      <sheetName val="일위대가목록표_(2)1"/>
      <sheetName val="자금집행_현황1"/>
      <sheetName val="노임대장_(2)1"/>
      <sheetName val="노임대장_(3)1"/>
      <sheetName val="소방계갑_1"/>
      <sheetName val="남양시작동자105노65기1_3화1_21"/>
      <sheetName val="Sheet1_(2)1"/>
      <sheetName val="관기성공_내1"/>
      <sheetName val="총_원가계산1"/>
      <sheetName val="CPM챠트_1"/>
      <sheetName val="BSD_(2)1"/>
      <sheetName val="준검_내역서1"/>
      <sheetName val="Project_Brief1"/>
      <sheetName val="1_설계조건1"/>
      <sheetName val="1공구_건정토건_토공1"/>
      <sheetName val="11_자재단가1"/>
      <sheetName val="산재_안전1"/>
      <sheetName val="노무비_경비1"/>
      <sheetName val="관음목장(제출용)자105인97_51"/>
      <sheetName val="PROJECT_BRIEF(EX_NEW)1"/>
      <sheetName val="입출재고현황_(2)1"/>
      <sheetName val="기계_도급내역서1"/>
      <sheetName val="96보완계획7_121"/>
      <sheetName val="단면_(2)1"/>
      <sheetName val="Summary_Sheets1"/>
      <sheetName val="IMPEADENCE_MAP_취수장1"/>
      <sheetName val="3_공통공사대비1"/>
      <sheetName val="조도계산서_(도서)"/>
      <sheetName val="04_계약내역서_xlsx"/>
      <sheetName val="TH_VL,_NC,_DDHT_Thanhphuoc"/>
      <sheetName val="바_한일양산1"/>
      <sheetName val="별표_1"/>
      <sheetName val="중기조종사_단위단가1"/>
      <sheetName val="파일항타_(2)1"/>
      <sheetName val="3_바닥판설계1"/>
      <sheetName val="내__역__서1"/>
      <sheetName val="1995년_섹터별_매출1"/>
      <sheetName val="돌담교_상부수량1"/>
      <sheetName val="설_계1"/>
      <sheetName val="2_유지보수비1"/>
      <sheetName val="2_가정단면1"/>
      <sheetName val="경율산정_XLS"/>
      <sheetName val="제출내역_(2)"/>
      <sheetName val="토_적_표"/>
      <sheetName val="소방일위_"/>
      <sheetName val="TOWER_12TON"/>
      <sheetName val="TOWER_10TON"/>
      <sheetName val="Sheet1_(3)1"/>
      <sheetName val="BASIC_(2)1"/>
      <sheetName val="자__재1"/>
      <sheetName val="s_v"/>
      <sheetName val="전차선로_물량표"/>
      <sheetName val="1_우편집중내역서"/>
      <sheetName val="P_M_별1"/>
      <sheetName val="BSD__2_"/>
      <sheetName val="1_취수장"/>
      <sheetName val="6PILE__(돌출)"/>
      <sheetName val="기성(1차)_"/>
      <sheetName val="8_PILE__(돌출)"/>
      <sheetName val="광통신_견적내역서1"/>
      <sheetName val="2004_연결"/>
      <sheetName val="장비_(2)"/>
      <sheetName val="2_3지지력"/>
      <sheetName val="4_하중산정"/>
      <sheetName val="2_대외공문"/>
      <sheetName val="1__설계조건_2_단면가정_3__하중계산"/>
      <sheetName val="DATA_입력란"/>
      <sheetName val="플랜트_설치"/>
      <sheetName val="9_자재단가"/>
      <sheetName val="7_산출집계"/>
      <sheetName val="2000_05"/>
      <sheetName val="점검내역서(data)_(2)"/>
      <sheetName val="토공(우물통,기타)_"/>
      <sheetName val="기둥(하중)"/>
      <sheetName val="교량data"/>
      <sheetName val="cost (05.09.23)"/>
      <sheetName val="과천MAIN"/>
      <sheetName val="자동제어"/>
      <sheetName val="주요재료비(원본)"/>
      <sheetName val="안성방향(시점)"/>
      <sheetName val="F-Assump"/>
      <sheetName val="Q-Data"/>
      <sheetName val="Y-Data"/>
      <sheetName val="CapEx"/>
      <sheetName val="PROJECT_BR_x0000__x0000_Ԁ_x0000_耀Ц_x0003__x0000__x0000__x0000_Ā"/>
      <sheetName val="PA_bom"/>
      <sheetName val="GRD_bom"/>
      <sheetName val="Light_bom"/>
      <sheetName val="Rcecp_bom"/>
      <sheetName val="TRAY_bom"/>
      <sheetName val="TEL_bom"/>
      <sheetName val="방송(체육관)"/>
      <sheetName val="내䠀퍕턀"/>
      <sheetName val="공사비총"/>
      <sheetName val="식재일위대가"/>
      <sheetName val="J01"/>
      <sheetName val="기계단가"/>
      <sheetName val="배관물량(강,동관)"/>
      <sheetName val="신표지1"/>
      <sheetName val="CFD2"/>
      <sheetName val="1.2.1 마루높이결정"/>
      <sheetName val="공사비증감"/>
      <sheetName val="대구파크쿨링타워"/>
      <sheetName val="다이나믹"/>
      <sheetName val="통통"/>
      <sheetName val="베스트호두"/>
      <sheetName val="공정표"/>
      <sheetName val="남양시작동자105노65刀_x0010__x0000__x0000__x0000__x0001__x0000__x0000_"/>
      <sheetName val="ITEM"/>
      <sheetName val="오산갈곳"/>
      <sheetName val="Summary_S刀_x0010__x0000__x0000__x0000_"/>
      <sheetName val="Summary_S_x0000__x0000__x0000__x0000__x0000_"/>
      <sheetName val="단면별연장"/>
      <sheetName val="유림골조"/>
      <sheetName val="SCHEDULE"/>
      <sheetName val="MAIN"/>
      <sheetName val="401"/>
      <sheetName val="다곡2교"/>
      <sheetName val="건축원가"/>
      <sheetName val="02"/>
      <sheetName val="03"/>
      <sheetName val="05"/>
      <sheetName val="06"/>
      <sheetName val="07"/>
      <sheetName val="08"/>
      <sheetName val="09"/>
      <sheetName val="10"/>
      <sheetName val="12"/>
      <sheetName val="일수누계_참조"/>
      <sheetName val="청넋뛀"/>
      <sheetName val="부하"/>
      <sheetName val="APT"/>
      <sheetName val="소업1교"/>
      <sheetName val="전체내역"/>
      <sheetName val="날개벽(좌,우=60도-4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 refreshError="1"/>
      <sheetData sheetId="985" refreshError="1"/>
      <sheetData sheetId="986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1호맨홀토공"/>
      <sheetName val="설직재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  <sheetName val="일위대가표"/>
      <sheetName val="수량산출서"/>
      <sheetName val="산출내역서"/>
      <sheetName val="sheet4"/>
      <sheetName val="sheet5"/>
      <sheetName val="관리,공감"/>
      <sheetName val="개산공사비"/>
      <sheetName val="공조기휀"/>
      <sheetName val="대치판정"/>
      <sheetName val="I一般比"/>
      <sheetName val="장비선정"/>
      <sheetName val="부하집계"/>
      <sheetName val="단"/>
      <sheetName val="내역서"/>
      <sheetName val="판매시설"/>
      <sheetName val="변압기DATA"/>
      <sheetName val="부하계산서(동력)"/>
      <sheetName val="내역"/>
      <sheetName val="Macro(차단기)"/>
      <sheetName val="노임단가"/>
      <sheetName val="견적"/>
      <sheetName val="견적서"/>
      <sheetName val="토공"/>
      <sheetName val="수수료율표"/>
      <sheetName val="견적 (2)"/>
      <sheetName val="단가"/>
      <sheetName val="GHJY316"/>
      <sheetName val="교통대책내역"/>
      <sheetName val="노무비"/>
      <sheetName val="내역1"/>
      <sheetName val="변경내역을"/>
      <sheetName val="을-ATYPE"/>
      <sheetName val="노임"/>
      <sheetName val="갑지"/>
      <sheetName val="집계표"/>
      <sheetName val="하수급견적대비"/>
      <sheetName val="전기공사일위대가"/>
      <sheetName val="인건비"/>
      <sheetName val="투찰"/>
      <sheetName val="금액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I一般比"/>
      <sheetName val="N賃率-職"/>
      <sheetName val="노무비"/>
      <sheetName val="직노"/>
      <sheetName val="내역서"/>
      <sheetName val="일위대가-2"/>
      <sheetName val="EACT10"/>
      <sheetName val="일위목록"/>
      <sheetName val="요율"/>
      <sheetName val="포장복구집계"/>
      <sheetName val="ABUT수량-A1"/>
      <sheetName val="3"/>
      <sheetName val="Y-WORK"/>
      <sheetName val="MOTOR"/>
      <sheetName val="전차선로 물량표"/>
      <sheetName val="지급자재"/>
      <sheetName val="노임"/>
      <sheetName val="마산방향"/>
      <sheetName val="진주방향"/>
      <sheetName val="집계표"/>
      <sheetName val="국내총괄"/>
      <sheetName val="J直材4"/>
      <sheetName val="수량산출1"/>
      <sheetName val="자재단가표"/>
      <sheetName val="기본DATA"/>
      <sheetName val="CAT_5"/>
      <sheetName val="설계요율"/>
      <sheetName val="ETC"/>
      <sheetName val="단가조사"/>
      <sheetName val="교각계산"/>
      <sheetName val="단중표"/>
      <sheetName val="BOQ"/>
      <sheetName val="wall"/>
      <sheetName val="Front"/>
      <sheetName val="내역"/>
      <sheetName val="일위대가"/>
      <sheetName val="일위대가(계측기설치)"/>
      <sheetName val="날개벽"/>
      <sheetName val="DATE"/>
      <sheetName val="설 계"/>
      <sheetName val="품셈TABLE"/>
      <sheetName val="일위대가목차"/>
      <sheetName val="가시설(TYPE-A)"/>
      <sheetName val="1-1평균터파기고(1)"/>
      <sheetName val="적용토목"/>
      <sheetName val="식재총괄"/>
      <sheetName val="BQ"/>
      <sheetName val="정부노임단가"/>
      <sheetName val="VENT"/>
      <sheetName val="갑지1"/>
      <sheetName val="9GNG운반"/>
      <sheetName val="98수문일위"/>
      <sheetName val="총괄표"/>
      <sheetName val="수주실적0709"/>
      <sheetName val=" HIT-&gt;HMC 견적(3900)"/>
      <sheetName val="대,유,램"/>
      <sheetName val="전선"/>
      <sheetName val="입출재고현황 (2)"/>
      <sheetName val="배수내역 (2)"/>
      <sheetName val="#REF"/>
      <sheetName val="내역서2안"/>
      <sheetName val="공사비집계"/>
      <sheetName val="반중력식옹벽"/>
      <sheetName val="입찰안"/>
      <sheetName val="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인건비"/>
      <sheetName val="일반공사"/>
      <sheetName val="일위대가"/>
      <sheetName val="N賃率-職"/>
      <sheetName val="간선계산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부하계산서"/>
      <sheetName val="JUCK"/>
      <sheetName val="98지급계획"/>
      <sheetName val="남양시작동자105노65기1.3화1.2"/>
      <sheetName val="견적조건"/>
      <sheetName val="견적조건(을지)"/>
      <sheetName val="Baby일위대가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MOTOR"/>
      <sheetName val="표지 (2)"/>
      <sheetName val="제-노임"/>
      <sheetName val="제직재"/>
      <sheetName val="노무비"/>
      <sheetName val="을지"/>
      <sheetName val="200"/>
      <sheetName val="대구실행"/>
      <sheetName val="0.집계"/>
      <sheetName val="1.수변전설비공사"/>
      <sheetName val="입찰안"/>
      <sheetName val="단가산출"/>
      <sheetName val="I一般比"/>
      <sheetName val="직노"/>
      <sheetName val="매립"/>
      <sheetName val="조도계산서 (도서)"/>
      <sheetName val="unit 4"/>
      <sheetName val="49-119"/>
      <sheetName val="일위대가목차"/>
      <sheetName val="보차도경계석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내역"/>
      <sheetName val="부대내역"/>
      <sheetName val="기초단가"/>
      <sheetName val="ITEM"/>
      <sheetName val="AIR SHOWER(3인용)"/>
      <sheetName val="부대공Ⅱ"/>
      <sheetName val="설계내역서"/>
      <sheetName val="2F 회의실견적(5_14 일대)"/>
      <sheetName val="재집"/>
      <sheetName val="직재"/>
      <sheetName val="대치판정"/>
      <sheetName val="연습"/>
      <sheetName val="발신정보"/>
      <sheetName val="준검 내역서"/>
      <sheetName val="부하(성남)"/>
      <sheetName val="연부97-1"/>
      <sheetName val="갑지1"/>
      <sheetName val="J直材4"/>
      <sheetName val="실행내역"/>
      <sheetName val="DATA"/>
      <sheetName val="입찰보고"/>
      <sheetName val="48전력선로일위"/>
      <sheetName val="아산추가1220"/>
      <sheetName val="당초"/>
      <sheetName val="3-1.CB"/>
      <sheetName val="신우"/>
      <sheetName val="본공사"/>
      <sheetName val="자재단가"/>
      <sheetName val="대비"/>
      <sheetName val="일위대가(가설)"/>
      <sheetName val="전선 및 전선관"/>
      <sheetName val="구역화물"/>
      <sheetName val="단가일람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손익분석"/>
      <sheetName val="ITB COST"/>
      <sheetName val="말뚝지지력산정"/>
      <sheetName val="수량"/>
      <sheetName val="CTEMCOST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Y-WORK"/>
      <sheetName val="STORAGE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설계예산서"/>
      <sheetName val="수량집계"/>
      <sheetName val="토목"/>
      <sheetName val="가로등내역서"/>
      <sheetName val="목차"/>
      <sheetName val="BQ"/>
      <sheetName val="정부노임단가"/>
      <sheetName val="조명율표"/>
      <sheetName val="수량산출서"/>
      <sheetName val="2000.11월설계내역"/>
      <sheetName val="#REF"/>
      <sheetName val="단가"/>
      <sheetName val="총괄표"/>
      <sheetName val="터파기및재료"/>
      <sheetName val="집계표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가로등부표"/>
      <sheetName val="내역(설계)"/>
      <sheetName val="LOPCALC"/>
      <sheetName val="재료"/>
      <sheetName val="식생블럭단위수량"/>
      <sheetName val="MAIN_TABLE"/>
      <sheetName val="1.설계조건"/>
      <sheetName val="제경비율"/>
      <sheetName val="1.수인터널"/>
      <sheetName val="원가계산서"/>
      <sheetName val="금리계산"/>
      <sheetName val="수량산출"/>
      <sheetName val="XL4Poppy"/>
      <sheetName val="공종별내역서"/>
      <sheetName val="기계경비(시간당)"/>
      <sheetName val="램머"/>
      <sheetName val="중기일위대가"/>
      <sheetName val="단위단가"/>
      <sheetName val="Macro1"/>
      <sheetName val="노무비단가"/>
      <sheetName val="점수계산1-2"/>
      <sheetName val="BID"/>
      <sheetName val="부대공사비"/>
      <sheetName val="현장관리비집계표"/>
      <sheetName val="DANGA"/>
      <sheetName val="CA지입"/>
      <sheetName val="노임"/>
      <sheetName val="Macro(전선)"/>
      <sheetName val="Sheet17"/>
      <sheetName val="토공"/>
      <sheetName val="U-TYPE(1)"/>
      <sheetName val="자료입력"/>
      <sheetName val="예산명세서"/>
      <sheetName val="단가조사"/>
      <sheetName val="우배수"/>
      <sheetName val="맨홀"/>
      <sheetName val="금호"/>
      <sheetName val="실행철강하도"/>
      <sheetName val="내역서2안"/>
      <sheetName val="소야공정계획표"/>
      <sheetName val="타공종이기"/>
      <sheetName val="본선차로수량집계표"/>
      <sheetName val="수주현황2월"/>
      <sheetName val="단면 (2)"/>
      <sheetName val="토공유동표"/>
      <sheetName val="교각계산"/>
      <sheetName val="실행내역서"/>
      <sheetName val="INPUT"/>
      <sheetName val="적용공정"/>
      <sheetName val="L_RPTB02_01"/>
      <sheetName val="1차설계변경내역"/>
      <sheetName val="지주목시비량산출서"/>
      <sheetName val="빌딩 안내"/>
      <sheetName val="포장공"/>
      <sheetName val="내역서(전기)"/>
      <sheetName val="96보완계획7.12"/>
      <sheetName val="철거산출근거"/>
      <sheetName val="전차선로 물량표"/>
      <sheetName val="집수정(600-700)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데이타"/>
      <sheetName val="율촌법률사무소2내역"/>
      <sheetName val="각형맨홀"/>
      <sheetName val="일위대가표"/>
      <sheetName val="철거집계"/>
      <sheetName val="고분전시관"/>
      <sheetName val="설비"/>
      <sheetName val="TOT"/>
      <sheetName val="설비내역서"/>
      <sheetName val="건축내역서"/>
      <sheetName val="전기내역서"/>
      <sheetName val="주사무실종합"/>
      <sheetName val="C3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DATE"/>
      <sheetName val="노원열병합  건축공사기성내역서"/>
      <sheetName val="9GNG운반"/>
      <sheetName val="전기2005"/>
      <sheetName val="통신2005"/>
      <sheetName val="경상직원"/>
      <sheetName val="토량산출서"/>
      <sheetName val="설계명세서"/>
      <sheetName val="OPGW기별"/>
      <sheetName val="98NS-N"/>
      <sheetName val="L_RPTA05_목록"/>
      <sheetName val="지진시"/>
      <sheetName val="Total"/>
      <sheetName val="BID-도로"/>
      <sheetName val="001"/>
      <sheetName val="총계"/>
      <sheetName val="내력서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6PILE  (돌출)"/>
      <sheetName val="Macro2"/>
      <sheetName val="가설건물"/>
      <sheetName val="계수시트"/>
      <sheetName val="연결임시"/>
      <sheetName val="90.03실행 "/>
      <sheetName val="계산식"/>
      <sheetName val="가도공"/>
      <sheetName val="SG"/>
      <sheetName val="JUCKEYK"/>
      <sheetName val="한강운반비"/>
      <sheetName val="자재"/>
      <sheetName val="공통(20-91)"/>
      <sheetName val="말뚝물량"/>
      <sheetName val="99총공사내역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조명시설"/>
      <sheetName val="내역서 (2)"/>
      <sheetName val="본부소개"/>
      <sheetName val="기초자료"/>
      <sheetName val="여과지동"/>
      <sheetName val="내역표지"/>
      <sheetName val="예산변경사항"/>
      <sheetName val="설직재-1"/>
      <sheetName val="BOQ"/>
      <sheetName val="총괄내역서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수목단가"/>
      <sheetName val="시설수량표"/>
      <sheetName val="식재수량표"/>
      <sheetName val="일위목록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3BL공동구 수량"/>
      <sheetName val="단가산출서(기계)"/>
      <sheetName val="에너지동"/>
      <sheetName val="코드표"/>
      <sheetName val="Sheet1 (2)"/>
      <sheetName val="역T형교대(말뚝기초)"/>
      <sheetName val="차액보증"/>
      <sheetName val="인건-측정"/>
      <sheetName val="간접비"/>
      <sheetName val="전선"/>
      <sheetName val="CABLE"/>
      <sheetName val="기계경비일람"/>
      <sheetName val="WORK"/>
      <sheetName val="건설장비기초단가"/>
      <sheetName val="부하LOAD"/>
      <sheetName val="시중노임단가"/>
      <sheetName val="건축내역"/>
      <sheetName val="기본DATA"/>
      <sheetName val="전기일위대가"/>
      <sheetName val="합천내역"/>
      <sheetName val="노무비산출"/>
      <sheetName val="부대시설"/>
      <sheetName val="Apt내역"/>
      <sheetName val="대외공문"/>
      <sheetName val="BJJI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단면(RW1)"/>
      <sheetName val="시설물일위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DWPM"/>
      <sheetName val="2000년 공정표"/>
      <sheetName val="유첨#2"/>
      <sheetName val="보합"/>
      <sheetName val="1공구(을)"/>
      <sheetName val="단"/>
      <sheetName val="교통대책내역"/>
      <sheetName val="대공종"/>
      <sheetName val="보할공정"/>
      <sheetName val="일반수량"/>
      <sheetName val="BOQ(전체)"/>
      <sheetName val="변경내역을"/>
      <sheetName val="사전공사"/>
      <sheetName val="적상기초자료"/>
      <sheetName val="건축공사"/>
      <sheetName val="개요"/>
      <sheetName val="인사자료총집계"/>
      <sheetName val="물가시세"/>
      <sheetName val="내역서(토목)"/>
      <sheetName val="내역총괄"/>
      <sheetName val="내역총괄2"/>
      <sheetName val="내역총괄3"/>
      <sheetName val="TABLE"/>
      <sheetName val="³ëÀÓ"/>
      <sheetName val="고등학교"/>
      <sheetName val="공비대비"/>
      <sheetName val="데리네이타현황"/>
      <sheetName val="EQUIPMENT -2"/>
      <sheetName val="MBR9"/>
      <sheetName val="36신설수량"/>
      <sheetName val="통장출금액"/>
      <sheetName val="기계경비시간당손료목록"/>
      <sheetName val="동력부하(도산)"/>
      <sheetName val="일위대가표(유단가)"/>
      <sheetName val="가감수량"/>
      <sheetName val="맨홀수량산출"/>
      <sheetName val="공구원가계산"/>
      <sheetName val="2000전체분"/>
      <sheetName val="입찰결과(DATA)"/>
      <sheetName val="예산갑지"/>
      <sheetName val="상수도토공집계표"/>
      <sheetName val="점검총괄"/>
      <sheetName val="단가목록"/>
      <sheetName val="물량표"/>
      <sheetName val="CABLE SIZE-3"/>
      <sheetName val="자재목록"/>
      <sheetName val="연결관산출조서"/>
      <sheetName val="1단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투찰내역"/>
      <sheetName val="9811"/>
      <sheetName val="12월31일"/>
      <sheetName val="const."/>
      <sheetName val="별표"/>
      <sheetName val="동해title"/>
      <sheetName val="3.내역서"/>
      <sheetName val="NYS"/>
      <sheetName val="플랜트 설치"/>
      <sheetName val="총수량집계표"/>
      <sheetName val="연령현황"/>
      <sheetName val="MIJIBI"/>
      <sheetName val="건축직"/>
      <sheetName val="품의서"/>
      <sheetName val="전신환매도율"/>
      <sheetName val="물가자료"/>
      <sheetName val="EACT10"/>
      <sheetName val="방음벽기초(H=4m)"/>
      <sheetName val="guard(mac)"/>
      <sheetName val="부속동"/>
      <sheetName val="단가조사서"/>
      <sheetName val="적용(기계)"/>
      <sheetName val="Mc1"/>
      <sheetName val="2000,9월 일위"/>
      <sheetName val="EQUIP-H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1차증가원가계산"/>
      <sheetName val="물량산출근거"/>
      <sheetName val="토목내역"/>
      <sheetName val="CONCRETE"/>
      <sheetName val="현장관리비내역서"/>
      <sheetName val="일위대가목록"/>
      <sheetName val="설산1.나"/>
      <sheetName val="본사S"/>
      <sheetName val="전압강하계산"/>
      <sheetName val="DATA1"/>
      <sheetName val="D-3503"/>
      <sheetName val="과천MAIN"/>
      <sheetName val="조건"/>
      <sheetName val="여흥"/>
      <sheetName val="노임이"/>
      <sheetName val="A갑지"/>
      <sheetName val="교각별철근수량집계표"/>
      <sheetName val="세목전체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실행"/>
      <sheetName val="백암비스타내역"/>
      <sheetName val="기자재비"/>
      <sheetName val="포장복구집계"/>
      <sheetName val="단가조사-1"/>
      <sheetName val="단가조사-2"/>
      <sheetName val="3련 BOX"/>
      <sheetName val="토목주소"/>
      <sheetName val="프랜트면허"/>
      <sheetName val="경산"/>
      <sheetName val="SLAB&quot;1&quot;"/>
      <sheetName val="품셈"/>
      <sheetName val="경비_원본"/>
      <sheetName val="AS포장복구 "/>
      <sheetName val=" 상부공통집계(총괄)"/>
      <sheetName val="간접1"/>
      <sheetName val="VA_code"/>
      <sheetName val="20관리비율"/>
      <sheetName val="공종별원가계산"/>
      <sheetName val="말고개터널조명전압강하"/>
      <sheetName val="외주"/>
      <sheetName val="구조물철거타공정이월"/>
      <sheetName val="Macro(차단기)"/>
      <sheetName val="조경일람"/>
      <sheetName val="경비2내역"/>
      <sheetName val="일위대가표 (2)"/>
      <sheetName val="REACTION(USD지진시)"/>
      <sheetName val="안정검토"/>
      <sheetName val="REACTION(USE평시)"/>
      <sheetName val="단가대비표"/>
      <sheetName val="Testing"/>
      <sheetName val="계화배수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참조-(1)"/>
      <sheetName val="금액내역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하수급견적대비"/>
      <sheetName val="9-1차이내역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접지수량"/>
      <sheetName val="22단가(철거)"/>
      <sheetName val="49단가"/>
      <sheetName val="49단가(철거)"/>
      <sheetName val="22단가"/>
      <sheetName val="노무비 근거"/>
      <sheetName val="효성CB 1P기초"/>
      <sheetName val="EQ-R1"/>
      <sheetName val="품목"/>
      <sheetName val="2006기계경비산출표"/>
      <sheetName val="일용노임단가"/>
      <sheetName val="총괄집계표"/>
      <sheetName val="고창터널(고창방향)"/>
      <sheetName val="간접"/>
      <sheetName val="증감대비"/>
      <sheetName val="1공구 건정토건 토공"/>
      <sheetName val="차종별"/>
      <sheetName val="구동"/>
      <sheetName val="PIPE"/>
      <sheetName val="VALVE"/>
      <sheetName val="암거날개벽재료집계"/>
      <sheetName val="위치조서"/>
      <sheetName val="등록자료"/>
      <sheetName val="입력정보"/>
      <sheetName val="현관"/>
      <sheetName val="케이블"/>
      <sheetName val="전체"/>
      <sheetName val="단  가  대  비  표"/>
      <sheetName val="일  위  대  가  목  록"/>
      <sheetName val="대림경상68억"/>
      <sheetName val="기지국"/>
      <sheetName val="펌프장수량산출(토)"/>
      <sheetName val="ELECTRIC"/>
      <sheetName val="SCHEDULE"/>
      <sheetName val="날개벽수량표"/>
      <sheetName val="EP0618"/>
      <sheetName val="현장지지물물량"/>
      <sheetName val="입적표"/>
      <sheetName val=" 견적서"/>
      <sheetName val="WEON"/>
      <sheetName val="경상"/>
      <sheetName val="가설"/>
      <sheetName val="COVER"/>
      <sheetName val="CODE"/>
      <sheetName val="기초코드"/>
      <sheetName val="대림산업"/>
      <sheetName val="우수"/>
      <sheetName val="TYPE-1"/>
      <sheetName val="단가 "/>
      <sheetName val="건축공사실행"/>
      <sheetName val="Customer Databas"/>
      <sheetName val="중기사용료"/>
      <sheetName val="차수공개요"/>
      <sheetName val="직공비"/>
      <sheetName val="주관사업"/>
      <sheetName val="수문일1"/>
      <sheetName val="발주설계서(당초)"/>
      <sheetName val="unit"/>
      <sheetName val="교대"/>
      <sheetName val="설계예시"/>
      <sheetName val="마산방향"/>
      <sheetName val="진주방향"/>
      <sheetName val="관리,공감"/>
      <sheetName val="수로교총재료집계"/>
      <sheetName val="캔개발배경"/>
      <sheetName val="시장"/>
      <sheetName val="일정표"/>
      <sheetName val="경율산정"/>
      <sheetName val="관접합및부설"/>
      <sheetName val="단면별연장"/>
      <sheetName val="노임변동률"/>
      <sheetName val="COMPRESSOR"/>
      <sheetName val="내역서(전체)"/>
      <sheetName val="TRE TABLE"/>
      <sheetName val="세부견적서(DAS Call Back)"/>
      <sheetName val="기계경비및산출근거서"/>
      <sheetName val="토적표"/>
      <sheetName val="산#2-1 (2)"/>
      <sheetName val="골재산출"/>
      <sheetName val="산출내역서"/>
      <sheetName val="화재 탐지 설비"/>
      <sheetName val="MFAB"/>
      <sheetName val="MFRT"/>
      <sheetName val="MPKG"/>
      <sheetName val="MPRD"/>
      <sheetName val="일위"/>
      <sheetName val="약전닥트"/>
      <sheetName val="건축부하"/>
      <sheetName val="FA설치명세"/>
      <sheetName val="FD"/>
      <sheetName val="연결관암거"/>
      <sheetName val="COPING"/>
      <sheetName val="TEL"/>
      <sheetName val="예산조서(무선)"/>
      <sheetName val="날개벽(시점좌측)"/>
      <sheetName val="실행간접비용"/>
      <sheetName val="2002하반기노임기준"/>
      <sheetName val="본부장"/>
      <sheetName val="5.공종별예산내역서"/>
      <sheetName val="구리토평1전기"/>
      <sheetName val="세부내역"/>
      <sheetName val="220 (2)"/>
      <sheetName val="DB"/>
      <sheetName val="견적"/>
      <sheetName val="96정변2"/>
      <sheetName val="전기"/>
      <sheetName val="L형옹벽측구"/>
      <sheetName val="효동"/>
      <sheetName val="단가비교표_공통1"/>
      <sheetName val="토공(우물통,기타) "/>
      <sheetName val="기본설계도급항목"/>
      <sheetName val="2공구수량"/>
      <sheetName val="cost"/>
      <sheetName val="sw1"/>
      <sheetName val="옹벽수량집계"/>
      <sheetName val="BASIC (2)"/>
      <sheetName val="자재단가표"/>
      <sheetName val="MANUFACTORY"/>
      <sheetName val="강북라우터"/>
      <sheetName val="갑지(추정)"/>
      <sheetName val="다이꾸"/>
      <sheetName val="세부내역서"/>
      <sheetName val="pbs_lambda"/>
      <sheetName val="Matériel embarqué PVC"/>
      <sheetName val="표층포설및다짐"/>
      <sheetName val="POOM_MOTO"/>
      <sheetName val="밀양노선별공사비명세서"/>
      <sheetName val="저"/>
      <sheetName val="일반전기C"/>
      <sheetName val="Oper Amount"/>
      <sheetName val="CB"/>
      <sheetName val="CS2"/>
      <sheetName val="출력X"/>
      <sheetName val="화설내"/>
      <sheetName val="99 조정금액"/>
      <sheetName val="약품설비"/>
      <sheetName val="PROJECT BRIEF"/>
      <sheetName val="단가대비"/>
      <sheetName val="기자재대비표"/>
      <sheetName val="내역서(삼호)"/>
      <sheetName val="식재일위대가"/>
      <sheetName val="공통가설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간선"/>
      <sheetName val="주방환기"/>
      <sheetName val="1"/>
      <sheetName val="인수공규격"/>
      <sheetName val="INMD1198"/>
      <sheetName val="INFG1198"/>
      <sheetName val="샘플표지"/>
      <sheetName val="공종"/>
      <sheetName val="바닥판"/>
      <sheetName val="변경총괄지(1)"/>
      <sheetName val="현장관리비"/>
      <sheetName val="일(4)"/>
      <sheetName val="조명율데이타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내역(토목)"/>
      <sheetName val="유동표(변경)"/>
      <sheetName val=" 총괄표"/>
      <sheetName val="단위수량"/>
      <sheetName val="맨홀토공수량"/>
      <sheetName val="사원등록"/>
      <sheetName val="호봉 (2)"/>
      <sheetName val="자재집계"/>
      <sheetName val="인건비 "/>
      <sheetName val="검사조서"/>
      <sheetName val="집계(총괄)"/>
      <sheetName val="구성비"/>
      <sheetName val="실적보고"/>
      <sheetName val="표준안전집계"/>
      <sheetName val="표준안전내역"/>
      <sheetName val="신공항A-9(원가수정)"/>
      <sheetName val="진우+대광"/>
      <sheetName val="BSD (2)"/>
      <sheetName val="총인원"/>
      <sheetName val="직급인원"/>
      <sheetName val="실행(1)"/>
      <sheetName val="Man Power &amp; Comp"/>
      <sheetName val="단중표"/>
      <sheetName val="공사비증감"/>
      <sheetName val="1차 내역서"/>
      <sheetName val="기계설비"/>
      <sheetName val="시공계획"/>
      <sheetName val="대창(함평)-창열"/>
      <sheetName val="대창(장성)"/>
      <sheetName val="Macro3"/>
      <sheetName val="건축"/>
      <sheetName val="wall"/>
      <sheetName val="집1"/>
      <sheetName val="토공계산서(부체도로)"/>
      <sheetName val="월선수금"/>
      <sheetName val="SORCE1"/>
      <sheetName val="가시설단위수량"/>
      <sheetName val="SE-611"/>
      <sheetName val="날개벽"/>
      <sheetName val="견적대비"/>
      <sheetName val="공종단가"/>
      <sheetName val="AILC004"/>
      <sheetName val="재료집계"/>
      <sheetName val="제수변수량"/>
      <sheetName val="공기변수량"/>
      <sheetName val="일위대가(계측기설치)"/>
      <sheetName val="48일위"/>
      <sheetName val="실행갑지"/>
      <sheetName val="견적990322"/>
      <sheetName val="금액결정"/>
      <sheetName val="5.정산서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PO-BOQ"/>
      <sheetName val="일위집계표"/>
      <sheetName val="견적의뢰서"/>
      <sheetName val="woo(mac)"/>
      <sheetName val="개소별수량산출"/>
      <sheetName val="사각맨홀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단가표"/>
      <sheetName val="종합기별"/>
      <sheetName val="노무비명세서"/>
      <sheetName val="소요자재명세서"/>
      <sheetName val="아파트기별"/>
      <sheetName val="공리일"/>
      <sheetName val="경상비"/>
      <sheetName val="피벗테이블데이터분석"/>
      <sheetName val="적용단위길이"/>
      <sheetName val="MACRO(MCC)"/>
      <sheetName val="지장물C"/>
      <sheetName val="자재 단가표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변경후-SHEET"/>
      <sheetName val="성원계약"/>
      <sheetName val="대비내역"/>
      <sheetName val="70%"/>
      <sheetName val="1,2공구원가계산서"/>
      <sheetName val="2공구산출내역"/>
      <sheetName val="1공구산출내역서"/>
      <sheetName val="단면"/>
      <sheetName val="입출재고현황 (2)"/>
      <sheetName val="변경비교-을"/>
      <sheetName val="1SPAN"/>
      <sheetName val="제품별"/>
      <sheetName val="공사별 가중치 산출근거(토목)"/>
      <sheetName val="가중치근거(조경)"/>
      <sheetName val="2.펌프장(사급자재)"/>
      <sheetName val="년도별노임표"/>
      <sheetName val="중기목록표"/>
      <sheetName val="원내역서3"/>
      <sheetName val="3도로"/>
      <sheetName val="과세내역(세부)"/>
      <sheetName val="101동"/>
      <sheetName val="입고장부 (4)"/>
      <sheetName val="내역서(총)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WING3"/>
      <sheetName val="공사내역서(을)실행"/>
      <sheetName val="FOOTING단면력"/>
      <sheetName val="분전함신설"/>
      <sheetName val="접지1종"/>
      <sheetName val="s"/>
      <sheetName val="세동별비상"/>
      <sheetName val="CIVIL"/>
      <sheetName val="일반수량총괄"/>
      <sheetName val="자  재"/>
      <sheetName val="정화조동내역"/>
      <sheetName val="관리사무소"/>
      <sheetName val="대구-교대(A1-A2)"/>
      <sheetName val="원형1호맨홀토공수량"/>
      <sheetName val="단가산출서 (2)"/>
      <sheetName val="단가산출서"/>
      <sheetName val="재정비직인"/>
      <sheetName val="재정비내역"/>
      <sheetName val="지적고시내역"/>
      <sheetName val="REACTION芨.헾⿁_x0005__x0000_"/>
      <sheetName val="REACTION鴘E鵜E헾⼼_x0005_"/>
      <sheetName val="공조기"/>
      <sheetName val="배수관토공"/>
      <sheetName val="송우내역서"/>
      <sheetName val="본선토량운반계산서(1)0"/>
      <sheetName val="01AC"/>
      <sheetName val="웅진교-S2"/>
      <sheetName val="일위대가목록(1)"/>
      <sheetName val="단가대비표(1)"/>
      <sheetName val="수질정화시설"/>
      <sheetName val="우각부보강"/>
      <sheetName val="토공정보"/>
      <sheetName val="2"/>
      <sheetName val="두앙"/>
      <sheetName val="직원동원SCH"/>
      <sheetName val="계획금액"/>
      <sheetName val="97 사업추정(WEKI)"/>
      <sheetName val="용산1(해보)"/>
      <sheetName val="설계가"/>
      <sheetName val="관로"/>
      <sheetName val="LEGEND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sum1 (2)"/>
      <sheetName val="General Data"/>
      <sheetName val="SLAB"/>
      <sheetName val="관람석제출"/>
      <sheetName val="IP좌표"/>
      <sheetName val="제원.설계조건"/>
      <sheetName val="type-F"/>
      <sheetName val="NOMUBI"/>
      <sheetName val="TYPE-A"/>
      <sheetName val="공사비집계"/>
      <sheetName val="단위세대"/>
      <sheetName val="단가산출집계"/>
      <sheetName val="입찰견적보고서"/>
      <sheetName val="c_balju"/>
      <sheetName val="정산내역"/>
      <sheetName val="#3_일위대가목록"/>
      <sheetName val="#2_일위대가목록"/>
      <sheetName val="연동내역서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약품공급2"/>
      <sheetName val="인수공총괄"/>
      <sheetName val="총집계표"/>
      <sheetName val="내역서01"/>
      <sheetName val="덕소내역"/>
      <sheetName val="청천내"/>
      <sheetName val="저리조양"/>
      <sheetName val="정화조방수미장"/>
      <sheetName val="현장설명서"/>
      <sheetName val="견적조건서"/>
      <sheetName val="시공일반사항"/>
      <sheetName val="현장설명서갑지"/>
      <sheetName val="하도급선정의뢰서(습식공사)"/>
      <sheetName val="tggwan(mac)"/>
      <sheetName val="물량집계"/>
      <sheetName val="실행(표지,갑,을)"/>
      <sheetName val="FAX"/>
      <sheetName val="토사(PE)"/>
      <sheetName val="P-산#1-1(WOWA1)"/>
      <sheetName val="48수량"/>
      <sheetName val="22수량"/>
      <sheetName val="49일위"/>
      <sheetName val="22일위"/>
      <sheetName val="49수량"/>
      <sheetName val="품셈TABLE"/>
      <sheetName val="품셈표"/>
      <sheetName val="부대대비"/>
      <sheetName val="냉연집계"/>
      <sheetName val="평교-내역"/>
      <sheetName val="공내역"/>
      <sheetName val="백호우계수"/>
      <sheetName val="접속도로1"/>
      <sheetName val="DATA 입력란"/>
      <sheetName val="1. 설계조건 2.단면가정 3. 하중계산"/>
      <sheetName val="횡배수관집현황(2공구)"/>
      <sheetName val="역T형"/>
      <sheetName val="b_balju_cho"/>
      <sheetName val="IMPEADENCE MAP 취수장"/>
      <sheetName val="개보수공사BM"/>
      <sheetName val="loading"/>
      <sheetName val="Factor"/>
      <sheetName val="w't table"/>
      <sheetName val="기본단가"/>
      <sheetName val="UR2-Calculation"/>
      <sheetName val="Main"/>
      <sheetName val="4차원가계산서"/>
      <sheetName val="예산M12A"/>
      <sheetName val="환율-LIBOR"/>
      <sheetName val="품종별-이름"/>
      <sheetName val=" 갑  지 "/>
      <sheetName val="소방사항"/>
      <sheetName val="Y_WORK"/>
      <sheetName val="전력"/>
      <sheetName val="토공집계표"/>
      <sheetName val="1.우편집중내역서"/>
      <sheetName val="초기화면"/>
      <sheetName val="이름정의"/>
      <sheetName val="초기화면1"/>
      <sheetName val="COL"/>
      <sheetName val="제수"/>
      <sheetName val="공기"/>
      <sheetName val="몰탈재료산출"/>
      <sheetName val="단위목록"/>
      <sheetName val="기계경비목록"/>
      <sheetName val="관급"/>
      <sheetName val="통신물량"/>
      <sheetName val="가설공사내역"/>
      <sheetName val="실행예산"/>
      <sheetName val="소포내역 (2)"/>
      <sheetName val="암거단위"/>
      <sheetName val="단가(반정1교-원주)"/>
      <sheetName val="구조물공"/>
      <sheetName val="경비"/>
      <sheetName val="현금"/>
      <sheetName val="명단원자료(이전)"/>
      <sheetName val="건축내역(진해석동)"/>
      <sheetName val="준공평가"/>
      <sheetName val="Rates"/>
      <sheetName val="토공A"/>
      <sheetName val="영동(D)"/>
      <sheetName val="원가서"/>
      <sheetName val="집계표(공종별)"/>
      <sheetName val="횡배수관토공수량"/>
      <sheetName val="증감분석"/>
      <sheetName val="용소리교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적용토목"/>
      <sheetName val="명세"/>
      <sheetName val="총공사내역서"/>
      <sheetName val="금액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기본단가표"/>
      <sheetName val="상행-교대(A1)"/>
      <sheetName val="매매"/>
      <sheetName val="전신"/>
      <sheetName val="기간등록"/>
      <sheetName val="현장관리비 "/>
      <sheetName val="대,유,램"/>
      <sheetName val="15"/>
      <sheetName val="건축내역서 (경제상무실)"/>
      <sheetName val="노임(1차)"/>
      <sheetName val="LD일"/>
      <sheetName val="통로box전기"/>
      <sheetName val="밧데리"/>
      <sheetName val="사급자재"/>
      <sheetName val="지주설치제원"/>
      <sheetName val="조명일위"/>
      <sheetName val="인상효1"/>
      <sheetName val="basic"/>
      <sheetName val="내역(중앙)"/>
      <sheetName val="내역(창신)"/>
      <sheetName val="물가"/>
      <sheetName val="건축개요"/>
      <sheetName val="단위량당중기"/>
      <sheetName val="접속슬라브"/>
      <sheetName val="목동1절주.bh01"/>
      <sheetName val="전기혼잡제경비(45)"/>
      <sheetName val="AS복구"/>
      <sheetName val="중기터파기"/>
      <sheetName val="변수값"/>
      <sheetName val="중기상차"/>
      <sheetName val="HRSG SMALL07220"/>
      <sheetName val="하중산정"/>
      <sheetName val="과세표준율-2"/>
      <sheetName val="면적분양가"/>
      <sheetName val="분양면적(1123)"/>
      <sheetName val="출력소스"/>
      <sheetName val="통합내역"/>
      <sheetName val="기기리스트"/>
      <sheetName val="명세서"/>
      <sheetName val="시멘트"/>
      <sheetName val="2000_11월설계내역"/>
      <sheetName val="교통량조사"/>
      <sheetName val="차도조도계산"/>
      <sheetName val="기초자료입력"/>
      <sheetName val="역집계1"/>
      <sheetName val="1공구(입찰내역)"/>
      <sheetName val="내역(전체)"/>
      <sheetName val="토공(완충)"/>
      <sheetName val="견적서(1)"/>
      <sheetName val="Top PO"/>
      <sheetName val="2234"/>
      <sheetName val="조립1부실적"/>
      <sheetName val="5월"/>
      <sheetName val="능률"/>
      <sheetName val="방송노임"/>
      <sheetName val="Despacho (c.civil)"/>
      <sheetName val="도급양식"/>
      <sheetName val="CHITIET VL-NC-TT -1p"/>
      <sheetName val="TDTKP1"/>
      <sheetName val="MEXICO-C"/>
      <sheetName val="현장"/>
      <sheetName val="1을"/>
      <sheetName val="조경"/>
      <sheetName val="감가상각"/>
      <sheetName val="KMT물량"/>
      <sheetName val="인원"/>
      <sheetName val="자판실행"/>
      <sheetName val="결과조달"/>
      <sheetName val="부안일위"/>
      <sheetName val="정공공사"/>
      <sheetName val="실행대비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식재인부"/>
      <sheetName val="일위대가(1)"/>
      <sheetName val="관급자재"/>
      <sheetName val="제경비"/>
      <sheetName val="토공사"/>
      <sheetName val="정렬"/>
      <sheetName val="계약내역서"/>
      <sheetName val="전체도급"/>
      <sheetName val="충주"/>
      <sheetName val="본선 토공 분배표"/>
      <sheetName val="1.토공"/>
      <sheetName val="제출내역 (2)"/>
      <sheetName val="6공구(당초)"/>
      <sheetName val="산근1"/>
      <sheetName val="투찰"/>
      <sheetName val="입찰"/>
      <sheetName val="현경"/>
      <sheetName val="전화번호DATA (2001)"/>
      <sheetName val="장비"/>
      <sheetName val="노무"/>
      <sheetName val="자압"/>
      <sheetName val="106C0300"/>
      <sheetName val="CC16-내역서"/>
      <sheetName val="기타시설"/>
      <sheetName val="판매시설"/>
      <sheetName val="아파트"/>
      <sheetName val="주민복지관"/>
      <sheetName val="지하주차장"/>
      <sheetName val="1-1"/>
      <sheetName val="D16"/>
      <sheetName val="D25"/>
      <sheetName val="D22"/>
      <sheetName val="BEND LOSS"/>
      <sheetName val="산근"/>
      <sheetName val="경산(을)"/>
      <sheetName val="메서,변+증"/>
      <sheetName val="제진기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주차구획선수량"/>
      <sheetName val="적용(기尜_x0013_"/>
      <sheetName val="2.1  노무비 평균단가산출"/>
      <sheetName val="할증 "/>
      <sheetName val="plan&amp;section of foundation"/>
      <sheetName val="COVER-P"/>
      <sheetName val="영업소실적"/>
      <sheetName val="전체내역서"/>
      <sheetName val="장문교(대전)"/>
      <sheetName val="중간부"/>
      <sheetName val="CLAUSE"/>
      <sheetName val="약품설︀"/>
      <sheetName val="선정요령"/>
      <sheetName val="전기공사"/>
      <sheetName val="3CHBDC"/>
      <sheetName val="가격조사서"/>
      <sheetName val="1-11조직표"/>
      <sheetName val="집수정"/>
      <sheetName val="합의경상"/>
      <sheetName val="설계기준"/>
      <sheetName val="내역1"/>
      <sheetName val="변화치수"/>
      <sheetName val="전력구구조물산근"/>
      <sheetName val="구조물터파기수량집계"/>
      <sheetName val="배수공 시멘트 및 골재량 산출"/>
      <sheetName val="공사별 가중치 산출근거(건축)"/>
      <sheetName val="J01"/>
      <sheetName val="문학간접"/>
      <sheetName val="공내ᰖ"/>
      <sheetName val="수량이동"/>
      <sheetName val="집수A"/>
      <sheetName val="버스운행안내"/>
      <sheetName val="예방접종계획"/>
      <sheetName val="근태계획서"/>
      <sheetName val="AS_x0005__x0000_"/>
      <sheetName val="탑(을지)"/>
      <sheetName val="단면설계"/>
      <sheetName val="Piping(Methanol)"/>
      <sheetName val="NAMES"/>
      <sheetName val="기초자료입력및 K치 확인"/>
      <sheetName val="열린교실"/>
      <sheetName val="경산锼_x0013_閄"/>
      <sheetName val="단면瑌)"/>
      <sheetName val="22단"/>
      <sheetName val="22단锼"/>
      <sheetName val="산근(목록)"/>
      <sheetName val="이형관중량"/>
      <sheetName val="판"/>
      <sheetName val="노임,재료비"/>
      <sheetName val="기성내역서표지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견"/>
      <sheetName val="시운전연료"/>
      <sheetName val="소업1교"/>
      <sheetName val="단위세대물량"/>
      <sheetName val="기초일위"/>
      <sheetName val="시설일위"/>
      <sheetName val="실행내역서 "/>
      <sheetName val="낙찰표"/>
      <sheetName val="단양 00 아파트-세부내역"/>
      <sheetName val="2002상반기노임기준"/>
      <sheetName val="지하1층"/>
      <sheetName val="EKOG10건축"/>
      <sheetName val="2000.11¿ù¼³餀㢘ԯ_x0000_缀_x0000_"/>
      <sheetName val="Vari by Vendor"/>
      <sheetName val="제3장 기술업무"/>
      <sheetName val="도급"/>
      <sheetName val="수량산출서-2"/>
      <sheetName val="토목공사"/>
      <sheetName val="예산서"/>
      <sheetName val="1안"/>
      <sheetName val="테이블"/>
      <sheetName val="MACRO(전선관)"/>
      <sheetName val="Piping Design Data"/>
      <sheetName val="종배수관"/>
      <sheetName val="工완성공사율"/>
      <sheetName val="H PILE수량"/>
      <sheetName val="H-PILE수량집계"/>
      <sheetName val="TC표지"/>
      <sheetName val="2003상반기노임기준"/>
      <sheetName val="중기조종사 단위단가"/>
      <sheetName val="기존단가 (2)"/>
      <sheetName val="4)유동표"/>
      <sheetName val="9."/>
      <sheetName val="GAEYO"/>
      <sheetName val="Languages"/>
      <sheetName val="평가데이터"/>
      <sheetName val="기준"/>
      <sheetName val="가공비"/>
      <sheetName val="VENDOR LIST"/>
      <sheetName val="FAB별"/>
      <sheetName val="96수출"/>
      <sheetName val="설명서 "/>
      <sheetName val="내부부하"/>
      <sheetName val="일위_파일"/>
      <sheetName val="SKETCH"/>
      <sheetName val="배수문수량산출(3)"/>
      <sheetName val="Site Expenses"/>
      <sheetName val="골조시행"/>
      <sheetName val="공통부대비"/>
      <sheetName val="계산근거"/>
      <sheetName val="DATA(BAC)"/>
      <sheetName val="현장예산"/>
      <sheetName val="3.자재비(총괄)"/>
      <sheetName val="aa"/>
      <sheetName val="현금흐름"/>
      <sheetName val="SULKEA"/>
      <sheetName val="아파트건축"/>
      <sheetName val="잔수량(작성)"/>
      <sheetName val="전체철근집계"/>
      <sheetName val="토공산출(주차장)"/>
      <sheetName val="특수기호강도거푸집"/>
      <sheetName val="종배수관면벽신"/>
      <sheetName val="종배수관(신)"/>
      <sheetName val="대로근거"/>
      <sheetName val="성서방향-교대(A2)"/>
      <sheetName val="유림골조"/>
      <sheetName val="★도급내역"/>
      <sheetName val="신표지1"/>
      <sheetName val="관리,부대비"/>
      <sheetName val="LAB"/>
      <sheetName val="Inquiry"/>
      <sheetName val="공사진행"/>
      <sheetName val="통합"/>
      <sheetName val="BOX"/>
      <sheetName val="견적서(대외) (2)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철근량 검토"/>
      <sheetName val="8.PILE  (돌출)"/>
      <sheetName val="일위대가 집계표"/>
      <sheetName val="하중계산"/>
      <sheetName val="유기공정"/>
      <sheetName val="STBOX"/>
      <sheetName val="산재 안전"/>
      <sheetName val="노무비 경비"/>
      <sheetName val="산정표"/>
      <sheetName val="공사기본자료"/>
      <sheetName val="공사비총괄표"/>
      <sheetName val="7.1유효폭"/>
      <sheetName val="BQ(실행)"/>
      <sheetName val="기준액"/>
      <sheetName val="교량하부공"/>
      <sheetName val="와동25-3(변경)"/>
      <sheetName val="기계"/>
      <sheetName val="본체"/>
      <sheetName val="T6-6(2)"/>
      <sheetName val="Upgrades pricing"/>
      <sheetName val="Ampecity Data"/>
      <sheetName val="MCC제원"/>
      <sheetName val="3_바닥판설계"/>
      <sheetName val="연습장소"/>
      <sheetName val="상세내역,전력산출서"/>
      <sheetName val="내역(가지)"/>
      <sheetName val="GI-LIST"/>
      <sheetName val="신공"/>
      <sheetName val="내역서비교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Data&amp;Result"/>
      <sheetName val="일위대가(출입)"/>
      <sheetName val="협조전"/>
      <sheetName val="기초공"/>
      <sheetName val="하도급변경대비표"/>
      <sheetName val="2000용수잠관-수량집계"/>
      <sheetName val="공사내역"/>
      <sheetName val="별표 "/>
      <sheetName val="매입세"/>
      <sheetName val="균열"/>
      <sheetName val="단가및재료비"/>
      <sheetName val="노᠀⁷"/>
      <sheetName val="오동"/>
      <sheetName val="대조"/>
      <sheetName val="나한"/>
      <sheetName val="INPUT(덕도방향-시점)"/>
      <sheetName val="실행예산서"/>
      <sheetName val="급명"/>
      <sheetName val="남양구조시험동"/>
      <sheetName val="bearing"/>
      <sheetName val="현장별계약현황('98.10.31)"/>
      <sheetName val="현장관리비데이타"/>
      <sheetName val="1)fs"/>
      <sheetName val="구조     ."/>
      <sheetName val="견적율"/>
      <sheetName val="연돌일위집계"/>
      <sheetName val="공주-교대(A1)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Working(wo WTs)"/>
      <sheetName val="주조정실"/>
      <sheetName val="Requirements"/>
      <sheetName val="단가보완"/>
      <sheetName val="단위가격"/>
      <sheetName val="Front"/>
      <sheetName val="인공(100P,배선반)"/>
      <sheetName val="설내역서 "/>
      <sheetName val="입력"/>
      <sheetName val="납부서"/>
      <sheetName val="기흥하도용"/>
      <sheetName val="일위대가(여기까지)"/>
      <sheetName val="J"/>
      <sheetName val="단위_xdc00_ὗ␀"/>
      <sheetName val="수성페인트도장 내역서"/>
      <sheetName val="진접"/>
      <sheetName val="사급자재(1단계)"/>
      <sheetName val="조명투자및환수계획"/>
      <sheetName val="제조중간결과"/>
      <sheetName val="8.현장관리비"/>
      <sheetName val="7.안전관리비"/>
      <sheetName val="design load"/>
      <sheetName val="working load at the btm ft."/>
      <sheetName val="stability check"/>
      <sheetName val="design criteria"/>
      <sheetName val="투자효율분석"/>
      <sheetName val="견적내역"/>
      <sheetName val="일집"/>
      <sheetName val="견적서세부내용"/>
      <sheetName val="견적내용입력"/>
      <sheetName val="01"/>
      <sheetName val="DATA 입력부"/>
      <sheetName val="승용"/>
      <sheetName val="Recovered_Sheet1"/>
      <sheetName val="원가상세내역"/>
      <sheetName val="2004경영(비목별)"/>
      <sheetName val="2004경영"/>
      <sheetName val="장비집계"/>
      <sheetName val="손익집계(공장별)"/>
      <sheetName val="설계명세서(선로)"/>
      <sheetName val="1F"/>
      <sheetName val="AH-1 "/>
      <sheetName val="적정성평가표(8번)(1순위)"/>
      <sheetName val="적정성평가표(12번)(6순위)"/>
      <sheetName val="기별(종합)"/>
      <sheetName val="변경품셈총괄"/>
      <sheetName val="Proposal"/>
      <sheetName val="중동상가"/>
      <sheetName val="eq_data"/>
      <sheetName val="전기설계변경"/>
      <sheetName val="송전재료비"/>
      <sheetName val="CALCULATION"/>
      <sheetName val="FIN TUBE"/>
      <sheetName val="HED. &amp; PIPE"/>
      <sheetName val="EQT-ESTN"/>
      <sheetName val="원가집계"/>
      <sheetName val="견적시담(송포2공구)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깨기수량"/>
      <sheetName val="전체_1설계"/>
      <sheetName val="UB2"/>
      <sheetName val="아수배전(1회)"/>
      <sheetName val="인건비_조사"/>
      <sheetName val="sheet"/>
      <sheetName val="견적서1"/>
      <sheetName val="공사착공계"/>
      <sheetName val="기계단가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물가대비표"/>
      <sheetName val="콘_재료분리(1)"/>
      <sheetName val="기성내역"/>
      <sheetName val="내역서 "/>
      <sheetName val="주beam"/>
      <sheetName val="음봉방향"/>
      <sheetName val="자료(통합)"/>
      <sheetName val="발주내역"/>
      <sheetName val="OZ049E"/>
      <sheetName val="미지급내역"/>
      <sheetName val="매입내역 "/>
      <sheetName val="거래처별지출내역"/>
      <sheetName val="총(철거)"/>
      <sheetName val="참조M"/>
      <sheetName val="제품"/>
      <sheetName val="C.배수관공"/>
      <sheetName val="식재-외주 (2)"/>
      <sheetName val="유효폭의 계산"/>
      <sheetName val="E총"/>
      <sheetName val="파형강관집계"/>
      <sheetName val="본사인상전"/>
      <sheetName val="단가산출-기,교"/>
      <sheetName val="Cost bd-&quot;A&quot;"/>
      <sheetName val="IBASE"/>
      <sheetName val="당사"/>
      <sheetName val="업체별기성내역"/>
      <sheetName val="집계(세부총괄)"/>
      <sheetName val="BOX(1.5X1.5)"/>
      <sheetName val="총괄-1"/>
      <sheetName val="기초및구체공"/>
      <sheetName val="특수선일위대가"/>
      <sheetName val="홈통받이수량"/>
      <sheetName val="공통가설공사"/>
      <sheetName val="단중표-ST"/>
      <sheetName val="공사수행방안"/>
      <sheetName val=" 토목 처리장도급내역서 "/>
      <sheetName val="단위중량"/>
      <sheetName val="원형맨홀수량"/>
      <sheetName val="기본"/>
      <sheetName val="단위집계표"/>
      <sheetName val="2000년하반기"/>
      <sheetName val="견적대비표"/>
      <sheetName val="G.R300경비"/>
      <sheetName val="Data2"/>
      <sheetName val="화해(함평)"/>
      <sheetName val="화해(장성)"/>
      <sheetName val="출력-내역서"/>
      <sheetName val="단가표 "/>
      <sheetName val="가설공사"/>
      <sheetName val="일위목차"/>
      <sheetName val="AS포장복구_"/>
      <sheetName val="부서현황"/>
      <sheetName val="2BOX본체"/>
      <sheetName val="설-원가"/>
      <sheetName val="품셈기준"/>
      <sheetName val="물가변동잔여물량세부내역서"/>
      <sheetName val="BOX 본체"/>
      <sheetName val="신규(방류시설)"/>
      <sheetName val="토공 total"/>
      <sheetName val="소방"/>
      <sheetName val="덤프트럭계수"/>
      <sheetName val="카메라"/>
      <sheetName val="집계표(육상)"/>
      <sheetName val="설계내역(2001)"/>
      <sheetName val="날개벽(TYPE1)"/>
      <sheetName val="102역사"/>
      <sheetName val="위성"/>
      <sheetName val="일반맨홀수량집계"/>
      <sheetName val="단락전류-A"/>
      <sheetName val="DPRKMHDT"/>
      <sheetName val="hvac내역서(제어동)"/>
      <sheetName val="22단가(철完9"/>
      <sheetName val="지질조사"/>
      <sheetName val="총체보활공정표"/>
      <sheetName val="T1"/>
      <sheetName val="단가결정"/>
      <sheetName val="1.취수장"/>
      <sheetName val="상-교대(A1-A2)"/>
      <sheetName val="지수"/>
      <sheetName val="내역."/>
      <sheetName val="부대"/>
      <sheetName val="SRC-B3U2"/>
      <sheetName val="현대물량"/>
      <sheetName val="첨부1"/>
      <sheetName val="3.하중산정4.지지력"/>
      <sheetName val="(A)내역서"/>
      <sheetName val="13LPMCC"/>
      <sheetName val="PART_DISCOUNT"/>
      <sheetName val="적점"/>
      <sheetName val="2.2.2입적표"/>
      <sheetName val="결합부검토"/>
      <sheetName val="재료표"/>
      <sheetName val="969910( R)"/>
      <sheetName val="금액결揄"/>
      <sheetName val="공사비 내역"/>
      <sheetName val="기본일위"/>
      <sheetName val="건축원가"/>
      <sheetName val="제4절-1"/>
      <sheetName val="층"/>
      <sheetName val="배수내역(총수량)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99년신청"/>
      <sheetName val="0217상가미분양자산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교육종류"/>
      <sheetName val="堀᎟"/>
      <sheetName val="¼ö·®»êÃÈ"/>
      <sheetName val="¼ö·®»êÃX"/>
      <sheetName val="壈᎟"/>
      <sheetName val="쀀ፐ"/>
      <sheetName val="죈፺"/>
      <sheetName val="惈፵"/>
      <sheetName val="소운반"/>
      <sheetName val="공종구간"/>
      <sheetName val="산출0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의정부문예회관변경내역"/>
      <sheetName val="POL6차-PIPING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공용시설내역"/>
      <sheetName val="쌍송교"/>
      <sheetName val="N_x0000__x0000_"/>
      <sheetName val="청구내역(9807)"/>
      <sheetName val="성내동"/>
      <sheetName val="단가조사표"/>
      <sheetName val="설계내역서(기계)"/>
      <sheetName val="일위대가(건축)"/>
      <sheetName val="0_집계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AIR_SHOWER(3인용)"/>
      <sheetName val="조도계산서_(도서)"/>
      <sheetName val=" 냉각수펌프"/>
      <sheetName val="일위산출"/>
      <sheetName val="안정검토(온1)"/>
      <sheetName val="공종목록표"/>
      <sheetName val="1_설계조건"/>
      <sheetName val="단__가__대__비__표"/>
      <sheetName val="일__위__대__가__목__록"/>
      <sheetName val="90_03실행_"/>
      <sheetName val="3_공통공사대비"/>
      <sheetName val="49-11g"/>
      <sheetName val="49-11H"/>
      <sheetName val="PI_x0000__x0000_"/>
      <sheetName val="평3"/>
      <sheetName val="5."/>
      <sheetName val="11"/>
      <sheetName val="12."/>
      <sheetName val="14."/>
      <sheetName val="13"/>
      <sheetName val="7."/>
      <sheetName val="8."/>
      <sheetName val="10."/>
      <sheetName val="화산경계"/>
      <sheetName val="사급자재총괄"/>
      <sheetName val="ASEM내역"/>
      <sheetName val="부丵〒"/>
      <sheetName val="부司2"/>
      <sheetName val="간지"/>
      <sheetName val="4.일위대가목차"/>
      <sheetName val="안양1공구_건축"/>
      <sheetName val="적격점수&lt;300억미만&gt;"/>
      <sheetName val="Param"/>
      <sheetName val="수량산출1"/>
      <sheetName val="포장절단"/>
      <sheetName val="일위단가"/>
      <sheetName val="일위(설)"/>
      <sheetName val="A 견적"/>
      <sheetName val="전기공사일위대가"/>
      <sheetName val="갈현동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DATA-UPS"/>
      <sheetName val="공조기(삭제)"/>
      <sheetName val="예산M11A"/>
      <sheetName val="3본사"/>
      <sheetName val="(2)"/>
      <sheetName val="적격심사표"/>
      <sheetName val="세부내역서(전기)"/>
      <sheetName val="PIPING"/>
      <sheetName val="샤워실위생"/>
      <sheetName val="건축토목내역"/>
      <sheetName val="대전-교대(A1-A2)"/>
      <sheetName val="205동"/>
      <sheetName val="일위산출근거"/>
      <sheetName val="청주(철골발주의뢰서)"/>
      <sheetName val="Price List"/>
      <sheetName val="청하배수"/>
      <sheetName val="2004상반기"/>
      <sheetName val="조정율"/>
      <sheetName val="내역서적용수량"/>
      <sheetName val="보호"/>
      <sheetName val="성남여성복지내역"/>
      <sheetName val="입력변수"/>
      <sheetName val="설계요율"/>
      <sheetName val="주재료비"/>
      <sheetName val="4.전기"/>
      <sheetName val="자재목록표"/>
      <sheetName val="단중聀"/>
      <sheetName val="당정동경상이수"/>
      <sheetName val="당정동공통이수"/>
      <sheetName val="현장지䀀ኀ㠀ኃ"/>
      <sheetName val="萀⅜"/>
      <sheetName val="공통비"/>
      <sheetName val="대가목록"/>
      <sheetName val="貭♘"/>
      <sheetName val="기계실"/>
      <sheetName val="가CP"/>
      <sheetName val="APT"/>
      <sheetName val="장비당단가 (1)"/>
      <sheetName val="PARAMETER"/>
      <sheetName val="세부내역(직접인건비)"/>
      <sheetName val="사통"/>
      <sheetName val="master(total)"/>
      <sheetName val="기초코徸"/>
      <sheetName val="예산조서(︀ᇕ԰"/>
      <sheetName val="꣈፺"/>
      <sheetName val="저፺"/>
      <sheetName val="대포2교접속"/>
      <sheetName val="참조"/>
      <sheetName val="자재테이블"/>
      <sheetName val="96작생능"/>
      <sheetName val="사다리"/>
      <sheetName val="O＆P"/>
      <sheetName val="결재판(삭제하지말아주세요)"/>
      <sheetName val="유첨䈀ᅪ"/>
      <sheetName val="토공,기초"/>
      <sheetName val="주간계획"/>
      <sheetName val="선택"/>
      <sheetName val="총괄원가 "/>
      <sheetName val="물墸᎟鰀"/>
      <sheetName val="화재 탐지_x0005__x0000_"/>
      <sheetName val="가중치"/>
      <sheetName val="차수"/>
      <sheetName val="TG9504"/>
      <sheetName val="1995년 섹터별 매출"/>
      <sheetName val="ROOF(ALKALI)"/>
      <sheetName val="역T형옹벽(3.0)"/>
      <sheetName val="실행(ALT1)"/>
      <sheetName val="MAT"/>
      <sheetName val="경로,구간현황"/>
      <sheetName val="전신환매도徸"/>
      <sheetName val="바이오"/>
      <sheetName val="잡철물"/>
      <sheetName val="현황산출서"/>
      <sheetName val="옹벽기초자료"/>
      <sheetName val="배수관접합및부설  "/>
      <sheetName val="000000"/>
      <sheetName val="일위1"/>
      <sheetName val="공사설계서"/>
      <sheetName val="5.공종별尜_x0013_層_x0013_闰"/>
      <sheetName val="과세면세표"/>
      <sheetName val="인제내역"/>
      <sheetName val="굴착현장"/>
      <sheetName val="단가대조"/>
      <sheetName val="2.대외공문"/>
      <sheetName val="ATM기초철가"/>
      <sheetName val="시화점실행"/>
      <sheetName val="총괄분 설계서용지"/>
      <sheetName val="골재丵〒"/>
      <sheetName val="내역총渀腷"/>
      <sheetName val="변경내역"/>
      <sheetName val="in"/>
      <sheetName val="영창26"/>
      <sheetName val="수주실적0709"/>
      <sheetName val="우수공"/>
      <sheetName val="설계개요"/>
      <sheetName val="inputdata"/>
      <sheetName val="일위대가서식"/>
      <sheetName val="일위대가양식"/>
      <sheetName val="PAC"/>
      <sheetName val="지하"/>
      <sheetName val="개별직종노임단가(2005.1)"/>
      <sheetName val="맨홀수량"/>
      <sheetName val="노임,자재"/>
      <sheetName val="기계경비(맨홀)"/>
      <sheetName val="총괄BOQ"/>
      <sheetName val="각종장비전압강하계산"/>
      <sheetName val="Ⅴ-2.공종별내역"/>
      <sheetName val="PI植ď"/>
      <sheetName val="관정비교"/>
      <sheetName val="자재일람"/>
      <sheetName val="가공2원도"/>
      <sheetName val="대비표"/>
      <sheetName val="선수금"/>
      <sheetName val="설계산출표지"/>
      <sheetName val="예비품"/>
      <sheetName val="예산내역서"/>
      <sheetName val="전기단가조사서"/>
      <sheetName val="PI蒨9"/>
      <sheetName val="오억미만"/>
      <sheetName val="직원자료입력"/>
      <sheetName val="MixBed"/>
      <sheetName val="CondPol"/>
      <sheetName val="국도접속 차도부수량"/>
      <sheetName val="롤러"/>
      <sheetName val="산출서집계"/>
      <sheetName val="일위대가(원본)"/>
      <sheetName val="WIND-EQ"/>
      <sheetName val="FEXS"/>
      <sheetName val="PUMP SHT"/>
      <sheetName val="대가단최종"/>
      <sheetName val="CAT_5"/>
      <sheetName val="7단가"/>
      <sheetName val="타견적(을)"/>
      <sheetName val="표준ፙ렀ᑟ"/>
      <sheetName val="예산"/>
      <sheetName val="현장경비"/>
      <sheetName val="준공조서"/>
      <sheetName val="공사준공계"/>
      <sheetName val="준공검사보고서"/>
      <sheetName val="현장유지관리비"/>
      <sheetName val="A-8 PD(도로중앙)"/>
      <sheetName val="S0"/>
      <sheetName val="하부철근수량"/>
      <sheetName val="단위중기"/>
      <sheetName val="원본"/>
      <sheetName val="신천3호용수로"/>
      <sheetName val="B1(반포1차)"/>
      <sheetName val="가시설"/>
      <sheetName val="경영상태"/>
      <sheetName val="코드"/>
      <sheetName val="원가계산(2)"/>
      <sheetName val="1월"/>
      <sheetName val="총괄서"/>
      <sheetName val="Option"/>
      <sheetName val="박스토공"/>
      <sheetName val="설계명세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지구단위계획"/>
      <sheetName val="사업수지"/>
      <sheetName val="기계경비단가"/>
      <sheetName val="도장수량(하1)"/>
      <sheetName val="진주䈀ᅪ"/>
      <sheetName val="내역전기"/>
      <sheetName val="기초ա_x0000_"/>
      <sheetName val="물량尜"/>
      <sheetName val="토공,철콘"/>
      <sheetName val="대,怀፵"/>
      <sheetName val="변경비丵〒_x0005_"/>
      <sheetName val="물량丵"/>
      <sheetName val="광혁기성"/>
      <sheetName val="º¯°æ»çÀ5"/>
      <sheetName val="AILC005"/>
      <sheetName val="AILC00_x0000_"/>
      <sheetName val="AILC00_x0010_"/>
      <sheetName val="자재조사표"/>
      <sheetName val="22단헾"/>
      <sheetName val="상 부"/>
      <sheetName val="차선도색현황"/>
      <sheetName val="단가적용(터널)"/>
      <sheetName val="단위가격_할증"/>
      <sheetName val="제"/>
      <sheetName val="총괄집䠄ᡏ"/>
      <sheetName val="전선_및_전선ࠝ"/>
      <sheetName val="일위대가 "/>
      <sheetName val="정산입력"/>
      <sheetName val="E.P.T수량산출서"/>
      <sheetName val="산출및내역"/>
      <sheetName val="96.12"/>
      <sheetName val="22단丵"/>
      <sheetName val="예산M6-B"/>
      <sheetName val="SLIDES"/>
      <sheetName val="기준표"/>
      <sheetName val="보호공"/>
      <sheetName val="倀ᑙ"/>
      <sheetName val="1x"/>
      <sheetName val="견적단가"/>
      <sheetName val="이토변실(A3-LINE)"/>
      <sheetName val="9509"/>
      <sheetName val="견적사양비교표"/>
      <sheetName val="시설물기초"/>
      <sheetName val="한전고리-을"/>
      <sheetName val=" ｹ-ﾌﾞﾙ"/>
      <sheetName val="MW-BM"/>
      <sheetName val="설계변경내역 98"/>
      <sheetName val="공제구간조서"/>
      <sheetName val="栈᲋"/>
      <sheetName val="_xd810_᱓"/>
      <sheetName val="4.2.1 마루높이 검토"/>
      <sheetName val="개산공사비"/>
      <sheetName val="포쐀䑣"/>
      <sheetName val="포䠟⥏"/>
      <sheetName val="포䠠⥏"/>
      <sheetName val="01상노임"/>
      <sheetName val="아산경희980422"/>
      <sheetName val="토 적 표"/>
      <sheetName val="전압"/>
      <sheetName val="조도"/>
      <sheetName val="동력"/>
      <sheetName val="백호헾】_x0005_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포䈀㙪"/>
      <sheetName val="대창(함평)"/>
      <sheetName val="암거공"/>
      <sheetName val="평가내역"/>
      <sheetName val="직접인건비"/>
      <sheetName val="접속도로"/>
      <sheetName val="-15.0"/>
      <sheetName val="해평견적"/>
      <sheetName val="사리부설"/>
      <sheetName val="임대견적서"/>
      <sheetName val="36신丵〒_x0005_"/>
      <sheetName val="copy"/>
      <sheetName val="서식"/>
      <sheetName val="감액총괄표"/>
      <sheetName val="L-type"/>
      <sheetName val="총(신설)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토공대가"/>
      <sheetName val="구조대가"/>
      <sheetName val="포설대가1"/>
      <sheetName val="부대대가"/>
      <sheetName val="적용기준표(98년상반기)"/>
      <sheetName val="전체공내역서"/>
      <sheetName val="퍼스트"/>
      <sheetName val="자재 집계표"/>
      <sheetName val="자(3.0m)"/>
      <sheetName val="공사비예비관리공감측설산출내역"/>
      <sheetName val="보도경계블럭"/>
      <sheetName val="부안변전"/>
      <sheetName val="양식"/>
      <sheetName val="외"/>
      <sheetName val="표지세로"/>
      <sheetName val="빙장비사양"/>
      <sheetName val="1,2,3,4,5단위수량"/>
      <sheetName val="설계내"/>
      <sheetName val="설치 일위대가(46~԰_x0000_缀_x0000_"/>
      <sheetName val="자재표"/>
      <sheetName val="철탑공사"/>
      <sheetName val="sub"/>
      <sheetName val="마장"/>
      <sheetName val="투찰가"/>
      <sheetName val="지입집계"/>
      <sheetName val="공종별 집계"/>
      <sheetName val="용역비내역-진짜"/>
      <sheetName val="계림(함평)"/>
      <sheetName val="계림(장성)"/>
      <sheetName val="일별1"/>
      <sheetName val="집행(2-1)"/>
      <sheetName val="11+040(통로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기본사항"/>
      <sheetName val="건축원가계산서"/>
      <sheetName val="mcc일위대가"/>
      <sheetName val="ATS단가"/>
      <sheetName val="횡배수관"/>
      <sheetName val="공사비 내역 (가)"/>
      <sheetName val="모델링"/>
      <sheetName val="EUPDAT2"/>
      <sheetName val="변경서식"/>
      <sheetName val="시가지우회도로공내역서"/>
      <sheetName val="조도계산(가로등NEW)"/>
      <sheetName val="산출-설비"/>
      <sheetName val="&lt;--"/>
      <sheetName val="LD"/>
      <sheetName val="거푸집물량"/>
      <sheetName val="︀ᇕ"/>
      <sheetName val="怀፵"/>
      <sheetName val="자단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TYPE1"/>
      <sheetName val="철근량"/>
      <sheetName val="䋈ᅪ"/>
      <sheetName val="거실통로등"/>
      <sheetName val="주사무실墳᎟"/>
      <sheetName val="BOX ︀ᇕ"/>
      <sheetName val="BOX 저፺"/>
      <sheetName val="포장공자재집계표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수지표"/>
      <sheetName val="셀명"/>
      <sheetName val="D"/>
      <sheetName val="저ᚙ"/>
      <sheetName val="ꠀ᪘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특기사항"/>
      <sheetName val="하도내역 (철콘)"/>
      <sheetName val="변품8-37"/>
      <sheetName val="Change rate"/>
      <sheetName val="B3.PERSONEL-Ucret"/>
      <sheetName val="nomi "/>
      <sheetName val="ᓈባ"/>
      <sheetName val="︀盕"/>
      <sheetName val="壈▞"/>
      <sheetName val="평균환율-USD"/>
      <sheetName val="인원동원계획"/>
      <sheetName val="내역서1"/>
      <sheetName val="범용개발순소요비용"/>
      <sheetName val="왕십리방향"/>
      <sheetName val="용수간선"/>
      <sheetName val="유림총괄"/>
      <sheetName val="노무비(첨부4-4)"/>
      <sheetName val="변수데이타"/>
      <sheetName val="일반부표"/>
      <sheetName val="일목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L_RPTB03_01"/>
      <sheetName val="gvl"/>
      <sheetName val="수전기기DATA"/>
      <sheetName val="단가비교표 (계측제어)"/>
      <sheetName val="성곽내역서"/>
      <sheetName val="16-1"/>
      <sheetName val="표지판현황"/>
      <sheetName val="금강견적"/>
      <sheetName val="ORIGN"/>
      <sheetName val="30신설일위대가"/>
      <sheetName val="30집계표"/>
      <sheetName val="기술자료 (연수)"/>
      <sheetName val="수량BOQ"/>
      <sheetName val="POWER"/>
      <sheetName val="품종별월계"/>
      <sheetName val="금액내㔀቎"/>
      <sheetName val="설계서"/>
      <sheetName val="전부인쇄"/>
      <sheetName val="9-1차이내역."/>
      <sheetName val="1.외주공사"/>
      <sheetName val="2.직영공사"/>
      <sheetName val="원가계산서(남측)"/>
      <sheetName val="첨부"/>
      <sheetName val="계산DATA입력"/>
      <sheetName val="제잡비"/>
      <sheetName val="전력구구조물산근2구간"/>
      <sheetName val="내역서단가산출용"/>
      <sheetName val="Sheet16 (2)"/>
      <sheetName val="시초1교"/>
      <sheetName val="대구-교대(A1)"/>
      <sheetName val="참조(2)"/>
      <sheetName val="현장일보"/>
      <sheetName val="금융비용"/>
      <sheetName val="공사비내역서"/>
      <sheetName val="주경기-오배수"/>
      <sheetName val="IMF Code"/>
      <sheetName val="노원열병합  건축렀䡟ԯ_x0000_缀_x0000__x0000_"/>
      <sheetName val="노원열병합  건축︀ᇕ԰_x0000_缀_x0000__x0000_"/>
      <sheetName val="노원열병합  건축ﻕᇕ԰_x0000_缀_x0000__x0000_"/>
      <sheetName val="노원열병합  건축렀こ렀䡟ԯ_x0000_缀"/>
      <sheetName val="기성내역서"/>
      <sheetName val="우,오수"/>
      <sheetName val="팔당터널(1공구)"/>
      <sheetName val="공정코드"/>
      <sheetName val="card1"/>
      <sheetName val="흙쌓기도수로설치현황(1)"/>
      <sheetName val="총괄집桶青"/>
      <sheetName val="栍ᾆ"/>
      <sheetName val="도로경계블럭단위수량"/>
      <sheetName val="도로경계블럭단위토공"/>
      <sheetName val="L형측구단위수량"/>
      <sheetName val="L형측구연장조서"/>
      <sheetName val="부하"/>
      <sheetName val="도체종-상수표"/>
      <sheetName val="동원인원"/>
      <sheetName val="b_balju"/>
      <sheetName val="총공사비"/>
      <sheetName val="첨부파일"/>
      <sheetName val="추천서"/>
      <sheetName val="공사"/>
      <sheetName val="2000_x0005__x0000__x0000_"/>
      <sheetName val="AHU집계"/>
      <sheetName val="공조기휀"/>
      <sheetName val="계양가시설"/>
      <sheetName val="N頀ᚃ"/>
      <sheetName val="401"/>
      <sheetName val="2002계약현황"/>
      <sheetName val="P.M 별"/>
      <sheetName val="PREFACE"/>
      <sheetName val="남대문빌딩"/>
      <sheetName val="PUMP"/>
      <sheetName val="원본(갑지)"/>
      <sheetName val="전등부하"/>
      <sheetName val="예총"/>
      <sheetName val="간접경상비"/>
      <sheetName val="리터팬내장형"/>
      <sheetName val="NAI"/>
      <sheetName val="1호맨홀토공"/>
      <sheetName val="Pier 3"/>
      <sheetName val="부표총괄"/>
      <sheetName val="등록업체"/>
      <sheetName val="입찰사유서 제4공종 (흙깎기)"/>
      <sheetName val="공리공제"/>
      <sheetName val="계약표지"/>
      <sheetName val="4월"/>
      <sheetName val="8월"/>
      <sheetName val="12월"/>
      <sheetName val="2월"/>
      <sheetName val="7월"/>
      <sheetName val="6월"/>
      <sheetName val="3월"/>
      <sheetName val="11월"/>
      <sheetName val="10월"/>
      <sheetName val="9월"/>
      <sheetName val="도근좌표"/>
      <sheetName val="발전기"/>
      <sheetName val="GEN"/>
      <sheetName val="1.동력공사"/>
      <sheetName val="진행 DATA (2)"/>
      <sheetName val="외화계약"/>
      <sheetName val="본사공가현황"/>
      <sheetName val="J直_x0004__x0005_"/>
      <sheetName val="ༀༀ̀ఀЀ"/>
      <sheetName val="동력부하계산"/>
      <sheetName val="금액집계"/>
      <sheetName val="수량산출서 갑지"/>
      <sheetName val="손료기준-공사부구두문의"/>
      <sheetName val="T13(P68~72,78)"/>
      <sheetName val="㩷"/>
      <sheetName val="렀ⵘ"/>
      <sheetName val="֭_x0000_"/>
      <sheetName val="날개수량1.5"/>
      <sheetName val="순공사비"/>
      <sheetName val="옥외"/>
      <sheetName val="(전체발주,금회3차공사)내역서"/>
      <sheetName val="국공유지및사유지"/>
      <sheetName val="0"/>
      <sheetName val="평균터파기고(1-2,ASP)"/>
      <sheetName val="부총"/>
      <sheetName val="암거단위-1련"/>
      <sheetName val="수안보-墰5壼5"/>
      <sheetName val="파일의이용"/>
      <sheetName val="2.조명기구철거(일괄철거분)"/>
      <sheetName val="산출2-기기동력"/>
      <sheetName val="자재수량"/>
      <sheetName val="Macro(AT)"/>
      <sheetName val="PW3"/>
      <sheetName val="PW4"/>
      <sheetName val="SC1"/>
      <sheetName val="PE"/>
      <sheetName val="PM"/>
      <sheetName val="TR"/>
      <sheetName val="기존구조물철거집계계표"/>
      <sheetName val="신공항A-9헾】_x0005__x0000__x0000_"/>
      <sheetName val="목록1"/>
      <sheetName val="목록2"/>
      <sheetName val="갑(전기)"/>
      <sheetName val="만수배관단가"/>
      <sheetName val="FRP배관단가(만수)"/>
      <sheetName val="경로당내역건축"/>
      <sheetName val="노임단가(08.01)"/>
      <sheetName val="몰탈단가"/>
      <sheetName val="적용환율"/>
      <sheetName val="Tot-sum"/>
      <sheetName val="대상공사(조달청)"/>
      <sheetName val="중기목록"/>
      <sheetName val="0.갑지"/>
      <sheetName val="구의33고"/>
      <sheetName val="Ext. Stone-P"/>
      <sheetName val="건축공사 집계표"/>
      <sheetName val="골조"/>
      <sheetName val="토공실행"/>
      <sheetName val="B.O.M"/>
      <sheetName val="구간산출"/>
      <sheetName val="화전내"/>
      <sheetName val="REINF."/>
      <sheetName val="BREAKDOWN"/>
      <sheetName val="빙축열"/>
      <sheetName val="0001(arch)"/>
      <sheetName val="금호산업"/>
      <sheetName val="견적정보"/>
      <sheetName val="RE9604"/>
      <sheetName val="노임단가표"/>
      <sheetName val="5.동별횡주관경"/>
      <sheetName val="일위(시설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RangeObject"/>
      <sheetName val="분뇨"/>
      <sheetName val="H-pile(250x250)"/>
      <sheetName val="H-pile(298x299)"/>
      <sheetName val="방음벽기초(H_xd8d4_ㆂᰀㆃ"/>
      <sheetName val="CT "/>
      <sheetName val="남양내역"/>
      <sheetName val="도급내역서"/>
      <sheetName val="cable-data"/>
      <sheetName val="keyword"/>
      <sheetName val="Summary"/>
      <sheetName val="1._x005f_x0018_변전설비"/>
      <sheetName val="TYPE-U800"/>
      <sheetName val="카렌스센터계량기설치공사"/>
      <sheetName val="설계서(설치)"/>
      <sheetName val="평균높이산출근거"/>
      <sheetName val="지급자재대"/>
      <sheetName val="토목내역서"/>
      <sheetName val="재료집계표3"/>
      <sheetName val="다곡2교"/>
      <sheetName val="05 BOX"/>
      <sheetName val="02 SLAB"/>
      <sheetName val="실내건축일위대가"/>
      <sheetName val="LIST"/>
      <sheetName val="변수2"/>
      <sheetName val="저항"/>
      <sheetName val="basic_info"/>
      <sheetName val="자금청구"/>
      <sheetName val="9GN邷㭘"/>
      <sheetName val="shtOpr"/>
      <sheetName val="정거장"/>
      <sheetName val="길내기"/>
      <sheetName val="(C)원내역"/>
      <sheetName val="환률"/>
      <sheetName val="공사비명세서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운반비"/>
      <sheetName val="폐기물"/>
      <sheetName val="폐기물 (2)"/>
      <sheetName val="입찰보Ⳡ"/>
      <sheetName val="원내역서 그대로"/>
      <sheetName val="파이프"/>
      <sheetName val="실행비교"/>
      <sheetName val="회로내역(승인)"/>
      <sheetName val="공통대가"/>
      <sheetName val="민감도"/>
      <sheetName val="배"/>
      <sheetName val="일반맨홀수량집계(A-7 LINE)"/>
      <sheetName val="1호인버트수량"/>
      <sheetName val="석축설면"/>
      <sheetName val="법면단"/>
      <sheetName val="Sheet22"/>
      <sheetName val="동원인원산출"/>
      <sheetName val="가시설수량"/>
      <sheetName val="암센터"/>
      <sheetName val="TYPE-B 평균H"/>
      <sheetName val="인부임"/>
      <sheetName val="11.자재단가"/>
      <sheetName val="총괄갑 "/>
      <sheetName val="추가예산"/>
      <sheetName val="날개벽(좌,우=45도,75도)"/>
      <sheetName val="full (2)"/>
      <sheetName val="인원계획"/>
      <sheetName val="시행예산"/>
      <sheetName val="자압1"/>
      <sheetName val="고창방향"/>
      <sheetName val="부산4"/>
      <sheetName val="가로등제어반 설치공사(수량)"/>
      <sheetName val="토목검측서"/>
      <sheetName val="설계일반"/>
      <sheetName val="PAD TR보호대기초"/>
      <sheetName val="가로등기초"/>
      <sheetName val="HANDHOLE(2)"/>
      <sheetName val="토목공사일반"/>
      <sheetName val="금광1터널"/>
      <sheetName val="역삼"/>
      <sheetName val="cal"/>
      <sheetName val="구조물공집계"/>
      <sheetName val="부대집계"/>
      <sheetName val="사용성검토"/>
      <sheetName val="일위대가내역"/>
      <sheetName val="작성"/>
      <sheetName val="행거,슈,볼트,펌프,잡재"/>
      <sheetName val="을-ATYPE"/>
      <sheetName val="비탈면보호공수량산출"/>
      <sheetName val="Macro"/>
      <sheetName val="산출"/>
      <sheetName val="PANEL 내역"/>
      <sheetName val="비교1"/>
      <sheetName val="5호광장_(만점)"/>
      <sheetName val="인천국제_(만점)_(2)"/>
      <sheetName val="설_계"/>
      <sheetName val="Sheet1_(2)"/>
      <sheetName val="단면_(2)"/>
      <sheetName val="외주대비_-석축"/>
      <sheetName val="외주대비-구조물_(2)"/>
      <sheetName val="견적표지_(3)"/>
      <sheetName val="IMP_(REACTOR)"/>
      <sheetName val="1_설계기준"/>
      <sheetName val="12_xd8b7_⭎ጀ鮂"/>
      <sheetName val="12좷⭘ጀ鮂"/>
      <sheetName val="품셈총괄표"/>
      <sheetName val="OHU"/>
      <sheetName val="건축집계"/>
      <sheetName val="계좌번호"/>
      <sheetName val="°ø±¸¼Õ·_x0000_"/>
      <sheetName val="변경ᛅ⾒_x0005_"/>
      <sheetName val="매입세율"/>
      <sheetName val="강관산출"/>
      <sheetName val="북방3터널"/>
      <sheetName val="3련 B姨#"/>
      <sheetName val="관기성공.내"/>
      <sheetName val="횡배수관위치조서"/>
      <sheetName val="CON'C"/>
      <sheetName val="esc"/>
      <sheetName val="도급예산내역서봉투"/>
      <sheetName val="도급예산내역서총괄표"/>
      <sheetName val="을부담운반비"/>
      <sheetName val="운반비산출"/>
      <sheetName val="영흥TL(UP,DOWN) "/>
      <sheetName val="sheets"/>
      <sheetName val="토목내역서 (도급단가)"/>
      <sheetName val="비목군분류일위"/>
      <sheetName val="도장 및 용접 수량"/>
      <sheetName val="음성방향"/>
      <sheetName val="현장관리비 산출내역"/>
      <sheetName val="수압집계"/>
      <sheetName val="SP-B1"/>
      <sheetName val="신규 품"/>
      <sheetName val="단산"/>
      <sheetName val="적용기준"/>
      <sheetName val="통신단가조사"/>
      <sheetName val="105,106,107동"/>
      <sheetName val="수로교총재료齘_x0013_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4︀ᇕ԰"/>
      <sheetName val="2.주요계수총괄"/>
      <sheetName val="사업계획1안"/>
      <sheetName val="월별수입"/>
      <sheetName val="기준비용"/>
      <sheetName val="현장설က_x0000_蠀ᛟ"/>
      <sheetName val="학생내역"/>
      <sheetName val="참조자료"/>
      <sheetName val="Macro(부하)"/>
      <sheetName val="상가지급현황"/>
      <sheetName val="증栀ᙿ가"/>
      <sheetName val="공정"/>
      <sheetName val="설계변경내역서"/>
      <sheetName val="단위별 일위대가표"/>
      <sheetName val="환"/>
      <sheetName val="공사직종별노임"/>
      <sheetName val="선우통상(을)"/>
      <sheetName val="견적서-골조공사"/>
      <sheetName val="귀래방향"/>
      <sheetName val="일반수량집계"/>
      <sheetName val="FCU (2)"/>
      <sheetName val="장비분석"/>
      <sheetName val="단위수량산출"/>
      <sheetName val="차도부연장현황"/>
      <sheetName val="원곡IC교 내진성능보강공사 실시설계 용역.xlsx"/>
      <sheetName val="CPM챠트"/>
      <sheetName val="합의서"/>
      <sheetName val="hvac(제어동)"/>
      <sheetName val="노임목록"/>
      <sheetName val="산출명세서"/>
      <sheetName val="2.노무비명세서(수직보垰7埼"/>
      <sheetName val="전체내ꀀፐ"/>
      <sheetName val="ꀀ"/>
      <sheetName val="교대(A1挔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전체내︀盕"/>
      <sheetName val="일위대가(계측︩盕ԯ_x0000_"/>
      <sheetName val="전체내壈▞"/>
      <sheetName val="토공총괄집계"/>
      <sheetName val="B부대공"/>
      <sheetName val="조정내역"/>
      <sheetName val="토공총괄표"/>
      <sheetName val="맨홀물량"/>
      <sheetName val="내역아"/>
      <sheetName val="울타리"/>
      <sheetName val="단가표 (2)"/>
      <sheetName val="안양동교 1안"/>
      <sheetName val="소각장스케줄"/>
      <sheetName val="중로근거"/>
      <sheetName val="단가견적조사표"/>
      <sheetName val="공종코드"/>
      <sheetName val="방호벽"/>
      <sheetName val="낙석방지책"/>
      <sheetName val="D-3109"/>
      <sheetName val="변경품셈"/>
      <sheetName val="금액︀⣕"/>
      <sheetName val="외천교"/>
      <sheetName val="철콘집계"/>
      <sheetName val="5회기성03월"/>
      <sheetName val="목표세부명세"/>
      <sheetName val="소일위대가코드표"/>
      <sheetName val="당진1,2호기전선관설치및접지4차공사내역서-을지"/>
      <sheetName val="교실"/>
      <sheetName val="A"/>
      <sheetName val="VXXXXXXX"/>
      <sheetName val="단  가  垨4奜4睮⿩_x0005_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교대시점"/>
      <sheetName val="도급단가-아파트"/>
      <sheetName val="Nက_x0000_"/>
      <sheetName val="일위대가-1"/>
      <sheetName val="DWG-CAB-I"/>
      <sheetName val="원가계산서 "/>
      <sheetName val="N쌃괅"/>
      <sheetName val="96월별PL"/>
      <sheetName val="양식(직판용)"/>
      <sheetName val="154TW"/>
      <sheetName val="설계내역2"/>
      <sheetName val="토공2"/>
      <sheetName val="한화 둔산 내역서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FRT_O"/>
      <sheetName val="FAB_I"/>
      <sheetName val="96노임기준"/>
      <sheetName val="시중노임(공사)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암거"/>
      <sheetName val="정보"/>
      <sheetName val="형식별 개략공사비"/>
      <sheetName val="간이영수증"/>
      <sheetName val="내역총괄표"/>
      <sheetName val="W-현원가"/>
      <sheetName val="회사99"/>
      <sheetName val="부대토목"/>
      <sheetName val="4.고용보험"/>
      <sheetName val="무전표"/>
      <sheetName val="공통단가"/>
      <sheetName val="표 지"/>
      <sheetName val="지입자재"/>
      <sheetName val="계정"/>
      <sheetName val="절감계산"/>
      <sheetName val="ML"/>
      <sheetName val="기초"/>
      <sheetName val="archi(본사)"/>
      <sheetName val="분양가격표"/>
      <sheetName val="5사남"/>
      <sheetName val="삼성전기"/>
      <sheetName val="단위목헾"/>
      <sheetName val="산출내역(K2)"/>
      <sheetName val="전체제잡비"/>
      <sheetName val="배관단가조사서"/>
      <sheetName val="피스표"/>
      <sheetName val="조견표"/>
      <sheetName val="관헾"/>
      <sheetName val="원가(1︀"/>
      <sheetName val="원가(1䠀"/>
      <sheetName val="관聈"/>
      <sheetName val="spec"/>
      <sheetName val="program"/>
      <sheetName val="studbolt no."/>
      <sheetName val="studbolt size"/>
      <sheetName val="item sort no"/>
      <sheetName val="개봉3동하수관"/>
      <sheetName val="관_x0005_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장비경비"/>
      <sheetName val="36+45-113-18+19+20I"/>
      <sheetName val="측구터파기공수량집계"/>
      <sheetName val="※참고자료※"/>
      <sheetName val="내역서(기성청구)"/>
      <sheetName val="위치"/>
      <sheetName val="공작물조직표(용배수)"/>
      <sheetName val="º¯°æ»çÀ_x0000_"/>
      <sheetName val="정화조"/>
      <sheetName val="SUB일위대가"/>
      <sheetName val="수장"/>
      <sheetName val="일위(PN)"/>
      <sheetName val="가시설(TYPE-A)"/>
      <sheetName val="1호맨홀가감수량"/>
      <sheetName val="1-1평균터파기고(1)"/>
      <sheetName val="1호맨홀수량산출"/>
      <sheetName val="유첨_x0005__x0000_"/>
      <sheetName val="흄관수량"/>
      <sheetName val="YES-T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내부수지예산"/>
      <sheetName val="1단계_견적내역서"/>
      <sheetName val="합계"/>
      <sheetName val="7.3.1 전력간선 굵기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자재ᰀ፜搀"/>
      <sheetName val="DAILY"/>
      <sheetName val="농로수량집계"/>
      <sheetName val="OCT"/>
      <sheetName val="ISOP"/>
      <sheetName val="N0_x0000_"/>
      <sheetName val="MdBase"/>
      <sheetName val="중기사용료산출근거"/>
      <sheetName val="콘센트신설"/>
      <sheetName val="전등수량산출"/>
      <sheetName val="수정"/>
      <sheetName val="RING WALL"/>
      <sheetName val="5"/>
      <sheetName val="´_x0005__x0000_"/>
      <sheetName val="변경후원본2"/>
      <sheetName val="LABTOTAL"/>
      <sheetName val="COA-17"/>
      <sheetName val="C-18"/>
      <sheetName val="경성자금"/>
      <sheetName val="사용자정의"/>
      <sheetName val="평자재단가"/>
      <sheetName val="95년12월말"/>
      <sheetName val="교량전기"/>
      <sheetName val="철거산출헾】"/>
      <sheetName val="철거산출午_x0013_"/>
      <sheetName val="토목(용인)"/>
      <sheetName val="ÀÏÀ§´ë헾】_x0005__x0000__x0000__x0000_"/>
      <sheetName val="건공실"/>
      <sheetName val="공무공A"/>
      <sheetName val="기계경비(시"/>
      <sheetName val="호표"/>
      <sheetName val="o현장경비"/>
      <sheetName val="OPG_x0005__x0000__x0000_"/>
      <sheetName val="가도䠀"/>
      <sheetName val="가도ԯ"/>
      <sheetName val="가도저"/>
      <sheetName val="인공산출"/>
      <sheetName val="PROJECT BRIEF(EX.NEW)"/>
      <sheetName val="OCT.FDN"/>
      <sheetName val="º¯°æ»çÀþ"/>
      <sheetName val="제수변︀ᇕ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A(Rev.3)"/>
      <sheetName val="재료단가"/>
      <sheetName val="전장품(관리용)"/>
      <sheetName val="준공정산"/>
      <sheetName val="부대공집계표"/>
      <sheetName val="관일"/>
      <sheetName val="노무비(DB)_이후 출력XXXXXX"/>
      <sheetName val="VS P-Q"/>
      <sheetName val="법면"/>
      <sheetName val="배수공1"/>
      <sheetName val="내역서(당초변경)"/>
      <sheetName val="기초대가"/>
      <sheetName val="마산방향철근집계"/>
      <sheetName val="시추주상도"/>
      <sheetName val="총괄집렇♑"/>
      <sheetName val="총괄집㸁䧾"/>
      <sheetName val="교량명원본"/>
      <sheetName val="BOX제원원본"/>
      <sheetName val="전자"/>
      <sheetName val="환산"/>
      <sheetName val="현지검측내역"/>
      <sheetName val="구주,중아,CIS"/>
      <sheetName val="EL90"/>
      <sheetName val="검사조怀"/>
      <sheetName val="검사조ԯ"/>
      <sheetName val="검사조砀"/>
      <sheetName val="검사조⠀"/>
      <sheetName val="검사조瀀"/>
      <sheetName val="40총괄"/>
      <sheetName val="40집계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キ⩙"/>
      <sheetName val="도장"/>
      <sheetName val="전체내역 (2)"/>
      <sheetName val="ITB_COST"/>
      <sheetName val="96보완계획7_12"/>
      <sheetName val="입렀"/>
      <sheetName val="입栀"/>
      <sheetName val="입ꠀ"/>
      <sheetName val="BIDDING-SUM"/>
      <sheetName val="입︀"/>
      <sheetName val="품목납기"/>
      <sheetName val=" 소방공사 산출근거"/>
      <sheetName val="1._x005f_x005f_x005f_x0018_변전설비"/>
      <sheetName val="YES.XLS"/>
      <sheetName val="장비명"/>
      <sheetName val="경비공통"/>
      <sheetName val="조건입력"/>
      <sheetName val="조건입력(2)"/>
      <sheetName val="장비선정"/>
      <sheetName val="BREAKDOWN(철거설치)"/>
      <sheetName val="A1_본체_수량산출서"/>
      <sheetName val="물량증감"/>
      <sheetName val="9902"/>
      <sheetName val="환율"/>
      <sheetName val="주소록"/>
      <sheetName val="교사기준면적(초등)"/>
      <sheetName val="조명율"/>
      <sheetName val="보집계표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소상 &quot;1&quot;"/>
      <sheetName val="도"/>
      <sheetName val="월별"/>
      <sheetName val="EQUIP LIST"/>
      <sheetName val="FAB4생산"/>
      <sheetName val="HVAC"/>
      <sheetName val="Assumptions"/>
      <sheetName val="값"/>
      <sheetName val="---FAB#1업무일지---"/>
      <sheetName val="심사공종"/>
      <sheetName val="화재 颮㍓씀넖ԯ"/>
      <sheetName val="ᰀ፜"/>
      <sheetName val="N炬≹"/>
      <sheetName val="투찰(하수)"/>
      <sheetName val="전기일ꙭÀ_x0000_"/>
      <sheetName val="세목별"/>
      <sheetName val="소개"/>
      <sheetName val="#REF!"/>
      <sheetName val="계열사현황종합"/>
      <sheetName val="페인트"/>
      <sheetName val="투찰금액"/>
      <sheetName val="수안보-徸〒_x0005__x0000_"/>
      <sheetName val="입출재고현⩿〚_x0005__x0000_"/>
      <sheetName val="수안보-娐&gt;闰⿑"/>
      <sheetName val="수안보-ꮸ⿥_x0005__x0000_"/>
      <sheetName val="백호丵〒_x0005_"/>
      <sheetName val="철근총괄집계표"/>
      <sheetName val="참조 DATA"/>
      <sheetName val="5.3 단면가정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유동표"/>
      <sheetName val="내역통합"/>
      <sheetName val="매원개착터널총괄"/>
      <sheetName val="성토도수로현황"/>
      <sheetName val="master(2차)"/>
      <sheetName val="작용하중산정"/>
      <sheetName val="01_ 원가계산서"/>
      <sheetName val="중기가격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펌프장수량䈀嵪ԯ_x0000_缀"/>
      <sheetName val="펌프장수량㔀቎԰_x0000_缀"/>
      <sheetName val="펌프장수량ԯ_x0000_缀_x0000__x0000_"/>
      <sheetName val="기능공인적사항"/>
      <sheetName val="공기԰_x0000_缀"/>
      <sheetName val="설계睮め_x0005_"/>
      <sheetName val="제丵"/>
      <sheetName val="설계산출기초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사각맨0"/>
      <sheetName val="견적의ᰀ፜"/>
      <sheetName val="사각맨᠜"/>
      <sheetName val="CF"/>
      <sheetName val="전기일위목록"/>
      <sheetName val="가계부"/>
      <sheetName val="제품목록"/>
      <sheetName val="매입매출관리"/>
      <sheetName val="UPDATA"/>
      <sheetName val="배관배선 단가조사"/>
      <sheetName val="동력배선"/>
      <sheetName val="본선동력배선"/>
      <sheetName val="본선조명"/>
      <sheetName val="전력간선배선"/>
      <sheetName val="전열배선"/>
      <sheetName val="당사실시1"/>
      <sheetName val="CRUDE RE-bar"/>
      <sheetName val="°¡·Îµî耀퓬縺"/>
      <sheetName val="°¡·Îµî⸀朋ԯ_x0000_缀_x0000_"/>
      <sheetName val="2F_회의실견적(5_14_일대)"/>
      <sheetName val="대우단가(풍산)"/>
      <sheetName val="교통惨У԰_x0000_"/>
      <sheetName val="6.¾㉀ᩴ蛀"/>
      <sheetName val="견적대비 견적서"/>
      <sheetName val="³²¾ç½ÃÀÛµ¿ÀÚ105³ë65_x0000__x0000_Ԁ_x0000__x0000_贈_x0002__x0000__x0000__x0000_"/>
      <sheetName val="견적대비(1차) (2)"/>
      <sheetName val="국별인원"/>
      <sheetName val="설치공사비"/>
      <sheetName val="덕전리"/>
      <sheetName val="자재집계 &amp; 총괄표"/>
      <sheetName val="상수도토공_x0005__x0000_"/>
      <sheetName val="설직재0_x0000_"/>
      <sheetName val="설직재餀㒘"/>
      <sheetName val="토목원가계窨_x0013_"/>
      <sheetName val="내역서(교량)전체"/>
      <sheetName val="제철"/>
      <sheetName val="48전력선_x0002__x0000_㣸"/>
      <sheetName val="99노임기준"/>
      <sheetName val="48산출"/>
      <sheetName val="FB25JN"/>
      <sheetName val="ÀÔ낼㝗ﰀ㝗"/>
      <sheetName val="10.Ã¶丵⾥_x0005__x0000__x0000_"/>
      <sheetName val="ÀÔԀ_x0000_缀_x0000_"/>
      <sheetName val="10.Ã¶堨û丵⽏_x0005__x0000_"/>
      <sheetName val="Á¶µµ°è»ê¼­ (堨û丵⽏_x0005_"/>
      <sheetName val="Á¶µµ°è»ê¼­ (헾⼵_x0005__x0000_"/>
      <sheetName val="unit_4"/>
      <sheetName val="원가계산서_(총괄)"/>
      <sheetName val="원가계산서_(건축)"/>
      <sheetName val="임시급식_(2)"/>
      <sheetName val="Summary_Sheets"/>
      <sheetName val="3_내역서"/>
      <sheetName val="전차선로_물량표"/>
      <sheetName val="1공구_건정토건_토공"/>
      <sheetName val="º¹±¸·®»êÁ¤_¹×_Àü¿ëÈ¸¼±_»ç¿ë"/>
      <sheetName val="4¿ù_½ÇÀûÃßÁ¤(°ÇÃà+Åä¸ñ)"/>
      <sheetName val="4¿ù_½ÇÀûÃßÁ¤(°ÇÃà)"/>
      <sheetName val="6PILE__(돌출)"/>
      <sheetName val="플랜트_설치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노원열병합__건축공사기성내역서"/>
      <sheetName val="내역서_(2)"/>
      <sheetName val="EQUIPMENT_-2"/>
      <sheetName val="빌딩_안내"/>
      <sheetName val="3련_BOX"/>
      <sheetName val="10_Ã¶丵⾥"/>
      <sheetName val="자동_철거"/>
      <sheetName val="자동_설치"/>
      <sheetName val="토목_철주"/>
      <sheetName val="철거_일위대가(1-19)"/>
      <sheetName val="철거_일위대가(20-22)"/>
      <sheetName val="CABLE_SIZE-3"/>
      <sheetName val="설치_일위대가(23-45호)"/>
      <sheetName val="TRE_TABLE"/>
      <sheetName val="2000,9월_일위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10_Ã¶堨û丵⽏"/>
      <sheetName val="Á¶µµ°è»ê¼­_(堨û丵⽏"/>
      <sheetName val="const_"/>
      <sheetName val="BSD_(2)"/>
      <sheetName val="_견적서"/>
      <sheetName val="Á¶µµ°è»ê¼­_(헾⼵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8__안정검토"/>
      <sheetName val="설치_일위대가(46~78호)"/>
      <sheetName val="BASIC_(2)"/>
      <sheetName val="Man_Power_&amp;_Comp"/>
      <sheetName val="2000년_공정표"/>
      <sheetName val="220_(2)"/>
      <sheetName val="노무비_근거"/>
      <sheetName val="효성CB_1P기초"/>
      <sheetName val="단가_"/>
      <sheetName val="CAL."/>
      <sheetName val="유화"/>
      <sheetName val="은평작업지시대장"/>
      <sheetName val="차도부수량집계표"/>
      <sheetName val="PumpSpec"/>
      <sheetName val="기성내역서(토목)"/>
      <sheetName val="철근집계표"/>
      <sheetName val="Personnaliser..."/>
      <sheetName val="Takt Time"/>
      <sheetName val="돈암사업"/>
      <sheetName val="단면A-A(TR)"/>
      <sheetName val="스포회원매출"/>
      <sheetName val="역T형교대栄⿇_x0000__x0000_庨_x0000_"/>
      <sheetName val="역T형교대栄⿇_x0000__x0000__x0000_"/>
      <sheetName val="역T형교대舨&quot;헾⾪_x0005__x0000_"/>
      <sheetName val="Tiburon"/>
      <sheetName val="배출수지B"/>
      <sheetName val="각종양식"/>
      <sheetName val="배수내역"/>
      <sheetName val="시설물"/>
      <sheetName val="식재"/>
      <sheetName val="99차량"/>
      <sheetName val="인원계획-미화"/>
      <sheetName val="부분별수량산출(조합기초)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화재_탐지_설비"/>
      <sheetName val="호봉_(2)"/>
      <sheetName val="8_PILE__(돌출)"/>
      <sheetName val="69_03%"/>
      <sheetName val="변경내역84_52%"/>
      <sheetName val="PROJECT_BRIEF"/>
      <sheetName val="5_공종별예산내역서"/>
      <sheetName val="97_사업추정(WEKI)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암거 제원표-1단계"/>
      <sheetName val="사전공헾"/>
      <sheetName val="사전공颙"/>
      <sheetName val="9.2.3 각 실별 조도계산(3단계)"/>
      <sheetName val="ES조서출력하기"/>
      <sheetName val="VA橂⼸_x0005_"/>
      <sheetName val="조경내역"/>
      <sheetName val="등록׃】"/>
      <sheetName val="등록_x0010__x0000_"/>
      <sheetName val="설계명세_x0005_"/>
      <sheetName val="DATA 입᠒ᎍ"/>
      <sheetName val="설계명세揄"/>
      <sheetName val="설계명세䡲"/>
      <sheetName val="제조 경영"/>
      <sheetName val="예산대비"/>
      <sheetName val="사각맨ﻇ"/>
      <sheetName val="공비대䠚"/>
      <sheetName val="금액내렀቟"/>
      <sheetName val="금액내԰_x0000_"/>
      <sheetName val="접지뀀Ῥ"/>
      <sheetName val="단가산출2"/>
      <sheetName val="금액내역㠀"/>
      <sheetName val="견적2001(1분기)"/>
      <sheetName val="유첨헾】"/>
      <sheetName val="재료비내역서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원가총괄"/>
      <sheetName val="5. 차단기 용량계산"/>
      <sheetName val="48신설수량"/>
      <sheetName val="22-1소단"/>
      <sheetName val="22-2M단"/>
      <sheetName val="Formulas &amp; Tables"/>
      <sheetName val="구조물"/>
      <sheetName val="품셈(기초)"/>
      <sheetName val="수곡내역"/>
      <sheetName val="6.2.1 지하차도 조도계산"/>
      <sheetName val="RAHMEN"/>
      <sheetName val="배수내역 (2)"/>
      <sheetName val="2000.05"/>
      <sheetName val="97노임단가"/>
      <sheetName val="입력란"/>
      <sheetName val="TYPE집계표"/>
      <sheetName val="공정량산출내역서 "/>
      <sheetName val="수안보-헾】_x0005__x0000_"/>
      <sheetName val="적격"/>
      <sheetName val="준공조서갑지"/>
      <sheetName val="BH"/>
      <sheetName val="앉음벽 (2)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인부신상자료"/>
      <sheetName val="6차2회변경내역서"/>
      <sheetName val="배수및구조물공1"/>
      <sheetName val="계약서"/>
      <sheetName val="앨범표지"/>
      <sheetName val="3차준공"/>
      <sheetName val="증감䈀ᅪ"/>
      <sheetName val="제조부문배부"/>
      <sheetName val="XREF"/>
      <sheetName val="반포2차"/>
      <sheetName val="»êÃ렀䡟ԯ_x0000_缀"/>
      <sheetName val="»êÃ︀ᇕ԰_x0000_缀"/>
      <sheetName val="4/_x0000_䠀"/>
      <sheetName val="4쌇栅/"/>
      <sheetName val="4က_x0000_က"/>
      <sheetName val="[YES.XLS][YES.XLS][YES.XLS]4/_x0000_䠀"/>
      <sheetName val="[YES.XLS][YES.XLS][YES.XLS]4쌇栅/"/>
      <sheetName val="정산내역서"/>
      <sheetName val="L형옹벽"/>
      <sheetName val="공사비PK5월"/>
      <sheetName val="간접비(1)"/>
      <sheetName val="남양주부대"/>
      <sheetName val="지불내역1"/>
      <sheetName val="집수정(1)"/>
      <sheetName val="직접비"/>
      <sheetName val="00노임기준"/>
      <sheetName val="일위대가(가설԰"/>
      <sheetName val="시공업체명부"/>
      <sheetName val="Direct (공사비대비)"/>
      <sheetName val="토공및부대2차"/>
      <sheetName val="새공통"/>
      <sheetName val="3절_CheckList_구분"/>
      <sheetName val="총괄표(1)"/>
      <sheetName val="내역5"/>
      <sheetName val="수습"/>
      <sheetName val="접지耀⧞"/>
      <sheetName val="접지_x0000__x0000_"/>
      <sheetName val="접지쀀ᗡ"/>
      <sheetName val="CA_x0000__x0000_"/>
      <sheetName val="심의대상"/>
      <sheetName val="일위대가표(무)"/>
      <sheetName val="일위대가산출기초"/>
      <sheetName val="관리비"/>
      <sheetName val="집수정단"/>
      <sheetName val="주공 갑지"/>
      <sheetName val="견적내역서"/>
      <sheetName val="석재장조사"/>
      <sheetName val="견적접수"/>
      <sheetName val="PANEL"/>
      <sheetName val="KSHAHU-6"/>
      <sheetName val="대가 (보완)"/>
      <sheetName val="상반기손익차2총괄"/>
      <sheetName val="DRAIN DRUM PIT D-301"/>
      <sheetName val="ꢭ፺"/>
      <sheetName val="5공철탑검토표"/>
      <sheetName val="4공철탑검토"/>
      <sheetName val="A LINE"/>
      <sheetName val="운동장 (2)"/>
      <sheetName val="March"/>
      <sheetName val="제품표준규격"/>
      <sheetName val="내역기준"/>
      <sheetName val="거래명세서"/>
      <sheetName val="LG제품"/>
      <sheetName val="청주-교대(A1)"/>
      <sheetName val="pile bearing capa &amp; arrenge"/>
      <sheetName val="BEQ내역"/>
      <sheetName val="의왕실행"/>
      <sheetName val="Control Sheet"/>
      <sheetName val="관세,통관수수료,운반비"/>
      <sheetName val="KS-301_WBS"/>
      <sheetName val="집"/>
      <sheetName val="기성청구현황"/>
      <sheetName val="관급자재대"/>
      <sheetName val="계정과목"/>
      <sheetName val="2000_11¿ù¼³餀㢘ԯ缀"/>
      <sheetName val="인건비_"/>
      <sheetName val="단양_00_아파트-세부내역"/>
      <sheetName val="Vari_by_Vendor"/>
      <sheetName val="산#2-1_(2)"/>
      <sheetName val="현장관리비_"/>
      <sheetName val="입출재고현황_(2)"/>
      <sheetName val="Piping_Design_Data"/>
      <sheetName val="H_PILE수량"/>
      <sheetName val="중기조종사_단위단가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1._x0018_변︀ᇕ԰"/>
      <sheetName val="J__LOTUS_9605P_BB_C_BD_OUT_YE_2"/>
    </sheetNames>
    <definedNames>
      <definedName name="Macro10"/>
      <definedName name="Macro12"/>
      <definedName name="Macro13"/>
      <definedName name="Macro14"/>
      <definedName name="Macro5"/>
      <definedName name="Macro6"/>
      <definedName name="Macro7"/>
      <definedName name="Macro8"/>
      <definedName name="Macro9" sheetId="10"/>
    </definedNames>
    <sheetDataSet>
      <sheetData sheetId="0">
        <row r="22">
          <cell r="F22">
            <v>148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>
        <row r="22">
          <cell r="F22">
            <v>148</v>
          </cell>
        </row>
      </sheetData>
      <sheetData sheetId="11">
        <row r="22">
          <cell r="F22">
            <v>148</v>
          </cell>
        </row>
      </sheetData>
      <sheetData sheetId="12">
        <row r="22">
          <cell r="F22">
            <v>148</v>
          </cell>
        </row>
      </sheetData>
      <sheetData sheetId="13">
        <row r="22">
          <cell r="F22">
            <v>148</v>
          </cell>
        </row>
      </sheetData>
      <sheetData sheetId="14">
        <row r="22">
          <cell r="F22">
            <v>148</v>
          </cell>
        </row>
      </sheetData>
      <sheetData sheetId="15">
        <row r="22">
          <cell r="F22">
            <v>148</v>
          </cell>
        </row>
      </sheetData>
      <sheetData sheetId="16">
        <row r="22">
          <cell r="F22">
            <v>148</v>
          </cell>
        </row>
      </sheetData>
      <sheetData sheetId="17">
        <row r="22">
          <cell r="F22">
            <v>148</v>
          </cell>
        </row>
      </sheetData>
      <sheetData sheetId="18"/>
      <sheetData sheetId="19"/>
      <sheetData sheetId="20"/>
      <sheetData sheetId="21">
        <row r="22">
          <cell r="F22">
            <v>148</v>
          </cell>
        </row>
      </sheetData>
      <sheetData sheetId="22"/>
      <sheetData sheetId="23"/>
      <sheetData sheetId="24">
        <row r="22">
          <cell r="F22">
            <v>148</v>
          </cell>
        </row>
      </sheetData>
      <sheetData sheetId="25">
        <row r="22">
          <cell r="F22">
            <v>148</v>
          </cell>
        </row>
      </sheetData>
      <sheetData sheetId="26">
        <row r="22">
          <cell r="F22">
            <v>148</v>
          </cell>
        </row>
      </sheetData>
      <sheetData sheetId="27">
        <row r="22">
          <cell r="F22">
            <v>148</v>
          </cell>
        </row>
      </sheetData>
      <sheetData sheetId="28">
        <row r="22">
          <cell r="F22">
            <v>148</v>
          </cell>
        </row>
      </sheetData>
      <sheetData sheetId="29">
        <row r="22">
          <cell r="F22">
            <v>148</v>
          </cell>
        </row>
      </sheetData>
      <sheetData sheetId="30">
        <row r="22">
          <cell r="F22">
            <v>148</v>
          </cell>
        </row>
      </sheetData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/>
      <sheetData sheetId="418"/>
      <sheetData sheetId="419" refreshError="1"/>
      <sheetData sheetId="420"/>
      <sheetData sheetId="421"/>
      <sheetData sheetId="422"/>
      <sheetData sheetId="423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/>
      <sheetData sheetId="478"/>
      <sheetData sheetId="479"/>
      <sheetData sheetId="480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 refreshError="1"/>
      <sheetData sheetId="902" refreshError="1"/>
      <sheetData sheetId="903" refreshError="1"/>
      <sheetData sheetId="904" refreshError="1"/>
      <sheetData sheetId="905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/>
      <sheetData sheetId="993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/>
      <sheetData sheetId="1020"/>
      <sheetData sheetId="1021"/>
      <sheetData sheetId="1022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 refreshError="1"/>
      <sheetData sheetId="1042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 refreshError="1"/>
      <sheetData sheetId="1128" refreshError="1"/>
      <sheetData sheetId="1129" refreshError="1"/>
      <sheetData sheetId="1130" refreshError="1"/>
      <sheetData sheetId="1131"/>
      <sheetData sheetId="1132"/>
      <sheetData sheetId="1133"/>
      <sheetData sheetId="1134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/>
      <sheetData sheetId="1158"/>
      <sheetData sheetId="1159"/>
      <sheetData sheetId="1160"/>
      <sheetData sheetId="1161"/>
      <sheetData sheetId="1162" refreshError="1"/>
      <sheetData sheetId="1163" refreshError="1"/>
      <sheetData sheetId="1164" refreshError="1"/>
      <sheetData sheetId="1165"/>
      <sheetData sheetId="1166" refreshError="1"/>
      <sheetData sheetId="1167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/>
      <sheetData sheetId="1341" refreshError="1"/>
      <sheetData sheetId="1342" refreshError="1"/>
      <sheetData sheetId="1343" refreshError="1"/>
      <sheetData sheetId="1344" refreshError="1"/>
      <sheetData sheetId="1345"/>
      <sheetData sheetId="1346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/>
      <sheetData sheetId="2312"/>
      <sheetData sheetId="2313" refreshError="1"/>
      <sheetData sheetId="2314"/>
      <sheetData sheetId="2315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/>
      <sheetData sheetId="2329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/>
      <sheetData sheetId="3124"/>
      <sheetData sheetId="3125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/>
      <sheetData sheetId="3450"/>
      <sheetData sheetId="3451" refreshError="1"/>
      <sheetData sheetId="3452" refreshError="1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 refreshError="1"/>
      <sheetData sheetId="3463" refreshError="1"/>
      <sheetData sheetId="3464" refreshError="1"/>
      <sheetData sheetId="3465" refreshError="1"/>
      <sheetData sheetId="3466"/>
      <sheetData sheetId="3467" refreshError="1"/>
      <sheetData sheetId="3468" refreshError="1"/>
      <sheetData sheetId="3469"/>
      <sheetData sheetId="3470" refreshError="1"/>
      <sheetData sheetId="3471" refreshError="1"/>
      <sheetData sheetId="3472" refreshError="1"/>
      <sheetData sheetId="3473" refreshError="1"/>
      <sheetData sheetId="3474"/>
      <sheetData sheetId="3475"/>
      <sheetData sheetId="3476"/>
      <sheetData sheetId="3477"/>
      <sheetData sheetId="3478"/>
      <sheetData sheetId="3479"/>
      <sheetData sheetId="3480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/>
      <sheetData sheetId="3686"/>
      <sheetData sheetId="3687"/>
      <sheetData sheetId="3688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경계"/>
    </sheetNames>
    <sheetDataSet>
      <sheetData sheetId="0" refreshError="1">
        <row r="23">
          <cell r="J23">
            <v>185</v>
          </cell>
        </row>
        <row r="24">
          <cell r="D24">
            <v>62.676000000000002</v>
          </cell>
          <cell r="J24">
            <v>14</v>
          </cell>
        </row>
        <row r="41">
          <cell r="I41" t="str">
            <v>CP10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셈기준"/>
      <sheetName val="시설기별"/>
      <sheetName val="설계명세서"/>
      <sheetName val="품셈표"/>
      <sheetName val="계약원가"/>
      <sheetName val="국도14"/>
    </sheetNames>
    <sheetDataSet>
      <sheetData sheetId="0" refreshError="1">
        <row r="16">
          <cell r="E16">
            <v>25310</v>
          </cell>
        </row>
      </sheetData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  <sheetName val="표지"/>
      <sheetName val="원가"/>
      <sheetName val="폐기물처리"/>
      <sheetName val="집계표 "/>
      <sheetName val="구기숙사집계표"/>
      <sheetName val="구기숙사건축집계표"/>
      <sheetName val="구기숙사건축내역서 "/>
      <sheetName val="구기숙사(설비)집계표"/>
      <sheetName val="구기숙사(설비)내역서"/>
      <sheetName val="신기숙사집계표"/>
      <sheetName val="신기숙사건축집계표"/>
      <sheetName val="신기숙사건축내역서"/>
      <sheetName val="신기숙사(설비)집계표"/>
      <sheetName val="신기숙사(설비)내역서"/>
      <sheetName val="방수집계표"/>
      <sheetName val="방수내역서"/>
      <sheetName val="2공구산출내역"/>
      <sheetName val="기계경비일람"/>
      <sheetName val="노임"/>
      <sheetName val="대비2"/>
      <sheetName val="내역"/>
      <sheetName val="Macro1"/>
      <sheetName val="4.일위대가목차"/>
      <sheetName val="대캧표"/>
      <sheetName val="일위대가표"/>
      <sheetName val="노임단가"/>
      <sheetName val="물집"/>
      <sheetName val="내역서"/>
      <sheetName val="단가일람"/>
      <sheetName val="조경일람"/>
      <sheetName val="설계명세서"/>
      <sheetName val="예산명세서"/>
      <sheetName val="자료입력"/>
      <sheetName val="예산M11A"/>
      <sheetName val="guard(mac)"/>
      <sheetName val="교각1"/>
      <sheetName val="단가표"/>
      <sheetName val="차액보증"/>
      <sheetName val="입찰안"/>
      <sheetName val="아파트"/>
      <sheetName val="일위대가(건축)"/>
      <sheetName val="일위"/>
      <sheetName val="Sheet3"/>
      <sheetName val="Baby일위대가"/>
      <sheetName val="일위대가(가설)"/>
      <sheetName val="토공사"/>
      <sheetName val="70%"/>
      <sheetName val="기자재비"/>
      <sheetName val="적격점수&lt;300억미만&gt;"/>
      <sheetName val="견적서"/>
      <sheetName val="일용노임단가"/>
      <sheetName val="자재단가"/>
      <sheetName val="수량산출"/>
      <sheetName val="Sheet10"/>
      <sheetName val="인건-측정"/>
      <sheetName val="자재비"/>
      <sheetName val="01"/>
      <sheetName val="일위대가표(송탄)"/>
      <sheetName val="일위대가표(안중)"/>
      <sheetName val="기계경비"/>
      <sheetName val="일위대가"/>
      <sheetName val="2000년1차"/>
      <sheetName val="Imp-Data"/>
      <sheetName val="문학간접"/>
      <sheetName val="평가데이터"/>
      <sheetName val="공사비예산서(토목분)"/>
      <sheetName val="설계"/>
      <sheetName val="구리토평1전기"/>
      <sheetName val="공사내역"/>
      <sheetName val="토목내역서 (도급단가)"/>
      <sheetName val="관기성공.내"/>
      <sheetName val="Sheet5"/>
      <sheetName val="간선계산"/>
      <sheetName val="#REF"/>
      <sheetName val="공사개요"/>
      <sheetName val="청주(철골발주의뢰서)"/>
      <sheetName val="정부노임단가"/>
      <sheetName val="CON'C"/>
      <sheetName val="청천내"/>
      <sheetName val="내역-2"/>
      <sheetName val="일위_파일"/>
      <sheetName val="산출-설비"/>
      <sheetName val="일위대가목록"/>
      <sheetName val="방음벽기초(H=4m)"/>
      <sheetName val="SLAB&quot;1&quot;"/>
      <sheetName val="STORAGE"/>
      <sheetName val="횡배수관집현황(2공구)"/>
      <sheetName val="횡배수관토공수량"/>
      <sheetName val="DATA"/>
      <sheetName val="PROJECT BRIEF(EX.NEW)"/>
      <sheetName val="건축내역"/>
      <sheetName val="골조시행"/>
      <sheetName val="공통단가"/>
      <sheetName val="운반비"/>
      <sheetName val="Mc1"/>
      <sheetName val="산출내역서집계표"/>
      <sheetName val="건축-물가변동"/>
      <sheetName val="기초단가"/>
      <sheetName val="JUCKEYK"/>
      <sheetName val="적용률"/>
      <sheetName val="기초일위"/>
      <sheetName val="시설일위"/>
      <sheetName val="조명일위"/>
      <sheetName val="bid"/>
      <sheetName val="부대대비"/>
      <sheetName val="냉연집계"/>
      <sheetName val="통로box전기"/>
      <sheetName val="당초수량"/>
      <sheetName val="22신설수량"/>
      <sheetName val="계화배수"/>
      <sheetName val="기초입력"/>
      <sheetName val="간접"/>
      <sheetName val="점수계산1-2"/>
      <sheetName val="부속동"/>
      <sheetName val="1을"/>
      <sheetName val="인건비 "/>
      <sheetName val="ITEM"/>
      <sheetName val="b_balju-단가단가단가"/>
      <sheetName val="COST"/>
      <sheetName val="직노"/>
      <sheetName val="실행내역"/>
      <sheetName val="96노임기준"/>
      <sheetName val="오억미만"/>
      <sheetName val="원가계산서"/>
      <sheetName val="부재리스트"/>
      <sheetName val="Sheet1"/>
      <sheetName val="내역5"/>
      <sheetName val="BSD (2)"/>
      <sheetName val="MCC제원"/>
      <sheetName val="미드수량"/>
      <sheetName val="익산"/>
      <sheetName val="자재표"/>
      <sheetName val="전체도급"/>
      <sheetName val="conv전장품"/>
      <sheetName val="설비2차"/>
      <sheetName val="단가조사"/>
      <sheetName val="Cases"/>
      <sheetName val="Control Page"/>
      <sheetName val="DCF Input"/>
      <sheetName val="Earnings"/>
      <sheetName val="수목데이타 "/>
      <sheetName val="건축공사실행"/>
      <sheetName val="전력"/>
      <sheetName val="제수"/>
      <sheetName val="공기"/>
      <sheetName val="대목"/>
      <sheetName val="맨홀수량산출"/>
      <sheetName val="1월"/>
      <sheetName val="입출재고현황 (2)"/>
      <sheetName val="판매시설"/>
      <sheetName val="기기리스트"/>
      <sheetName val="계화배수(3대)"/>
      <sheetName val="품셈기준"/>
      <sheetName val="중기사용료산출근거"/>
      <sheetName val="단가 및 재료비"/>
      <sheetName val="LEGEND"/>
      <sheetName val="제경비(전체)"/>
      <sheetName val="유리"/>
      <sheetName val="가감수량"/>
      <sheetName val="중기집계"/>
      <sheetName val="남양주댠가표"/>
      <sheetName val="교각계산"/>
      <sheetName val="위치조서"/>
      <sheetName val="재료집계"/>
      <sheetName val="건축토목내역"/>
      <sheetName val="단위수량"/>
      <sheetName val="전신환매도율"/>
      <sheetName val="공통가설"/>
      <sheetName val="차수"/>
      <sheetName val="원가계산서(남측)"/>
      <sheetName val="도로구조공사비"/>
      <sheetName val="도로토공공사비"/>
      <sheetName val="여수토공사비"/>
      <sheetName val="단가표 (2)"/>
      <sheetName val="통장출금액"/>
      <sheetName val="전기공사"/>
      <sheetName val="단가산출"/>
      <sheetName val="공조기"/>
      <sheetName val="대비"/>
      <sheetName val="설계내역서"/>
      <sheetName val="조명시설"/>
      <sheetName val="견적단가"/>
      <sheetName val="내역서1999.8최종"/>
      <sheetName val="전기"/>
      <sheetName val="암센터"/>
      <sheetName val="정렬"/>
      <sheetName val="월별손익"/>
      <sheetName val="전년도대비"/>
      <sheetName val="직재"/>
      <sheetName val="내역서2안"/>
      <sheetName val="일위대가내역"/>
      <sheetName val="도급양식"/>
      <sheetName val="단가"/>
      <sheetName val="설계변경원가계산총괄표"/>
      <sheetName val="공사직종별노임"/>
      <sheetName val="시추주상도"/>
      <sheetName val="공구"/>
      <sheetName val="DATE"/>
      <sheetName val="산출내역서"/>
      <sheetName val="4차원가계산서"/>
      <sheetName val="B"/>
      <sheetName val="E"/>
      <sheetName val="D"/>
      <sheetName val="C"/>
      <sheetName val="A"/>
      <sheetName val="6PILE  (돌출)"/>
      <sheetName val="계수시트"/>
      <sheetName val="용수토공연장조서"/>
      <sheetName val="1.설계조건"/>
      <sheetName val="Summary Sheets"/>
      <sheetName val="별표 "/>
      <sheetName val="부대공"/>
      <sheetName val="포장공"/>
      <sheetName val="토공"/>
      <sheetName val="1차 내역서"/>
      <sheetName val="CODE"/>
      <sheetName val="견적"/>
      <sheetName val="주소록"/>
      <sheetName val="1,2공구원가계산서"/>
      <sheetName val="1공구산출내역서"/>
      <sheetName val="원하대비"/>
      <sheetName val="원도급"/>
      <sheetName val="하도급"/>
      <sheetName val="건축내역서"/>
      <sheetName val="집계표"/>
      <sheetName val="설비내역서"/>
      <sheetName val="전기내역서"/>
      <sheetName val="데리네이타현황"/>
      <sheetName val="조건표"/>
      <sheetName val="요율"/>
      <sheetName val="SP-B1"/>
      <sheetName val="자재단가비교표"/>
      <sheetName val="000000"/>
      <sheetName val="설계예시"/>
      <sheetName val="MOTOR"/>
      <sheetName val="의왕실행"/>
      <sheetName val="일위대가목차"/>
      <sheetName val="일위목록"/>
      <sheetName val="연부97-1"/>
      <sheetName val="갑지1"/>
      <sheetName val="전기변내역"/>
      <sheetName val="우석문틀"/>
      <sheetName val="Sheet1 (2)"/>
      <sheetName val="VV보온LINK"/>
      <sheetName val="FIT보온LINK"/>
      <sheetName val="실행내역서"/>
      <sheetName val="총괄표"/>
      <sheetName val="암거공"/>
      <sheetName val="진주방향"/>
      <sheetName val="마산방향"/>
      <sheetName val="제수변수량H2.15"/>
      <sheetName val="_공기변수량"/>
      <sheetName val="Bid_Detail"/>
      <sheetName val="투찰추정"/>
      <sheetName val="관리자"/>
      <sheetName val="정산"/>
      <sheetName val="시설물기초"/>
      <sheetName val="금액내역서"/>
      <sheetName val="수로교총재료집계"/>
      <sheetName val="98수문일위"/>
      <sheetName val="준검 내역서"/>
      <sheetName val="실행내역서 "/>
      <sheetName val="하부철근수량"/>
      <sheetName val="자료"/>
      <sheetName val="첨부1-1"/>
      <sheetName val="안정검토"/>
      <sheetName val="단면설계"/>
      <sheetName val="슬래브(유곡)"/>
    </sheetNames>
    <sheetDataSet>
      <sheetData sheetId="0" refreshError="1">
        <row r="4">
          <cell r="C4">
            <v>66050</v>
          </cell>
        </row>
        <row r="21">
          <cell r="C21">
            <v>66655</v>
          </cell>
        </row>
        <row r="23">
          <cell r="C23">
            <v>55408</v>
          </cell>
        </row>
        <row r="24">
          <cell r="C24">
            <v>59988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공비"/>
      <sheetName val="설명서"/>
      <sheetName val="갑지"/>
      <sheetName val="내역갑지"/>
      <sheetName val="guard(mac)"/>
      <sheetName val="산출내역서집계표"/>
      <sheetName val="물가자료"/>
      <sheetName val="Bid_Detail"/>
      <sheetName val="관기성공.내"/>
      <sheetName val="내역서"/>
      <sheetName val="간선계산"/>
      <sheetName val="Project Brief"/>
      <sheetName val="당초수량"/>
      <sheetName val="교각1"/>
      <sheetName val="계화배수(3대)"/>
      <sheetName val="관급자재"/>
      <sheetName val="공사비예산서(토목분)"/>
      <sheetName val="기본"/>
      <sheetName val="정렬"/>
      <sheetName val="양수장(기계)"/>
      <sheetName val="노임단가"/>
      <sheetName val="공작물조직표(용배수)"/>
      <sheetName val="COPING"/>
      <sheetName val="CODE"/>
      <sheetName val="산출내역서"/>
      <sheetName val="ITEM"/>
      <sheetName val="VV보온LINK"/>
      <sheetName val="FIT보온LINK"/>
      <sheetName val="1.설계조건"/>
      <sheetName val="수로교총재료집계"/>
      <sheetName val="금액"/>
      <sheetName val="EACT10"/>
      <sheetName val="점수계산1-2"/>
      <sheetName val="송라터널총괄"/>
      <sheetName val="매원개착터널총괄"/>
      <sheetName val="변경총괄지(1)"/>
      <sheetName val="Sheet5"/>
      <sheetName val="FACTOR"/>
      <sheetName val="TONGKE3p "/>
      <sheetName val="TDTKP"/>
      <sheetName val="K-16 (실행)"/>
      <sheetName val="LEGEND"/>
      <sheetName val="입찰안"/>
      <sheetName val="요율"/>
      <sheetName val="단중표"/>
      <sheetName val="Breakdown"/>
      <sheetName val="UnitRate"/>
      <sheetName val="인사자료총집계"/>
      <sheetName val="입출재고현황 (2)"/>
      <sheetName val="기둥"/>
      <sheetName val="저판(버림100)"/>
      <sheetName val="내역(구조물)"/>
      <sheetName val="별표 "/>
      <sheetName val="단면 (2)"/>
      <sheetName val="하중"/>
      <sheetName val="대전노은1차_조적_집계표"/>
      <sheetName val="2000년1차"/>
      <sheetName val="카메라"/>
      <sheetName val="도장수량(하1)"/>
      <sheetName val="주형"/>
      <sheetName val="정부노임단가"/>
      <sheetName val="CLAUSE"/>
      <sheetName val="1-1"/>
      <sheetName val="Apt내역"/>
      <sheetName val="제직재"/>
      <sheetName val="설정"/>
      <sheetName val="COA-17"/>
      <sheetName val="C-18"/>
      <sheetName val="조직"/>
      <sheetName val="배수관접합및부설  "/>
      <sheetName val="열린교실"/>
      <sheetName val="조건표"/>
      <sheetName val="1SGATE97"/>
      <sheetName val="01"/>
      <sheetName val="공사내역"/>
      <sheetName val="빙장비사양"/>
      <sheetName val="인건비"/>
      <sheetName val="총괄표"/>
      <sheetName val="Sheet6"/>
      <sheetName val="전차선로 물량표"/>
      <sheetName val="A-4"/>
      <sheetName val="교각계산"/>
      <sheetName val="Sheet1 (2)"/>
      <sheetName val="원가(원도급.하도급)"/>
      <sheetName val="자판실행"/>
      <sheetName val="안정검토"/>
      <sheetName val="Sheet1"/>
      <sheetName val="적용률"/>
      <sheetName val="상수도토공집계표"/>
      <sheetName val="DATA"/>
      <sheetName val="B부대공"/>
      <sheetName val="일위목록"/>
      <sheetName val="품셈총괄표"/>
      <sheetName val="부관맨홀조서"/>
      <sheetName val="부산4"/>
      <sheetName val="물량산출 (전력간선,전열)"/>
      <sheetName val="물량산출 (전등)"/>
      <sheetName val="부영5블럭-1"/>
      <sheetName val="BSD (2)"/>
      <sheetName val="부표총괄"/>
      <sheetName val="조건입력"/>
      <sheetName val="조건입력(2)"/>
      <sheetName val="장비선정"/>
      <sheetName val="wall"/>
      <sheetName val="Y-WORK"/>
      <sheetName val="데이타"/>
      <sheetName val="식재인부"/>
      <sheetName val="별표"/>
      <sheetName val="설치계획서"/>
      <sheetName val="기검서류(1~3)"/>
      <sheetName val="기술검토신청서"/>
      <sheetName val="하수실행"/>
      <sheetName val="토목내역서 (도급단가)"/>
      <sheetName val="단가표"/>
      <sheetName val="PROJECT BRIEF(EX.NEW)"/>
      <sheetName val="PROG"/>
      <sheetName val="gyun"/>
      <sheetName val="일위(설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초기화면"/>
      <sheetName val="내역서"/>
      <sheetName val="code"/>
      <sheetName val="원가계산서2"/>
      <sheetName val="설변내역서"/>
      <sheetName val="설변대비표"/>
      <sheetName val="설변원가계산서"/>
      <sheetName val="공사자료"/>
      <sheetName val="업체등록"/>
      <sheetName val="견적서표지(민)"/>
      <sheetName val="견적서표지(관)"/>
      <sheetName val="내역작성prgPGS"/>
      <sheetName val="경산"/>
      <sheetName val="guard(mac)"/>
      <sheetName val="품셈"/>
      <sheetName val="노임단가"/>
      <sheetName val="공작물조직표(용배수)"/>
      <sheetName val="1.설계조건"/>
    </sheetNames>
    <sheetDataSet>
      <sheetData sheetId="0" refreshError="1"/>
      <sheetData sheetId="1" refreshError="1"/>
      <sheetData sheetId="2"/>
      <sheetData sheetId="3" refreshError="1">
        <row r="1">
          <cell r="A1" t="str">
            <v>code</v>
          </cell>
          <cell r="B1" t="str">
            <v>공종</v>
          </cell>
          <cell r="C1" t="str">
            <v>규격</v>
          </cell>
          <cell r="D1" t="str">
            <v>단위</v>
          </cell>
          <cell r="E1" t="str">
            <v>노무단가</v>
          </cell>
          <cell r="F1" t="str">
            <v>재료단가</v>
          </cell>
          <cell r="G1" t="str">
            <v>경비단가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</row>
        <row r="3">
          <cell r="A3">
            <v>1</v>
          </cell>
          <cell r="B3" t="str">
            <v>조립식 가설사무소</v>
          </cell>
          <cell r="C3" t="str">
            <v>3개월</v>
          </cell>
          <cell r="D3" t="str">
            <v>㎡</v>
          </cell>
          <cell r="E3">
            <v>9490</v>
          </cell>
          <cell r="F3">
            <v>33903</v>
          </cell>
          <cell r="G3">
            <v>10000</v>
          </cell>
        </row>
        <row r="4">
          <cell r="A4">
            <v>2</v>
          </cell>
          <cell r="B4" t="str">
            <v>조립식 가설사무소</v>
          </cell>
          <cell r="C4" t="str">
            <v>6개월</v>
          </cell>
          <cell r="D4" t="str">
            <v>㎡</v>
          </cell>
          <cell r="E4">
            <v>12428</v>
          </cell>
          <cell r="F4">
            <v>33903</v>
          </cell>
          <cell r="G4">
            <v>20000</v>
          </cell>
        </row>
        <row r="5">
          <cell r="A5">
            <v>3</v>
          </cell>
          <cell r="B5" t="str">
            <v>조립식 가설사무소</v>
          </cell>
          <cell r="C5" t="str">
            <v>12개월</v>
          </cell>
          <cell r="D5" t="str">
            <v>㎡</v>
          </cell>
          <cell r="E5">
            <v>19038</v>
          </cell>
          <cell r="F5">
            <v>33903</v>
          </cell>
          <cell r="G5">
            <v>30000</v>
          </cell>
        </row>
        <row r="6">
          <cell r="A6">
            <v>4</v>
          </cell>
          <cell r="B6" t="str">
            <v>조립식 가설사무소</v>
          </cell>
          <cell r="C6" t="str">
            <v>24개월</v>
          </cell>
          <cell r="D6" t="str">
            <v>㎡</v>
          </cell>
          <cell r="E6">
            <v>28585</v>
          </cell>
          <cell r="F6">
            <v>33903</v>
          </cell>
          <cell r="G6">
            <v>40000</v>
          </cell>
        </row>
        <row r="7">
          <cell r="A7">
            <v>5</v>
          </cell>
          <cell r="B7" t="str">
            <v>조립식 가설창고</v>
          </cell>
          <cell r="C7" t="str">
            <v>3개월</v>
          </cell>
          <cell r="D7" t="str">
            <v>㎡</v>
          </cell>
          <cell r="E7">
            <v>6918</v>
          </cell>
          <cell r="F7">
            <v>25427</v>
          </cell>
          <cell r="G7">
            <v>50000</v>
          </cell>
        </row>
        <row r="8">
          <cell r="A8">
            <v>6</v>
          </cell>
          <cell r="B8" t="str">
            <v>조립식 가설창고</v>
          </cell>
          <cell r="C8" t="str">
            <v>6개월</v>
          </cell>
          <cell r="D8" t="str">
            <v>㎡</v>
          </cell>
          <cell r="E8">
            <v>9055</v>
          </cell>
          <cell r="F8">
            <v>25427</v>
          </cell>
          <cell r="G8">
            <v>60000</v>
          </cell>
        </row>
        <row r="9">
          <cell r="A9">
            <v>7</v>
          </cell>
          <cell r="B9" t="str">
            <v>조립식 가설창고</v>
          </cell>
          <cell r="C9" t="str">
            <v>12개월</v>
          </cell>
          <cell r="D9" t="str">
            <v>㎡</v>
          </cell>
          <cell r="E9">
            <v>13864</v>
          </cell>
          <cell r="F9">
            <v>25427</v>
          </cell>
          <cell r="G9">
            <v>70000</v>
          </cell>
        </row>
        <row r="10">
          <cell r="A10">
            <v>8</v>
          </cell>
          <cell r="B10" t="str">
            <v>조립식 가설창고</v>
          </cell>
          <cell r="C10" t="str">
            <v>24개월</v>
          </cell>
          <cell r="D10" t="str">
            <v>㎡</v>
          </cell>
          <cell r="E10">
            <v>20830</v>
          </cell>
          <cell r="F10">
            <v>25427</v>
          </cell>
          <cell r="G10">
            <v>80000</v>
          </cell>
        </row>
        <row r="11">
          <cell r="A11">
            <v>9</v>
          </cell>
          <cell r="B11" t="str">
            <v>조립식 가설울타리</v>
          </cell>
          <cell r="C11" t="str">
            <v>3개월</v>
          </cell>
          <cell r="D11" t="str">
            <v>m</v>
          </cell>
          <cell r="E11">
            <v>3541</v>
          </cell>
          <cell r="F11">
            <v>12012</v>
          </cell>
          <cell r="G11">
            <v>90000</v>
          </cell>
        </row>
        <row r="12">
          <cell r="A12">
            <v>10</v>
          </cell>
          <cell r="B12" t="str">
            <v>조립식 가설울타리</v>
          </cell>
          <cell r="C12" t="str">
            <v>6개월</v>
          </cell>
          <cell r="D12" t="str">
            <v>m</v>
          </cell>
          <cell r="E12">
            <v>4605</v>
          </cell>
          <cell r="F12">
            <v>12012</v>
          </cell>
          <cell r="G12">
            <v>100000</v>
          </cell>
        </row>
        <row r="13">
          <cell r="A13">
            <v>11</v>
          </cell>
          <cell r="B13" t="str">
            <v>조립식 가설울타리</v>
          </cell>
          <cell r="C13" t="str">
            <v>12개월</v>
          </cell>
          <cell r="D13" t="str">
            <v>m</v>
          </cell>
          <cell r="E13">
            <v>6341</v>
          </cell>
          <cell r="F13">
            <v>12012</v>
          </cell>
          <cell r="G13">
            <v>110000</v>
          </cell>
        </row>
        <row r="14">
          <cell r="A14">
            <v>12</v>
          </cell>
          <cell r="B14" t="str">
            <v>강관쌍줄비계</v>
          </cell>
          <cell r="C14" t="str">
            <v>30m이상,12개월사용시</v>
          </cell>
          <cell r="D14" t="str">
            <v>㎡</v>
          </cell>
          <cell r="E14">
            <v>2487</v>
          </cell>
          <cell r="F14">
            <v>11785</v>
          </cell>
        </row>
        <row r="15">
          <cell r="A15">
            <v>13</v>
          </cell>
          <cell r="B15" t="str">
            <v>강관비계다리</v>
          </cell>
          <cell r="C15" t="str">
            <v>3개월</v>
          </cell>
          <cell r="D15" t="str">
            <v>㎡</v>
          </cell>
          <cell r="E15">
            <v>5299</v>
          </cell>
          <cell r="F15">
            <v>21449</v>
          </cell>
        </row>
        <row r="16">
          <cell r="A16">
            <v>14</v>
          </cell>
          <cell r="B16" t="str">
            <v>강관비계다리</v>
          </cell>
          <cell r="C16" t="str">
            <v>6개월</v>
          </cell>
          <cell r="D16" t="str">
            <v>㎡</v>
          </cell>
          <cell r="E16">
            <v>7665</v>
          </cell>
          <cell r="F16">
            <v>21449</v>
          </cell>
        </row>
        <row r="17">
          <cell r="A17">
            <v>15</v>
          </cell>
          <cell r="B17" t="str">
            <v>강관비계다리</v>
          </cell>
          <cell r="C17" t="str">
            <v>12개월</v>
          </cell>
          <cell r="D17" t="str">
            <v>㎡</v>
          </cell>
          <cell r="E17">
            <v>11960</v>
          </cell>
          <cell r="F17">
            <v>21449</v>
          </cell>
        </row>
        <row r="18">
          <cell r="A18">
            <v>16</v>
          </cell>
          <cell r="B18" t="str">
            <v>강관비계매기</v>
          </cell>
          <cell r="C18" t="str">
            <v>3개월</v>
          </cell>
          <cell r="D18" t="str">
            <v>㎡</v>
          </cell>
          <cell r="E18">
            <v>1006</v>
          </cell>
          <cell r="F18">
            <v>7856</v>
          </cell>
        </row>
        <row r="19">
          <cell r="A19">
            <v>17</v>
          </cell>
          <cell r="B19" t="str">
            <v>강관비계매기</v>
          </cell>
          <cell r="C19" t="str">
            <v>6개월</v>
          </cell>
          <cell r="D19" t="str">
            <v>㎡</v>
          </cell>
          <cell r="E19">
            <v>1401</v>
          </cell>
          <cell r="F19">
            <v>7856</v>
          </cell>
        </row>
        <row r="20">
          <cell r="A20">
            <v>18</v>
          </cell>
          <cell r="B20" t="str">
            <v>강관비계매기</v>
          </cell>
          <cell r="C20" t="str">
            <v>12개월</v>
          </cell>
          <cell r="D20" t="str">
            <v>㎡</v>
          </cell>
          <cell r="E20">
            <v>2290</v>
          </cell>
          <cell r="F20">
            <v>7856</v>
          </cell>
        </row>
        <row r="21">
          <cell r="A21">
            <v>19</v>
          </cell>
          <cell r="B21" t="str">
            <v>이동식강관조립말비계</v>
          </cell>
          <cell r="C21" t="str">
            <v>3개월</v>
          </cell>
          <cell r="D21" t="str">
            <v>㎡</v>
          </cell>
          <cell r="E21">
            <v>19532</v>
          </cell>
          <cell r="F21">
            <v>34947</v>
          </cell>
        </row>
        <row r="22">
          <cell r="A22">
            <v>20</v>
          </cell>
          <cell r="B22" t="str">
            <v>이동식강관조립말비계</v>
          </cell>
          <cell r="C22" t="str">
            <v>6개월</v>
          </cell>
          <cell r="D22" t="str">
            <v>㎡</v>
          </cell>
          <cell r="E22">
            <v>29786</v>
          </cell>
          <cell r="F22">
            <v>34947</v>
          </cell>
        </row>
        <row r="23">
          <cell r="A23">
            <v>21</v>
          </cell>
          <cell r="B23" t="str">
            <v>이동식강관조립말비계</v>
          </cell>
          <cell r="C23" t="str">
            <v>12개월</v>
          </cell>
          <cell r="D23" t="str">
            <v>㎡</v>
          </cell>
          <cell r="E23">
            <v>49978</v>
          </cell>
          <cell r="F23">
            <v>34947</v>
          </cell>
        </row>
        <row r="24">
          <cell r="A24">
            <v>22</v>
          </cell>
          <cell r="B24" t="str">
            <v>강관 동바리</v>
          </cell>
          <cell r="C24" t="str">
            <v>3개월</v>
          </cell>
          <cell r="D24" t="str">
            <v>㎡</v>
          </cell>
          <cell r="E24">
            <v>759</v>
          </cell>
          <cell r="F24">
            <v>3523</v>
          </cell>
        </row>
        <row r="25">
          <cell r="A25">
            <v>23</v>
          </cell>
          <cell r="B25" t="str">
            <v>강관 동바리</v>
          </cell>
          <cell r="C25" t="str">
            <v>6개월</v>
          </cell>
          <cell r="D25" t="str">
            <v>㎡</v>
          </cell>
          <cell r="E25">
            <v>1266</v>
          </cell>
          <cell r="F25">
            <v>3523</v>
          </cell>
        </row>
        <row r="26">
          <cell r="A26">
            <v>24</v>
          </cell>
          <cell r="B26" t="str">
            <v>강관 동바리</v>
          </cell>
          <cell r="C26" t="str">
            <v>12개월</v>
          </cell>
          <cell r="D26" t="str">
            <v>㎡</v>
          </cell>
          <cell r="E26">
            <v>2405</v>
          </cell>
          <cell r="F26">
            <v>3523</v>
          </cell>
        </row>
        <row r="27">
          <cell r="A27">
            <v>25</v>
          </cell>
          <cell r="B27" t="str">
            <v>강관틀비계매기</v>
          </cell>
          <cell r="C27" t="str">
            <v>3개월</v>
          </cell>
          <cell r="D27" t="str">
            <v>㎡</v>
          </cell>
          <cell r="E27">
            <v>718</v>
          </cell>
          <cell r="F27">
            <v>2372</v>
          </cell>
        </row>
        <row r="28">
          <cell r="A28">
            <v>26</v>
          </cell>
          <cell r="B28" t="str">
            <v>강관틀비계매기</v>
          </cell>
          <cell r="C28" t="str">
            <v>6개월</v>
          </cell>
          <cell r="D28" t="str">
            <v>㎡</v>
          </cell>
          <cell r="E28">
            <v>1103</v>
          </cell>
          <cell r="F28">
            <v>2372</v>
          </cell>
        </row>
        <row r="29">
          <cell r="A29">
            <v>27</v>
          </cell>
          <cell r="B29" t="str">
            <v>강관틀비계매기</v>
          </cell>
          <cell r="C29" t="str">
            <v>12개월</v>
          </cell>
          <cell r="D29" t="str">
            <v>㎡</v>
          </cell>
          <cell r="E29">
            <v>1971</v>
          </cell>
          <cell r="F29">
            <v>2372</v>
          </cell>
        </row>
        <row r="30">
          <cell r="A30">
            <v>28</v>
          </cell>
          <cell r="B30" t="str">
            <v>낙하물 방지망</v>
          </cell>
          <cell r="C30" t="str">
            <v>철망 3개월</v>
          </cell>
          <cell r="D30" t="str">
            <v>㎡</v>
          </cell>
          <cell r="E30">
            <v>733</v>
          </cell>
          <cell r="F30">
            <v>2357</v>
          </cell>
        </row>
        <row r="31">
          <cell r="A31">
            <v>29</v>
          </cell>
          <cell r="B31" t="str">
            <v>낙하물 방지망</v>
          </cell>
          <cell r="C31" t="str">
            <v>철망 6개월</v>
          </cell>
          <cell r="D31" t="str">
            <v>㎡</v>
          </cell>
          <cell r="E31">
            <v>925</v>
          </cell>
          <cell r="F31">
            <v>2357</v>
          </cell>
        </row>
        <row r="32">
          <cell r="A32">
            <v>30</v>
          </cell>
          <cell r="B32" t="str">
            <v>낙하물 방지망</v>
          </cell>
          <cell r="C32" t="str">
            <v>철망 12개월</v>
          </cell>
          <cell r="D32" t="str">
            <v>㎡</v>
          </cell>
          <cell r="E32">
            <v>1168</v>
          </cell>
          <cell r="F32">
            <v>2357</v>
          </cell>
        </row>
        <row r="33">
          <cell r="A33">
            <v>31</v>
          </cell>
          <cell r="B33" t="str">
            <v>낙하물 방지망</v>
          </cell>
          <cell r="C33" t="str">
            <v>발</v>
          </cell>
          <cell r="D33" t="str">
            <v>㎡</v>
          </cell>
          <cell r="E33">
            <v>373</v>
          </cell>
          <cell r="F33">
            <v>2357</v>
          </cell>
        </row>
        <row r="34">
          <cell r="A34">
            <v>32</v>
          </cell>
          <cell r="B34" t="str">
            <v>현장정리</v>
          </cell>
          <cell r="C34" t="str">
            <v>철근콘크리트</v>
          </cell>
          <cell r="D34" t="str">
            <v>㎡</v>
          </cell>
          <cell r="F34">
            <v>5242</v>
          </cell>
        </row>
        <row r="35">
          <cell r="A35">
            <v>33</v>
          </cell>
          <cell r="B35" t="str">
            <v>현장정리</v>
          </cell>
          <cell r="C35" t="str">
            <v>철골</v>
          </cell>
          <cell r="D35" t="str">
            <v>㎡</v>
          </cell>
          <cell r="F35">
            <v>2446</v>
          </cell>
        </row>
        <row r="36">
          <cell r="A36">
            <v>34</v>
          </cell>
          <cell r="B36" t="str">
            <v>현장정리</v>
          </cell>
          <cell r="C36" t="str">
            <v>철골철근콘크리트</v>
          </cell>
          <cell r="D36" t="str">
            <v>㎡</v>
          </cell>
          <cell r="F36">
            <v>5242</v>
          </cell>
        </row>
        <row r="37">
          <cell r="A37">
            <v>35</v>
          </cell>
          <cell r="B37" t="str">
            <v>비계다리</v>
          </cell>
          <cell r="C37" t="str">
            <v>2층 3개월</v>
          </cell>
          <cell r="D37" t="str">
            <v>EA</v>
          </cell>
          <cell r="E37">
            <v>74088</v>
          </cell>
          <cell r="F37">
            <v>471408</v>
          </cell>
        </row>
        <row r="38">
          <cell r="A38">
            <v>36</v>
          </cell>
          <cell r="B38" t="str">
            <v>비계다리</v>
          </cell>
          <cell r="C38" t="str">
            <v>2층 6개월</v>
          </cell>
          <cell r="D38" t="str">
            <v>EA</v>
          </cell>
          <cell r="E38">
            <v>100880</v>
          </cell>
          <cell r="F38">
            <v>471408</v>
          </cell>
        </row>
        <row r="39">
          <cell r="A39">
            <v>37</v>
          </cell>
          <cell r="B39" t="str">
            <v>비계다리</v>
          </cell>
          <cell r="C39" t="str">
            <v>2층 12개월</v>
          </cell>
          <cell r="D39" t="str">
            <v>EA</v>
          </cell>
          <cell r="E39">
            <v>140558</v>
          </cell>
          <cell r="F39">
            <v>471408</v>
          </cell>
        </row>
        <row r="40">
          <cell r="A40">
            <v>38</v>
          </cell>
          <cell r="B40" t="str">
            <v>비계다리</v>
          </cell>
          <cell r="C40" t="str">
            <v>3층 3개월</v>
          </cell>
          <cell r="D40" t="str">
            <v>EA</v>
          </cell>
          <cell r="E40">
            <v>138826</v>
          </cell>
          <cell r="F40">
            <v>1178520</v>
          </cell>
        </row>
        <row r="41">
          <cell r="A41">
            <v>39</v>
          </cell>
          <cell r="B41" t="str">
            <v>비계다리</v>
          </cell>
          <cell r="C41" t="str">
            <v>3층 6개월</v>
          </cell>
          <cell r="D41" t="str">
            <v>EA</v>
          </cell>
          <cell r="E41">
            <v>190529</v>
          </cell>
          <cell r="F41">
            <v>1178520</v>
          </cell>
        </row>
        <row r="42">
          <cell r="A42">
            <v>40</v>
          </cell>
          <cell r="B42" t="str">
            <v>비계다리</v>
          </cell>
          <cell r="C42" t="str">
            <v>3층 12개월</v>
          </cell>
          <cell r="D42" t="str">
            <v>EA</v>
          </cell>
          <cell r="E42">
            <v>267142</v>
          </cell>
          <cell r="F42">
            <v>1178520</v>
          </cell>
        </row>
        <row r="43">
          <cell r="A43">
            <v>41</v>
          </cell>
          <cell r="B43" t="str">
            <v>비계다리</v>
          </cell>
          <cell r="C43" t="str">
            <v>4층 3개월</v>
          </cell>
          <cell r="D43" t="str">
            <v>EA</v>
          </cell>
          <cell r="E43">
            <v>235896</v>
          </cell>
          <cell r="F43">
            <v>2758290</v>
          </cell>
        </row>
        <row r="44">
          <cell r="A44">
            <v>42</v>
          </cell>
          <cell r="B44" t="str">
            <v>비계다리</v>
          </cell>
          <cell r="C44" t="str">
            <v>4층 6개월</v>
          </cell>
          <cell r="D44" t="str">
            <v>EA</v>
          </cell>
          <cell r="E44">
            <v>325033</v>
          </cell>
          <cell r="F44">
            <v>2758290</v>
          </cell>
        </row>
        <row r="45">
          <cell r="A45">
            <v>43</v>
          </cell>
          <cell r="B45" t="str">
            <v>비계다리</v>
          </cell>
          <cell r="C45" t="str">
            <v>4층 12개월</v>
          </cell>
          <cell r="D45" t="str">
            <v>EA</v>
          </cell>
          <cell r="E45">
            <v>457185</v>
          </cell>
          <cell r="F45">
            <v>2758290</v>
          </cell>
        </row>
        <row r="46">
          <cell r="A46">
            <v>44</v>
          </cell>
          <cell r="B46" t="str">
            <v>목재동바리</v>
          </cell>
          <cell r="C46" t="str">
            <v>1회</v>
          </cell>
          <cell r="D46" t="str">
            <v>10공㎥</v>
          </cell>
          <cell r="E46">
            <v>21688</v>
          </cell>
          <cell r="F46">
            <v>35469</v>
          </cell>
        </row>
        <row r="47">
          <cell r="A47">
            <v>45</v>
          </cell>
          <cell r="B47" t="str">
            <v>목재동바리</v>
          </cell>
          <cell r="C47" t="str">
            <v>2회</v>
          </cell>
          <cell r="D47" t="str">
            <v>10공㎥</v>
          </cell>
          <cell r="E47">
            <v>14656</v>
          </cell>
          <cell r="F47">
            <v>35469</v>
          </cell>
        </row>
        <row r="48">
          <cell r="A48">
            <v>46</v>
          </cell>
          <cell r="B48" t="str">
            <v>목재동바리</v>
          </cell>
          <cell r="C48" t="str">
            <v>3회</v>
          </cell>
          <cell r="D48" t="str">
            <v>10공㎥</v>
          </cell>
          <cell r="E48">
            <v>12346</v>
          </cell>
          <cell r="F48">
            <v>35469</v>
          </cell>
        </row>
        <row r="49">
          <cell r="A49">
            <v>47</v>
          </cell>
          <cell r="B49" t="str">
            <v>목재동바리</v>
          </cell>
          <cell r="C49" t="str">
            <v>4회</v>
          </cell>
          <cell r="D49" t="str">
            <v>10공㎥</v>
          </cell>
          <cell r="E49">
            <v>11297</v>
          </cell>
          <cell r="F49">
            <v>35469</v>
          </cell>
        </row>
        <row r="50">
          <cell r="A50">
            <v>48</v>
          </cell>
          <cell r="B50" t="str">
            <v>목재동바리</v>
          </cell>
          <cell r="C50" t="str">
            <v>5회</v>
          </cell>
          <cell r="D50" t="str">
            <v>10공㎥</v>
          </cell>
          <cell r="E50">
            <v>10699</v>
          </cell>
          <cell r="F50">
            <v>35469</v>
          </cell>
        </row>
        <row r="51">
          <cell r="A51">
            <v>49</v>
          </cell>
          <cell r="B51" t="str">
            <v>목재동바리</v>
          </cell>
          <cell r="C51" t="str">
            <v>6회</v>
          </cell>
          <cell r="D51" t="str">
            <v>10공㎥</v>
          </cell>
          <cell r="E51">
            <v>10388</v>
          </cell>
          <cell r="F51">
            <v>35469</v>
          </cell>
        </row>
        <row r="52">
          <cell r="A52">
            <v>50</v>
          </cell>
          <cell r="B52" t="str">
            <v>목재동바리</v>
          </cell>
          <cell r="C52" t="str">
            <v>7회</v>
          </cell>
          <cell r="D52" t="str">
            <v>10공㎥</v>
          </cell>
          <cell r="E52">
            <v>10148</v>
          </cell>
          <cell r="F52">
            <v>35469</v>
          </cell>
        </row>
        <row r="53">
          <cell r="A53">
            <v>51</v>
          </cell>
          <cell r="B53" t="str">
            <v>내부수평비계설치</v>
          </cell>
          <cell r="C53" t="str">
            <v>3개월</v>
          </cell>
          <cell r="D53" t="str">
            <v>㎡</v>
          </cell>
          <cell r="E53">
            <v>853</v>
          </cell>
          <cell r="F53">
            <v>4714</v>
          </cell>
        </row>
        <row r="54">
          <cell r="A54">
            <v>52</v>
          </cell>
          <cell r="B54" t="str">
            <v>내부수평비계설치</v>
          </cell>
          <cell r="C54" t="str">
            <v>6개월</v>
          </cell>
          <cell r="D54" t="str">
            <v>㎡</v>
          </cell>
          <cell r="E54">
            <v>1138</v>
          </cell>
          <cell r="F54">
            <v>4714</v>
          </cell>
        </row>
        <row r="55">
          <cell r="A55">
            <v>53</v>
          </cell>
          <cell r="B55" t="str">
            <v>내부수평비계설치</v>
          </cell>
          <cell r="C55" t="str">
            <v>12개월</v>
          </cell>
          <cell r="D55" t="str">
            <v>㎡</v>
          </cell>
          <cell r="E55">
            <v>1556</v>
          </cell>
          <cell r="F55">
            <v>4714</v>
          </cell>
        </row>
        <row r="56">
          <cell r="A56">
            <v>54</v>
          </cell>
          <cell r="B56" t="str">
            <v>내부수평비계설치</v>
          </cell>
          <cell r="C56" t="str">
            <v>12개월이상</v>
          </cell>
          <cell r="D56" t="str">
            <v>㎡</v>
          </cell>
          <cell r="E56">
            <v>2580</v>
          </cell>
          <cell r="F56">
            <v>4714</v>
          </cell>
        </row>
        <row r="57">
          <cell r="A57">
            <v>55</v>
          </cell>
          <cell r="B57" t="str">
            <v>내부말비계</v>
          </cell>
          <cell r="C57" t="str">
            <v>3개월</v>
          </cell>
          <cell r="D57" t="str">
            <v>㎡</v>
          </cell>
          <cell r="E57">
            <v>465</v>
          </cell>
          <cell r="F57">
            <v>2357</v>
          </cell>
        </row>
        <row r="58">
          <cell r="A58">
            <v>56</v>
          </cell>
          <cell r="B58" t="str">
            <v>내부말비계</v>
          </cell>
          <cell r="C58" t="str">
            <v>6개월</v>
          </cell>
          <cell r="D58" t="str">
            <v>㎡</v>
          </cell>
          <cell r="E58">
            <v>617</v>
          </cell>
          <cell r="F58">
            <v>2036</v>
          </cell>
        </row>
        <row r="59">
          <cell r="A59">
            <v>57</v>
          </cell>
          <cell r="B59" t="str">
            <v>내부말비계</v>
          </cell>
          <cell r="C59" t="str">
            <v>12개월</v>
          </cell>
          <cell r="D59" t="str">
            <v>㎡</v>
          </cell>
          <cell r="E59">
            <v>869</v>
          </cell>
          <cell r="F59">
            <v>2036</v>
          </cell>
        </row>
        <row r="60">
          <cell r="A60">
            <v>58</v>
          </cell>
          <cell r="B60" t="str">
            <v>내부말비계</v>
          </cell>
          <cell r="C60" t="str">
            <v>12개월이상</v>
          </cell>
          <cell r="D60" t="str">
            <v>㎡</v>
          </cell>
          <cell r="E60">
            <v>1498</v>
          </cell>
          <cell r="F60">
            <v>2357</v>
          </cell>
        </row>
        <row r="61">
          <cell r="A61">
            <v>59</v>
          </cell>
          <cell r="B61" t="str">
            <v>수평 규준틀</v>
          </cell>
          <cell r="C61" t="str">
            <v>평</v>
          </cell>
          <cell r="D61" t="str">
            <v>EA</v>
          </cell>
          <cell r="E61">
            <v>2363</v>
          </cell>
          <cell r="F61">
            <v>20576</v>
          </cell>
        </row>
        <row r="62">
          <cell r="A62">
            <v>60</v>
          </cell>
          <cell r="B62" t="str">
            <v>수평 규준틀</v>
          </cell>
          <cell r="C62" t="str">
            <v>귀</v>
          </cell>
          <cell r="D62" t="str">
            <v>EA</v>
          </cell>
          <cell r="E62">
            <v>3720</v>
          </cell>
          <cell r="F62">
            <v>35911</v>
          </cell>
        </row>
        <row r="63">
          <cell r="A63">
            <v>61</v>
          </cell>
          <cell r="B63" t="str">
            <v>세로 규준틀</v>
          </cell>
          <cell r="C63" t="str">
            <v>평</v>
          </cell>
          <cell r="D63" t="str">
            <v>EA</v>
          </cell>
          <cell r="E63">
            <v>3926</v>
          </cell>
          <cell r="F63">
            <v>19100</v>
          </cell>
        </row>
        <row r="64">
          <cell r="A64">
            <v>62</v>
          </cell>
          <cell r="B64" t="str">
            <v>세로 규준틀</v>
          </cell>
          <cell r="C64" t="str">
            <v>귀</v>
          </cell>
          <cell r="D64" t="str">
            <v>EA</v>
          </cell>
          <cell r="E64">
            <v>3539</v>
          </cell>
          <cell r="F64">
            <v>19100</v>
          </cell>
        </row>
        <row r="65">
          <cell r="A65">
            <v>63</v>
          </cell>
          <cell r="B65" t="str">
            <v>면적당 규준틀</v>
          </cell>
          <cell r="D65" t="str">
            <v>㎡</v>
          </cell>
          <cell r="E65">
            <v>337</v>
          </cell>
          <cell r="F65">
            <v>3475</v>
          </cell>
        </row>
        <row r="66">
          <cell r="A66">
            <v>64</v>
          </cell>
          <cell r="B66" t="str">
            <v>보호막 설치</v>
          </cell>
          <cell r="C66" t="str">
            <v>PVC 코팅</v>
          </cell>
          <cell r="D66" t="str">
            <v>㎡</v>
          </cell>
          <cell r="E66">
            <v>976</v>
          </cell>
          <cell r="F66">
            <v>1571</v>
          </cell>
        </row>
        <row r="67">
          <cell r="A67">
            <v>65</v>
          </cell>
          <cell r="B67" t="str">
            <v>방진망설치</v>
          </cell>
          <cell r="D67" t="str">
            <v>㎡</v>
          </cell>
          <cell r="E67">
            <v>77</v>
          </cell>
          <cell r="F67">
            <v>2042</v>
          </cell>
        </row>
        <row r="68">
          <cell r="A68">
            <v>66</v>
          </cell>
          <cell r="B68" t="str">
            <v>건축물보양</v>
          </cell>
          <cell r="C68" t="str">
            <v>콘크리트 가마니</v>
          </cell>
          <cell r="D68" t="str">
            <v>㎡</v>
          </cell>
          <cell r="E68">
            <v>108</v>
          </cell>
          <cell r="F68">
            <v>419</v>
          </cell>
        </row>
        <row r="69">
          <cell r="A69">
            <v>67</v>
          </cell>
          <cell r="B69" t="str">
            <v>건축물보양</v>
          </cell>
          <cell r="C69" t="str">
            <v>콘크리트 살수</v>
          </cell>
          <cell r="D69" t="str">
            <v>㎡</v>
          </cell>
          <cell r="F69">
            <v>139</v>
          </cell>
        </row>
        <row r="70">
          <cell r="A70">
            <v>68</v>
          </cell>
          <cell r="B70" t="str">
            <v>건축물보양(바닥)</v>
          </cell>
          <cell r="C70" t="str">
            <v>석재.타일.테라죠</v>
          </cell>
          <cell r="D70" t="str">
            <v>㎡</v>
          </cell>
          <cell r="E70">
            <v>180</v>
          </cell>
          <cell r="F70">
            <v>69</v>
          </cell>
        </row>
        <row r="71">
          <cell r="A71">
            <v>69</v>
          </cell>
          <cell r="B71" t="str">
            <v>건축물보양(벽)</v>
          </cell>
          <cell r="C71" t="str">
            <v>석재.타일.테라죠</v>
          </cell>
          <cell r="D71" t="str">
            <v>㎡</v>
          </cell>
          <cell r="E71">
            <v>69</v>
          </cell>
          <cell r="F71">
            <v>349</v>
          </cell>
        </row>
        <row r="72">
          <cell r="A72">
            <v>70</v>
          </cell>
          <cell r="B72" t="str">
            <v>석재.타일 보양</v>
          </cell>
          <cell r="C72" t="str">
            <v>톱밥</v>
          </cell>
          <cell r="D72" t="str">
            <v>㎡</v>
          </cell>
          <cell r="E72">
            <v>30</v>
          </cell>
          <cell r="F72">
            <v>63</v>
          </cell>
        </row>
        <row r="73">
          <cell r="A73">
            <v>71</v>
          </cell>
          <cell r="B73" t="str">
            <v>건축물보양</v>
          </cell>
          <cell r="C73" t="str">
            <v>목재문틀 보양</v>
          </cell>
          <cell r="D73" t="str">
            <v>㎡</v>
          </cell>
          <cell r="E73">
            <v>1477</v>
          </cell>
          <cell r="F73">
            <v>2018</v>
          </cell>
        </row>
        <row r="74">
          <cell r="A74">
            <v>72</v>
          </cell>
          <cell r="B74" t="str">
            <v>자동세륜기설치</v>
          </cell>
          <cell r="C74" t="str">
            <v>설치</v>
          </cell>
          <cell r="D74" t="str">
            <v>대당</v>
          </cell>
          <cell r="F74">
            <v>235704</v>
          </cell>
        </row>
        <row r="75">
          <cell r="A75">
            <v>73</v>
          </cell>
          <cell r="B75" t="str">
            <v>자동세륜기설치</v>
          </cell>
          <cell r="C75" t="str">
            <v>해체</v>
          </cell>
          <cell r="D75" t="str">
            <v>대당</v>
          </cell>
          <cell r="F75">
            <v>235704</v>
          </cell>
        </row>
        <row r="76">
          <cell r="A76">
            <v>74</v>
          </cell>
        </row>
        <row r="77">
          <cell r="A77">
            <v>75</v>
          </cell>
        </row>
        <row r="78">
          <cell r="A78">
            <v>76</v>
          </cell>
        </row>
        <row r="79">
          <cell r="A79">
            <v>77</v>
          </cell>
        </row>
        <row r="80">
          <cell r="A80">
            <v>78</v>
          </cell>
        </row>
        <row r="81">
          <cell r="A81">
            <v>79</v>
          </cell>
        </row>
        <row r="82">
          <cell r="A82">
            <v>80</v>
          </cell>
        </row>
        <row r="83">
          <cell r="A83">
            <v>81</v>
          </cell>
        </row>
        <row r="84">
          <cell r="A84">
            <v>82</v>
          </cell>
        </row>
        <row r="85">
          <cell r="A85">
            <v>83</v>
          </cell>
        </row>
        <row r="86">
          <cell r="A86">
            <v>84</v>
          </cell>
        </row>
        <row r="87">
          <cell r="A87">
            <v>85</v>
          </cell>
        </row>
        <row r="88">
          <cell r="A88">
            <v>86</v>
          </cell>
        </row>
        <row r="89">
          <cell r="A89">
            <v>87</v>
          </cell>
        </row>
        <row r="90">
          <cell r="A90">
            <v>88</v>
          </cell>
        </row>
        <row r="91">
          <cell r="A91">
            <v>89</v>
          </cell>
        </row>
        <row r="92">
          <cell r="A92">
            <v>90</v>
          </cell>
        </row>
        <row r="93">
          <cell r="A93">
            <v>91</v>
          </cell>
        </row>
        <row r="94">
          <cell r="A94">
            <v>92</v>
          </cell>
        </row>
        <row r="95">
          <cell r="A95">
            <v>93</v>
          </cell>
        </row>
        <row r="96">
          <cell r="A96">
            <v>94</v>
          </cell>
        </row>
        <row r="97">
          <cell r="A97">
            <v>95</v>
          </cell>
        </row>
        <row r="98">
          <cell r="A98">
            <v>96</v>
          </cell>
        </row>
        <row r="99">
          <cell r="A99">
            <v>97</v>
          </cell>
        </row>
        <row r="100">
          <cell r="A100">
            <v>98</v>
          </cell>
        </row>
        <row r="101">
          <cell r="A101">
            <v>99</v>
          </cell>
        </row>
        <row r="102">
          <cell r="A102">
            <v>100</v>
          </cell>
        </row>
        <row r="103">
          <cell r="A103">
            <v>101</v>
          </cell>
        </row>
        <row r="104">
          <cell r="A104">
            <v>102</v>
          </cell>
        </row>
        <row r="105">
          <cell r="A105">
            <v>103</v>
          </cell>
        </row>
        <row r="106">
          <cell r="A106">
            <v>104</v>
          </cell>
        </row>
        <row r="107">
          <cell r="A107">
            <v>105</v>
          </cell>
        </row>
        <row r="108">
          <cell r="A108">
            <v>106</v>
          </cell>
        </row>
        <row r="109">
          <cell r="A109">
            <v>107</v>
          </cell>
        </row>
        <row r="110">
          <cell r="A110">
            <v>108</v>
          </cell>
        </row>
        <row r="111">
          <cell r="A111">
            <v>109</v>
          </cell>
        </row>
        <row r="112">
          <cell r="A112">
            <v>110</v>
          </cell>
        </row>
        <row r="113">
          <cell r="A113">
            <v>111</v>
          </cell>
        </row>
        <row r="114">
          <cell r="A114">
            <v>112</v>
          </cell>
        </row>
        <row r="115">
          <cell r="A115">
            <v>113</v>
          </cell>
        </row>
        <row r="116">
          <cell r="A116">
            <v>114</v>
          </cell>
        </row>
        <row r="117">
          <cell r="A117">
            <v>115</v>
          </cell>
        </row>
        <row r="118">
          <cell r="A118">
            <v>116</v>
          </cell>
        </row>
        <row r="119">
          <cell r="A119">
            <v>117</v>
          </cell>
        </row>
        <row r="120">
          <cell r="A120">
            <v>118</v>
          </cell>
        </row>
        <row r="121">
          <cell r="A121">
            <v>119</v>
          </cell>
        </row>
        <row r="122">
          <cell r="A122">
            <v>120</v>
          </cell>
        </row>
        <row r="123">
          <cell r="A123">
            <v>121</v>
          </cell>
        </row>
        <row r="124">
          <cell r="A124">
            <v>122</v>
          </cell>
        </row>
        <row r="125">
          <cell r="A125">
            <v>123</v>
          </cell>
        </row>
        <row r="126">
          <cell r="A126">
            <v>124</v>
          </cell>
        </row>
        <row r="127">
          <cell r="A127">
            <v>125</v>
          </cell>
        </row>
        <row r="128">
          <cell r="A128">
            <v>126</v>
          </cell>
        </row>
        <row r="129">
          <cell r="A129">
            <v>127</v>
          </cell>
        </row>
        <row r="130">
          <cell r="A130">
            <v>128</v>
          </cell>
        </row>
        <row r="131">
          <cell r="A131">
            <v>129</v>
          </cell>
        </row>
        <row r="132">
          <cell r="A132">
            <v>130</v>
          </cell>
        </row>
        <row r="133">
          <cell r="A133">
            <v>131</v>
          </cell>
        </row>
        <row r="134">
          <cell r="A134">
            <v>132</v>
          </cell>
        </row>
        <row r="135">
          <cell r="A135">
            <v>133</v>
          </cell>
        </row>
        <row r="136">
          <cell r="A136">
            <v>134</v>
          </cell>
        </row>
        <row r="137">
          <cell r="A137">
            <v>135</v>
          </cell>
        </row>
        <row r="138">
          <cell r="A138">
            <v>136</v>
          </cell>
        </row>
        <row r="139">
          <cell r="A139">
            <v>137</v>
          </cell>
        </row>
        <row r="140">
          <cell r="A140">
            <v>138</v>
          </cell>
        </row>
        <row r="141">
          <cell r="A141">
            <v>139</v>
          </cell>
        </row>
        <row r="142">
          <cell r="A142">
            <v>140</v>
          </cell>
        </row>
        <row r="143">
          <cell r="A143">
            <v>141</v>
          </cell>
        </row>
        <row r="144">
          <cell r="A144">
            <v>142</v>
          </cell>
        </row>
        <row r="145">
          <cell r="A145">
            <v>143</v>
          </cell>
        </row>
        <row r="146">
          <cell r="A146">
            <v>144</v>
          </cell>
        </row>
        <row r="147">
          <cell r="A147">
            <v>145</v>
          </cell>
        </row>
        <row r="148">
          <cell r="A148">
            <v>146</v>
          </cell>
        </row>
        <row r="149">
          <cell r="A149">
            <v>147</v>
          </cell>
        </row>
        <row r="150">
          <cell r="A150">
            <v>148</v>
          </cell>
        </row>
        <row r="151">
          <cell r="A151">
            <v>149</v>
          </cell>
        </row>
        <row r="152">
          <cell r="A152">
            <v>150</v>
          </cell>
        </row>
        <row r="153">
          <cell r="A153">
            <v>151</v>
          </cell>
        </row>
        <row r="154">
          <cell r="A154">
            <v>152</v>
          </cell>
        </row>
        <row r="155">
          <cell r="A155">
            <v>153</v>
          </cell>
        </row>
        <row r="156">
          <cell r="A156">
            <v>154</v>
          </cell>
        </row>
        <row r="157">
          <cell r="A157">
            <v>155</v>
          </cell>
        </row>
        <row r="158">
          <cell r="A158">
            <v>156</v>
          </cell>
        </row>
        <row r="159">
          <cell r="A159">
            <v>157</v>
          </cell>
        </row>
        <row r="160">
          <cell r="A160">
            <v>158</v>
          </cell>
        </row>
        <row r="161">
          <cell r="A161">
            <v>159</v>
          </cell>
        </row>
        <row r="162">
          <cell r="A162">
            <v>160</v>
          </cell>
        </row>
        <row r="163">
          <cell r="A163">
            <v>161</v>
          </cell>
        </row>
        <row r="164">
          <cell r="A164">
            <v>162</v>
          </cell>
        </row>
        <row r="165">
          <cell r="A165">
            <v>163</v>
          </cell>
        </row>
        <row r="166">
          <cell r="A166">
            <v>164</v>
          </cell>
        </row>
        <row r="167">
          <cell r="A167">
            <v>165</v>
          </cell>
        </row>
        <row r="168">
          <cell r="A168">
            <v>166</v>
          </cell>
        </row>
        <row r="169">
          <cell r="A169">
            <v>167</v>
          </cell>
        </row>
        <row r="170">
          <cell r="A170">
            <v>168</v>
          </cell>
        </row>
        <row r="171">
          <cell r="A171">
            <v>169</v>
          </cell>
        </row>
        <row r="172">
          <cell r="A172">
            <v>170</v>
          </cell>
        </row>
        <row r="173">
          <cell r="A173">
            <v>171</v>
          </cell>
        </row>
        <row r="174">
          <cell r="A174">
            <v>172</v>
          </cell>
        </row>
        <row r="175">
          <cell r="A175">
            <v>173</v>
          </cell>
        </row>
        <row r="176">
          <cell r="A176">
            <v>174</v>
          </cell>
        </row>
        <row r="177">
          <cell r="A177">
            <v>175</v>
          </cell>
        </row>
        <row r="178">
          <cell r="A178">
            <v>176</v>
          </cell>
        </row>
        <row r="179">
          <cell r="A179">
            <v>177</v>
          </cell>
        </row>
        <row r="180">
          <cell r="A180">
            <v>178</v>
          </cell>
        </row>
        <row r="181">
          <cell r="A181">
            <v>179</v>
          </cell>
        </row>
        <row r="182">
          <cell r="A182">
            <v>180</v>
          </cell>
        </row>
        <row r="183">
          <cell r="A183">
            <v>181</v>
          </cell>
        </row>
        <row r="184">
          <cell r="A184">
            <v>182</v>
          </cell>
        </row>
        <row r="185">
          <cell r="A185">
            <v>183</v>
          </cell>
        </row>
        <row r="186">
          <cell r="A186">
            <v>184</v>
          </cell>
        </row>
        <row r="187">
          <cell r="A187">
            <v>185</v>
          </cell>
        </row>
        <row r="188">
          <cell r="A188">
            <v>186</v>
          </cell>
        </row>
        <row r="189">
          <cell r="A189">
            <v>187</v>
          </cell>
        </row>
        <row r="190">
          <cell r="A190">
            <v>188</v>
          </cell>
        </row>
        <row r="191">
          <cell r="A191">
            <v>189</v>
          </cell>
        </row>
        <row r="192">
          <cell r="A192">
            <v>190</v>
          </cell>
        </row>
        <row r="193">
          <cell r="A193">
            <v>191</v>
          </cell>
        </row>
        <row r="194">
          <cell r="A194">
            <v>192</v>
          </cell>
        </row>
        <row r="195">
          <cell r="A195">
            <v>193</v>
          </cell>
        </row>
        <row r="196">
          <cell r="A196">
            <v>194</v>
          </cell>
        </row>
        <row r="197">
          <cell r="A197">
            <v>195</v>
          </cell>
        </row>
        <row r="198">
          <cell r="A198">
            <v>196</v>
          </cell>
        </row>
        <row r="199">
          <cell r="A199">
            <v>197</v>
          </cell>
        </row>
        <row r="200">
          <cell r="A200">
            <v>198</v>
          </cell>
        </row>
        <row r="201">
          <cell r="A201">
            <v>199</v>
          </cell>
        </row>
        <row r="202">
          <cell r="A202">
            <v>200</v>
          </cell>
          <cell r="B202" t="str">
            <v xml:space="preserve">흙막이판 설치 </v>
          </cell>
          <cell r="C202" t="str">
            <v>1회</v>
          </cell>
          <cell r="D202" t="str">
            <v>10㎡당</v>
          </cell>
          <cell r="E202">
            <v>177012</v>
          </cell>
          <cell r="F202">
            <v>111723</v>
          </cell>
        </row>
        <row r="203">
          <cell r="A203">
            <v>201</v>
          </cell>
          <cell r="B203" t="str">
            <v xml:space="preserve">(1회당사용기간3개월미만)  </v>
          </cell>
          <cell r="C203" t="str">
            <v>2회</v>
          </cell>
          <cell r="D203" t="str">
            <v>10㎡당</v>
          </cell>
          <cell r="E203">
            <v>263321</v>
          </cell>
          <cell r="F203">
            <v>111723</v>
          </cell>
        </row>
        <row r="204">
          <cell r="A204">
            <v>202</v>
          </cell>
          <cell r="C204" t="str">
            <v>3회</v>
          </cell>
          <cell r="D204" t="str">
            <v>10㎡당</v>
          </cell>
          <cell r="E204">
            <v>315369</v>
          </cell>
          <cell r="F204">
            <v>111723</v>
          </cell>
        </row>
        <row r="205">
          <cell r="A205">
            <v>203</v>
          </cell>
          <cell r="B205" t="str">
            <v xml:space="preserve">흙막이판 설치 </v>
          </cell>
          <cell r="C205" t="str">
            <v>3-6개월미만</v>
          </cell>
          <cell r="D205" t="str">
            <v>10㎡당</v>
          </cell>
          <cell r="E205">
            <v>263326</v>
          </cell>
          <cell r="F205">
            <v>111723</v>
          </cell>
        </row>
        <row r="206">
          <cell r="A206">
            <v>204</v>
          </cell>
          <cell r="B206" t="str">
            <v xml:space="preserve">(1회당사용기간3개월이상)  </v>
          </cell>
          <cell r="C206" t="str">
            <v>6-1년까지</v>
          </cell>
          <cell r="D206" t="str">
            <v>10㎡당</v>
          </cell>
          <cell r="E206">
            <v>315369</v>
          </cell>
          <cell r="F206">
            <v>111723</v>
          </cell>
        </row>
        <row r="207">
          <cell r="A207">
            <v>205</v>
          </cell>
          <cell r="B207" t="str">
            <v>H-Beam 설치(H=300-350mm)</v>
          </cell>
          <cell r="C207" t="str">
            <v>3-5m</v>
          </cell>
          <cell r="D207" t="str">
            <v>본당</v>
          </cell>
          <cell r="E207">
            <v>2099</v>
          </cell>
          <cell r="F207">
            <v>48836</v>
          </cell>
          <cell r="G207">
            <v>14015</v>
          </cell>
        </row>
        <row r="208">
          <cell r="A208">
            <v>206</v>
          </cell>
          <cell r="B208" t="str">
            <v>H-Beam 설치(H=300-350mm)</v>
          </cell>
          <cell r="C208" t="str">
            <v>6-8m</v>
          </cell>
          <cell r="D208" t="str">
            <v>본당</v>
          </cell>
          <cell r="E208">
            <v>2460</v>
          </cell>
          <cell r="F208">
            <v>57309</v>
          </cell>
          <cell r="G208">
            <v>16419</v>
          </cell>
        </row>
        <row r="209">
          <cell r="A209">
            <v>207</v>
          </cell>
          <cell r="B209" t="str">
            <v>H-Beam 철거(H=300-350mm)</v>
          </cell>
          <cell r="C209" t="str">
            <v>3-5m</v>
          </cell>
          <cell r="D209" t="str">
            <v>본당</v>
          </cell>
          <cell r="E209">
            <v>1692</v>
          </cell>
          <cell r="F209">
            <v>35501</v>
          </cell>
          <cell r="G209">
            <v>11298</v>
          </cell>
        </row>
        <row r="210">
          <cell r="A210">
            <v>208</v>
          </cell>
          <cell r="B210" t="str">
            <v>H-Beam 철거(H=300-350mm)</v>
          </cell>
          <cell r="C210" t="str">
            <v>6-8m</v>
          </cell>
          <cell r="D210" t="str">
            <v>본당</v>
          </cell>
          <cell r="E210">
            <v>1840</v>
          </cell>
          <cell r="F210">
            <v>38556</v>
          </cell>
          <cell r="G210">
            <v>12284</v>
          </cell>
        </row>
        <row r="211">
          <cell r="A211">
            <v>209</v>
          </cell>
          <cell r="B211" t="str">
            <v>H-Beam 설치(H=600-8000mm)</v>
          </cell>
          <cell r="C211" t="str">
            <v>3-5m</v>
          </cell>
          <cell r="D211" t="str">
            <v>본당</v>
          </cell>
          <cell r="E211">
            <v>2485</v>
          </cell>
          <cell r="F211">
            <v>57959</v>
          </cell>
          <cell r="G211">
            <v>16587</v>
          </cell>
        </row>
        <row r="212">
          <cell r="A212">
            <v>210</v>
          </cell>
          <cell r="B212" t="str">
            <v>H-Beam 설치(H=600-8000mm)</v>
          </cell>
          <cell r="C212" t="str">
            <v>6-8m</v>
          </cell>
          <cell r="D212" t="str">
            <v>본당</v>
          </cell>
          <cell r="E212">
            <v>2964</v>
          </cell>
          <cell r="F212">
            <v>69011</v>
          </cell>
          <cell r="G212">
            <v>19784</v>
          </cell>
        </row>
        <row r="213">
          <cell r="A213">
            <v>211</v>
          </cell>
          <cell r="B213" t="str">
            <v>H-Beam 철거(H=600-8000mm)</v>
          </cell>
          <cell r="C213" t="str">
            <v>3-5m</v>
          </cell>
          <cell r="D213" t="str">
            <v>본당</v>
          </cell>
          <cell r="E213">
            <v>2006</v>
          </cell>
          <cell r="F213">
            <v>42072</v>
          </cell>
          <cell r="G213">
            <v>13390</v>
          </cell>
        </row>
        <row r="214">
          <cell r="A214">
            <v>212</v>
          </cell>
          <cell r="B214" t="str">
            <v>H-Beam 철거(H=600-8000mm)</v>
          </cell>
          <cell r="C214" t="str">
            <v>6-8m</v>
          </cell>
          <cell r="D214" t="str">
            <v>본당</v>
          </cell>
          <cell r="E214">
            <v>2247</v>
          </cell>
          <cell r="F214">
            <v>47304</v>
          </cell>
          <cell r="G214">
            <v>15000</v>
          </cell>
        </row>
        <row r="215">
          <cell r="A215">
            <v>213</v>
          </cell>
          <cell r="B215" t="str">
            <v>콘크리트말뚝</v>
          </cell>
          <cell r="C215" t="str">
            <v>5-10m미만</v>
          </cell>
          <cell r="D215" t="str">
            <v>3본당</v>
          </cell>
          <cell r="F215">
            <v>536892</v>
          </cell>
        </row>
        <row r="216">
          <cell r="A216">
            <v>214</v>
          </cell>
          <cell r="B216" t="str">
            <v>콘크리트말뚝</v>
          </cell>
          <cell r="C216" t="str">
            <v>10-15m미난</v>
          </cell>
          <cell r="D216" t="str">
            <v>3본당</v>
          </cell>
          <cell r="F216">
            <v>842069</v>
          </cell>
        </row>
        <row r="217">
          <cell r="A217">
            <v>215</v>
          </cell>
          <cell r="B217" t="str">
            <v>강관말뚝</v>
          </cell>
          <cell r="C217" t="str">
            <v>15-20m</v>
          </cell>
          <cell r="D217" t="str">
            <v>3본당</v>
          </cell>
          <cell r="F217">
            <v>846990</v>
          </cell>
        </row>
        <row r="218">
          <cell r="A218">
            <v>216</v>
          </cell>
          <cell r="B218" t="str">
            <v>강관말뚝</v>
          </cell>
          <cell r="C218" t="str">
            <v>20-30m</v>
          </cell>
          <cell r="D218" t="str">
            <v>3본당</v>
          </cell>
          <cell r="F218">
            <v>1014571</v>
          </cell>
        </row>
        <row r="219">
          <cell r="A219">
            <v>217</v>
          </cell>
          <cell r="B219" t="str">
            <v>강관말뚝머리정리</v>
          </cell>
          <cell r="C219" t="str">
            <v>φ400</v>
          </cell>
          <cell r="D219" t="str">
            <v>본당</v>
          </cell>
          <cell r="E219">
            <v>1905</v>
          </cell>
          <cell r="F219">
            <v>50281</v>
          </cell>
        </row>
        <row r="220">
          <cell r="A220">
            <v>218</v>
          </cell>
          <cell r="B220" t="str">
            <v>강관말뚝머리정리</v>
          </cell>
          <cell r="C220" t="str">
            <v>φ500</v>
          </cell>
          <cell r="D220" t="str">
            <v>본당</v>
          </cell>
          <cell r="E220">
            <v>2415</v>
          </cell>
          <cell r="F220">
            <v>63605</v>
          </cell>
        </row>
        <row r="221">
          <cell r="A221">
            <v>219</v>
          </cell>
          <cell r="B221" t="str">
            <v>강관말뚝머리정리</v>
          </cell>
          <cell r="C221" t="str">
            <v>φ600</v>
          </cell>
          <cell r="D221" t="str">
            <v>본당</v>
          </cell>
          <cell r="E221">
            <v>2865</v>
          </cell>
          <cell r="F221">
            <v>75925</v>
          </cell>
        </row>
        <row r="222">
          <cell r="A222">
            <v>220</v>
          </cell>
          <cell r="B222" t="str">
            <v>건축지정</v>
          </cell>
          <cell r="C222" t="str">
            <v>모래깔기지정</v>
          </cell>
          <cell r="D222" t="str">
            <v>㎥</v>
          </cell>
          <cell r="E222">
            <v>13479</v>
          </cell>
          <cell r="F222">
            <v>13978</v>
          </cell>
        </row>
        <row r="223">
          <cell r="A223">
            <v>221</v>
          </cell>
          <cell r="B223" t="str">
            <v>건축지정</v>
          </cell>
          <cell r="C223" t="str">
            <v>자갈깔기지정</v>
          </cell>
          <cell r="D223" t="str">
            <v>㎥</v>
          </cell>
          <cell r="E223">
            <v>16849</v>
          </cell>
          <cell r="F223">
            <v>17473</v>
          </cell>
        </row>
        <row r="224">
          <cell r="A224">
            <v>222</v>
          </cell>
          <cell r="B224" t="str">
            <v>건축지정</v>
          </cell>
          <cell r="C224" t="str">
            <v>잡석깔기지정(큰달구)</v>
          </cell>
          <cell r="D224" t="str">
            <v>㎥</v>
          </cell>
          <cell r="E224">
            <v>11524</v>
          </cell>
          <cell r="F224">
            <v>26210</v>
          </cell>
        </row>
        <row r="225">
          <cell r="A225">
            <v>223</v>
          </cell>
          <cell r="B225" t="str">
            <v>건축지정</v>
          </cell>
          <cell r="C225" t="str">
            <v>잡석깔기지정(떨공이)</v>
          </cell>
          <cell r="D225" t="str">
            <v>㎥</v>
          </cell>
          <cell r="E225">
            <v>11768</v>
          </cell>
          <cell r="F225">
            <v>38441</v>
          </cell>
        </row>
        <row r="226">
          <cell r="A226">
            <v>224</v>
          </cell>
          <cell r="B226" t="str">
            <v>기계 터파기</v>
          </cell>
          <cell r="C226" t="str">
            <v>보통토사</v>
          </cell>
          <cell r="D226" t="str">
            <v>㎥</v>
          </cell>
          <cell r="E226">
            <v>687</v>
          </cell>
          <cell r="F226">
            <v>12848</v>
          </cell>
          <cell r="G226">
            <v>273</v>
          </cell>
        </row>
        <row r="227">
          <cell r="A227">
            <v>225</v>
          </cell>
          <cell r="B227" t="str">
            <v>인력흙 다지기</v>
          </cell>
          <cell r="C227" t="str">
            <v>토사</v>
          </cell>
          <cell r="D227" t="str">
            <v>㎥</v>
          </cell>
          <cell r="F227">
            <v>4760</v>
          </cell>
        </row>
        <row r="228">
          <cell r="A228">
            <v>226</v>
          </cell>
          <cell r="B228" t="str">
            <v>잔토처리</v>
          </cell>
          <cell r="C228" t="str">
            <v>소운반.깔기.고르기</v>
          </cell>
          <cell r="D228" t="str">
            <v>㎥</v>
          </cell>
          <cell r="F228">
            <v>6801</v>
          </cell>
        </row>
        <row r="229">
          <cell r="A229">
            <v>227</v>
          </cell>
          <cell r="B229" t="str">
            <v>되메우기</v>
          </cell>
          <cell r="D229" t="str">
            <v>㎥</v>
          </cell>
          <cell r="F229">
            <v>3400</v>
          </cell>
        </row>
        <row r="230">
          <cell r="A230">
            <v>228</v>
          </cell>
          <cell r="B230" t="str">
            <v>흙막이판</v>
          </cell>
          <cell r="C230" t="str">
            <v>1회 사용기간3-6개월</v>
          </cell>
          <cell r="D230" t="str">
            <v>10㎡</v>
          </cell>
          <cell r="E230">
            <v>90157</v>
          </cell>
          <cell r="F230">
            <v>104215</v>
          </cell>
        </row>
        <row r="231">
          <cell r="A231">
            <v>229</v>
          </cell>
          <cell r="B231" t="str">
            <v>흙막이판</v>
          </cell>
          <cell r="C231" t="str">
            <v>6-12개월</v>
          </cell>
          <cell r="D231" t="str">
            <v>11㎡</v>
          </cell>
          <cell r="E231">
            <v>38432</v>
          </cell>
          <cell r="F231">
            <v>104215</v>
          </cell>
        </row>
        <row r="232">
          <cell r="A232">
            <v>230</v>
          </cell>
          <cell r="B232" t="str">
            <v>건축지정</v>
          </cell>
          <cell r="C232" t="str">
            <v>모래깔기</v>
          </cell>
          <cell r="D232" t="str">
            <v>㎥</v>
          </cell>
          <cell r="E232">
            <v>11654</v>
          </cell>
          <cell r="F232">
            <v>12746</v>
          </cell>
        </row>
        <row r="233">
          <cell r="A233">
            <v>231</v>
          </cell>
          <cell r="B233" t="str">
            <v>건축지정</v>
          </cell>
          <cell r="C233" t="str">
            <v>자갈깔기</v>
          </cell>
          <cell r="D233" t="str">
            <v>㎥</v>
          </cell>
          <cell r="E233">
            <v>14018</v>
          </cell>
          <cell r="F233">
            <v>15933</v>
          </cell>
        </row>
        <row r="234">
          <cell r="A234">
            <v>232</v>
          </cell>
          <cell r="B234" t="str">
            <v>건축지정</v>
          </cell>
          <cell r="C234" t="str">
            <v>잡석(큰달구)</v>
          </cell>
          <cell r="D234" t="str">
            <v>㎥</v>
          </cell>
          <cell r="E234">
            <v>10877</v>
          </cell>
          <cell r="F234">
            <v>23899</v>
          </cell>
        </row>
        <row r="235">
          <cell r="A235">
            <v>233</v>
          </cell>
          <cell r="B235" t="str">
            <v>건축지정</v>
          </cell>
          <cell r="C235" t="str">
            <v>잡석(떨공이)</v>
          </cell>
          <cell r="D235" t="str">
            <v>㎥</v>
          </cell>
          <cell r="E235">
            <v>11101</v>
          </cell>
          <cell r="F235">
            <v>35052</v>
          </cell>
        </row>
        <row r="236">
          <cell r="A236">
            <v>234</v>
          </cell>
          <cell r="B236" t="str">
            <v>말뚝머리정리(강관)</v>
          </cell>
          <cell r="C236" t="str">
            <v>φ400</v>
          </cell>
          <cell r="D236" t="str">
            <v>본</v>
          </cell>
          <cell r="E236">
            <v>1986</v>
          </cell>
          <cell r="F236">
            <v>46790</v>
          </cell>
        </row>
        <row r="237">
          <cell r="A237">
            <v>235</v>
          </cell>
          <cell r="B237" t="str">
            <v>말뚝머리정리(강관)</v>
          </cell>
          <cell r="C237" t="str">
            <v>φ500</v>
          </cell>
          <cell r="D237" t="str">
            <v>본</v>
          </cell>
          <cell r="E237">
            <v>2520</v>
          </cell>
          <cell r="F237">
            <v>58485</v>
          </cell>
        </row>
        <row r="238">
          <cell r="A238">
            <v>236</v>
          </cell>
          <cell r="B238" t="str">
            <v>강널말뚝</v>
          </cell>
          <cell r="C238" t="str">
            <v>시트파일</v>
          </cell>
          <cell r="D238" t="str">
            <v>m/T</v>
          </cell>
          <cell r="E238">
            <v>450000</v>
          </cell>
        </row>
        <row r="239">
          <cell r="A239">
            <v>237</v>
          </cell>
          <cell r="B239" t="str">
            <v>P.C  말뚝</v>
          </cell>
          <cell r="C239" t="str">
            <v>φ350  8m</v>
          </cell>
          <cell r="D239" t="str">
            <v>본</v>
          </cell>
          <cell r="E239">
            <v>86300</v>
          </cell>
        </row>
        <row r="240">
          <cell r="A240">
            <v>238</v>
          </cell>
          <cell r="B240" t="str">
            <v>P.C  말뚝</v>
          </cell>
          <cell r="C240" t="str">
            <v>φ350  10m</v>
          </cell>
          <cell r="D240" t="str">
            <v>본</v>
          </cell>
          <cell r="E240">
            <v>107700</v>
          </cell>
        </row>
        <row r="241">
          <cell r="A241">
            <v>239</v>
          </cell>
          <cell r="B241" t="str">
            <v>P.C  말뚝</v>
          </cell>
          <cell r="C241" t="str">
            <v>φ400  8m</v>
          </cell>
          <cell r="D241" t="str">
            <v>본</v>
          </cell>
          <cell r="E241">
            <v>108900</v>
          </cell>
        </row>
        <row r="242">
          <cell r="A242">
            <v>240</v>
          </cell>
          <cell r="B242" t="str">
            <v>P.C  말뚝</v>
          </cell>
          <cell r="C242" t="str">
            <v>φ400  10m</v>
          </cell>
          <cell r="D242" t="str">
            <v>본</v>
          </cell>
          <cell r="E242">
            <v>136300</v>
          </cell>
        </row>
        <row r="243">
          <cell r="A243">
            <v>241</v>
          </cell>
          <cell r="B243" t="str">
            <v>P.C  말뚝</v>
          </cell>
          <cell r="C243" t="str">
            <v>φ450  8m</v>
          </cell>
          <cell r="D243" t="str">
            <v>본</v>
          </cell>
          <cell r="E243">
            <v>126600</v>
          </cell>
        </row>
        <row r="244">
          <cell r="A244">
            <v>242</v>
          </cell>
          <cell r="B244" t="str">
            <v>P.C  말뚝</v>
          </cell>
          <cell r="C244" t="str">
            <v>φ450  10m</v>
          </cell>
          <cell r="D244" t="str">
            <v>본</v>
          </cell>
          <cell r="E244">
            <v>157900</v>
          </cell>
        </row>
        <row r="245">
          <cell r="A245">
            <v>243</v>
          </cell>
          <cell r="B245" t="str">
            <v>P.H.C 고강도</v>
          </cell>
          <cell r="C245" t="str">
            <v>φ350  8m</v>
          </cell>
          <cell r="D245" t="str">
            <v>본</v>
          </cell>
          <cell r="E245">
            <v>120800</v>
          </cell>
        </row>
        <row r="246">
          <cell r="A246">
            <v>244</v>
          </cell>
          <cell r="B246" t="str">
            <v>P.H.C 고강도</v>
          </cell>
          <cell r="C246" t="str">
            <v>φ350  10m</v>
          </cell>
          <cell r="D246" t="str">
            <v>본</v>
          </cell>
          <cell r="E246">
            <v>150100</v>
          </cell>
        </row>
        <row r="247">
          <cell r="A247">
            <v>245</v>
          </cell>
          <cell r="B247" t="str">
            <v>표준 85</v>
          </cell>
          <cell r="C247" t="str">
            <v>φ400  8m</v>
          </cell>
          <cell r="D247" t="str">
            <v>본</v>
          </cell>
          <cell r="E247">
            <v>149700</v>
          </cell>
        </row>
        <row r="248">
          <cell r="A248">
            <v>246</v>
          </cell>
          <cell r="B248" t="str">
            <v>P.H.C 고강도</v>
          </cell>
          <cell r="C248" t="str">
            <v>φ400  10m</v>
          </cell>
          <cell r="D248" t="str">
            <v>본</v>
          </cell>
          <cell r="E248">
            <v>187100</v>
          </cell>
        </row>
        <row r="249">
          <cell r="A249">
            <v>247</v>
          </cell>
          <cell r="B249" t="str">
            <v>P.H.C 고강도</v>
          </cell>
          <cell r="C249" t="str">
            <v>φ450  8m</v>
          </cell>
          <cell r="D249" t="str">
            <v>본</v>
          </cell>
          <cell r="E249">
            <v>181600</v>
          </cell>
        </row>
        <row r="250">
          <cell r="A250">
            <v>248</v>
          </cell>
          <cell r="B250" t="str">
            <v>P.H.C 고강도</v>
          </cell>
          <cell r="C250" t="str">
            <v>φ450  10m</v>
          </cell>
          <cell r="D250" t="str">
            <v>본</v>
          </cell>
          <cell r="E250">
            <v>227000</v>
          </cell>
        </row>
        <row r="251">
          <cell r="A251">
            <v>249</v>
          </cell>
          <cell r="B251" t="str">
            <v>되메우기</v>
          </cell>
          <cell r="C251" t="str">
            <v>백호우 0.7㎥</v>
          </cell>
          <cell r="D251" t="str">
            <v>㎥</v>
          </cell>
          <cell r="E251">
            <v>87</v>
          </cell>
          <cell r="F251">
            <v>2307</v>
          </cell>
          <cell r="G251">
            <v>229</v>
          </cell>
        </row>
        <row r="252">
          <cell r="A252">
            <v>250</v>
          </cell>
          <cell r="B252" t="str">
            <v>터파기(보통)</v>
          </cell>
          <cell r="C252" t="str">
            <v>백호우 0.7㎥</v>
          </cell>
          <cell r="D252" t="str">
            <v>㎥</v>
          </cell>
          <cell r="E252">
            <v>50</v>
          </cell>
          <cell r="F252">
            <v>307</v>
          </cell>
          <cell r="G252">
            <v>231</v>
          </cell>
        </row>
        <row r="253">
          <cell r="A253">
            <v>251</v>
          </cell>
          <cell r="B253" t="str">
            <v>터파기</v>
          </cell>
          <cell r="C253" t="str">
            <v>토사</v>
          </cell>
          <cell r="D253" t="str">
            <v>㎥</v>
          </cell>
          <cell r="E253">
            <v>15</v>
          </cell>
          <cell r="F253">
            <v>291</v>
          </cell>
          <cell r="G253">
            <v>274</v>
          </cell>
        </row>
        <row r="254">
          <cell r="A254">
            <v>252</v>
          </cell>
          <cell r="B254" t="str">
            <v>되메우고다지기</v>
          </cell>
          <cell r="C254" t="str">
            <v>도자19+램마80</v>
          </cell>
          <cell r="D254" t="str">
            <v>㎥</v>
          </cell>
          <cell r="E254">
            <v>159</v>
          </cell>
          <cell r="F254">
            <v>2615</v>
          </cell>
          <cell r="G254">
            <v>238</v>
          </cell>
        </row>
        <row r="255">
          <cell r="A255">
            <v>253</v>
          </cell>
          <cell r="B255" t="str">
            <v>파일항타</v>
          </cell>
          <cell r="C255" t="str">
            <v>φ350</v>
          </cell>
          <cell r="D255" t="str">
            <v>본당</v>
          </cell>
          <cell r="E255">
            <v>11775</v>
          </cell>
          <cell r="F255">
            <v>160480</v>
          </cell>
          <cell r="G255">
            <v>115359</v>
          </cell>
        </row>
        <row r="256">
          <cell r="A256">
            <v>254</v>
          </cell>
          <cell r="B256" t="str">
            <v>파일두부정리</v>
          </cell>
          <cell r="C256" t="str">
            <v>φ350</v>
          </cell>
          <cell r="D256" t="str">
            <v>본당</v>
          </cell>
          <cell r="E256">
            <v>816</v>
          </cell>
          <cell r="F256">
            <v>16327</v>
          </cell>
        </row>
        <row r="257">
          <cell r="A257">
            <v>255</v>
          </cell>
        </row>
        <row r="258">
          <cell r="A258">
            <v>256</v>
          </cell>
        </row>
        <row r="259">
          <cell r="A259">
            <v>257</v>
          </cell>
        </row>
        <row r="260">
          <cell r="A260">
            <v>258</v>
          </cell>
        </row>
        <row r="261">
          <cell r="A261">
            <v>259</v>
          </cell>
        </row>
        <row r="262">
          <cell r="A262">
            <v>260</v>
          </cell>
        </row>
        <row r="263">
          <cell r="A263">
            <v>261</v>
          </cell>
        </row>
        <row r="264">
          <cell r="A264">
            <v>262</v>
          </cell>
        </row>
        <row r="265">
          <cell r="A265">
            <v>263</v>
          </cell>
        </row>
        <row r="266">
          <cell r="A266">
            <v>264</v>
          </cell>
        </row>
        <row r="267">
          <cell r="A267">
            <v>265</v>
          </cell>
        </row>
        <row r="268">
          <cell r="A268">
            <v>266</v>
          </cell>
        </row>
        <row r="269">
          <cell r="A269">
            <v>267</v>
          </cell>
        </row>
        <row r="270">
          <cell r="A270">
            <v>268</v>
          </cell>
        </row>
        <row r="271">
          <cell r="A271">
            <v>269</v>
          </cell>
        </row>
        <row r="272">
          <cell r="A272">
            <v>270</v>
          </cell>
        </row>
        <row r="273">
          <cell r="A273">
            <v>271</v>
          </cell>
        </row>
        <row r="274">
          <cell r="A274">
            <v>272</v>
          </cell>
        </row>
        <row r="275">
          <cell r="A275">
            <v>273</v>
          </cell>
        </row>
        <row r="276">
          <cell r="A276">
            <v>274</v>
          </cell>
        </row>
        <row r="277">
          <cell r="A277">
            <v>275</v>
          </cell>
        </row>
        <row r="278">
          <cell r="A278">
            <v>276</v>
          </cell>
        </row>
        <row r="279">
          <cell r="A279">
            <v>277</v>
          </cell>
        </row>
        <row r="280">
          <cell r="A280">
            <v>278</v>
          </cell>
        </row>
        <row r="281">
          <cell r="A281">
            <v>279</v>
          </cell>
        </row>
        <row r="282">
          <cell r="A282">
            <v>280</v>
          </cell>
        </row>
        <row r="283">
          <cell r="A283">
            <v>281</v>
          </cell>
        </row>
        <row r="284">
          <cell r="A284">
            <v>282</v>
          </cell>
        </row>
        <row r="285">
          <cell r="A285">
            <v>283</v>
          </cell>
        </row>
        <row r="286">
          <cell r="A286">
            <v>284</v>
          </cell>
        </row>
        <row r="287">
          <cell r="A287">
            <v>285</v>
          </cell>
        </row>
        <row r="288">
          <cell r="A288">
            <v>286</v>
          </cell>
        </row>
        <row r="289">
          <cell r="A289">
            <v>287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  <row r="293">
          <cell r="A293">
            <v>291</v>
          </cell>
        </row>
        <row r="294">
          <cell r="A294">
            <v>292</v>
          </cell>
        </row>
        <row r="295">
          <cell r="A295">
            <v>293</v>
          </cell>
        </row>
        <row r="296">
          <cell r="A296">
            <v>294</v>
          </cell>
        </row>
        <row r="297">
          <cell r="A297">
            <v>295</v>
          </cell>
        </row>
        <row r="298">
          <cell r="A298">
            <v>296</v>
          </cell>
        </row>
        <row r="299">
          <cell r="A299">
            <v>297</v>
          </cell>
        </row>
        <row r="300">
          <cell r="A300">
            <v>298</v>
          </cell>
        </row>
        <row r="301">
          <cell r="A301">
            <v>299</v>
          </cell>
        </row>
        <row r="302">
          <cell r="A302">
            <v>300</v>
          </cell>
          <cell r="B302" t="str">
            <v>레미콘 타설</v>
          </cell>
          <cell r="C302" t="str">
            <v>철근</v>
          </cell>
          <cell r="D302" t="str">
            <v>㎡</v>
          </cell>
          <cell r="F302">
            <v>21115</v>
          </cell>
        </row>
        <row r="303">
          <cell r="A303">
            <v>301</v>
          </cell>
          <cell r="B303" t="str">
            <v>레미콘 타설</v>
          </cell>
          <cell r="C303" t="str">
            <v>무근</v>
          </cell>
          <cell r="D303" t="str">
            <v>㎡</v>
          </cell>
          <cell r="F303">
            <v>19124</v>
          </cell>
        </row>
        <row r="304">
          <cell r="A304">
            <v>302</v>
          </cell>
          <cell r="B304" t="str">
            <v>펌프차붐타설(철근S-21)</v>
          </cell>
          <cell r="C304" t="str">
            <v>50 ㎥ 미만</v>
          </cell>
          <cell r="D304" t="str">
            <v>㎥</v>
          </cell>
          <cell r="E304">
            <v>360</v>
          </cell>
          <cell r="F304">
            <v>6730</v>
          </cell>
          <cell r="G304">
            <v>2836</v>
          </cell>
        </row>
        <row r="305">
          <cell r="A305">
            <v>303</v>
          </cell>
          <cell r="B305" t="str">
            <v>펌프차붐타설(철근S-21)</v>
          </cell>
          <cell r="C305" t="str">
            <v>50-100</v>
          </cell>
          <cell r="D305" t="str">
            <v>㎥</v>
          </cell>
          <cell r="E305">
            <v>240</v>
          </cell>
          <cell r="F305">
            <v>6576</v>
          </cell>
          <cell r="G305">
            <v>1888</v>
          </cell>
        </row>
        <row r="306">
          <cell r="A306">
            <v>304</v>
          </cell>
          <cell r="B306" t="str">
            <v>펌프차붐타설(철근S-21)</v>
          </cell>
          <cell r="C306" t="str">
            <v>100㎥ 이상</v>
          </cell>
          <cell r="D306" t="str">
            <v>㎥</v>
          </cell>
          <cell r="E306">
            <v>199</v>
          </cell>
          <cell r="F306">
            <v>6524</v>
          </cell>
          <cell r="G306">
            <v>1568</v>
          </cell>
        </row>
        <row r="307">
          <cell r="A307">
            <v>305</v>
          </cell>
          <cell r="B307" t="str">
            <v>펌프차붐타설(철근S-18)</v>
          </cell>
          <cell r="C307" t="str">
            <v>50 ㎥ 미만</v>
          </cell>
          <cell r="D307" t="str">
            <v>㎥</v>
          </cell>
          <cell r="E307">
            <v>450</v>
          </cell>
          <cell r="F307">
            <v>6845</v>
          </cell>
          <cell r="G307">
            <v>3544</v>
          </cell>
        </row>
        <row r="308">
          <cell r="A308">
            <v>306</v>
          </cell>
          <cell r="B308" t="str">
            <v>펌프차붐타설(철근S-18)</v>
          </cell>
          <cell r="C308" t="str">
            <v>50-100</v>
          </cell>
          <cell r="D308" t="str">
            <v>㎥</v>
          </cell>
          <cell r="E308">
            <v>301</v>
          </cell>
          <cell r="F308">
            <v>6654</v>
          </cell>
          <cell r="G308">
            <v>2369</v>
          </cell>
        </row>
        <row r="309">
          <cell r="A309">
            <v>307</v>
          </cell>
          <cell r="B309" t="str">
            <v>펌프차붐타설(철근S-18)</v>
          </cell>
          <cell r="C309" t="str">
            <v>100㎥ 이상</v>
          </cell>
          <cell r="D309" t="str">
            <v>㎥</v>
          </cell>
          <cell r="E309">
            <v>250</v>
          </cell>
          <cell r="F309">
            <v>6589</v>
          </cell>
          <cell r="G309">
            <v>1968</v>
          </cell>
        </row>
        <row r="310">
          <cell r="A310">
            <v>308</v>
          </cell>
          <cell r="B310" t="str">
            <v>펌프차붐타설(철근S-15)</v>
          </cell>
          <cell r="C310" t="str">
            <v>50 ㎥ 미만</v>
          </cell>
          <cell r="D310" t="str">
            <v>㎥</v>
          </cell>
          <cell r="E310">
            <v>564</v>
          </cell>
          <cell r="F310">
            <v>6992</v>
          </cell>
          <cell r="G310">
            <v>4445</v>
          </cell>
        </row>
        <row r="311">
          <cell r="A311">
            <v>309</v>
          </cell>
          <cell r="B311" t="str">
            <v>펌프차붐타설(철근S-15)</v>
          </cell>
          <cell r="C311" t="str">
            <v>50-100</v>
          </cell>
          <cell r="D311" t="str">
            <v>㎥</v>
          </cell>
          <cell r="E311">
            <v>374</v>
          </cell>
          <cell r="F311">
            <v>6749</v>
          </cell>
          <cell r="G311">
            <v>2950</v>
          </cell>
        </row>
        <row r="312">
          <cell r="A312">
            <v>310</v>
          </cell>
          <cell r="B312" t="str">
            <v>펌프차붐타설(철근S-15)</v>
          </cell>
          <cell r="C312" t="str">
            <v>100㎥ 이상</v>
          </cell>
          <cell r="D312" t="str">
            <v>㎥</v>
          </cell>
          <cell r="E312">
            <v>319</v>
          </cell>
          <cell r="F312">
            <v>6669</v>
          </cell>
          <cell r="G312">
            <v>2462</v>
          </cell>
        </row>
        <row r="313">
          <cell r="A313">
            <v>311</v>
          </cell>
          <cell r="B313" t="str">
            <v>펌프차붐타설(S 8-12)</v>
          </cell>
          <cell r="C313" t="str">
            <v>50 ㎥ 미만</v>
          </cell>
          <cell r="D313" t="str">
            <v>㎥</v>
          </cell>
          <cell r="E313">
            <v>636</v>
          </cell>
          <cell r="F313">
            <v>7085</v>
          </cell>
          <cell r="G313">
            <v>5012</v>
          </cell>
        </row>
        <row r="314">
          <cell r="A314">
            <v>312</v>
          </cell>
          <cell r="B314" t="str">
            <v>펌프차붐타설(S 8-12)</v>
          </cell>
          <cell r="C314" t="str">
            <v>50-100</v>
          </cell>
          <cell r="D314" t="str">
            <v>㎥</v>
          </cell>
          <cell r="E314">
            <v>424</v>
          </cell>
          <cell r="F314">
            <v>6812</v>
          </cell>
          <cell r="G314">
            <v>3337</v>
          </cell>
        </row>
        <row r="315">
          <cell r="A315">
            <v>313</v>
          </cell>
          <cell r="B315" t="str">
            <v>펌프차붐타설(S 8-12)</v>
          </cell>
          <cell r="C315" t="str">
            <v>100㎥ 이상</v>
          </cell>
          <cell r="D315" t="str">
            <v>㎥</v>
          </cell>
          <cell r="E315">
            <v>352</v>
          </cell>
          <cell r="F315">
            <v>6720</v>
          </cell>
          <cell r="G315">
            <v>2776</v>
          </cell>
        </row>
        <row r="316">
          <cell r="A316">
            <v>314</v>
          </cell>
          <cell r="B316" t="str">
            <v>펌프차붐타설(무근S-21)</v>
          </cell>
          <cell r="C316" t="str">
            <v>50 ㎥ 미만</v>
          </cell>
          <cell r="D316" t="str">
            <v>㎥</v>
          </cell>
          <cell r="E316">
            <v>300</v>
          </cell>
          <cell r="F316">
            <v>5658</v>
          </cell>
          <cell r="G316">
            <v>2362</v>
          </cell>
        </row>
        <row r="317">
          <cell r="A317">
            <v>315</v>
          </cell>
          <cell r="B317" t="str">
            <v>펌프차붐타설(무근S-21)</v>
          </cell>
          <cell r="C317" t="str">
            <v>50-100</v>
          </cell>
          <cell r="D317" t="str">
            <v>㎥</v>
          </cell>
          <cell r="E317">
            <v>212</v>
          </cell>
          <cell r="F317">
            <v>5545</v>
          </cell>
          <cell r="G317">
            <v>1668</v>
          </cell>
        </row>
        <row r="318">
          <cell r="A318">
            <v>316</v>
          </cell>
          <cell r="B318" t="str">
            <v>펌프차붐타설(무근S-21)</v>
          </cell>
          <cell r="C318" t="str">
            <v>100㎥ 이상</v>
          </cell>
          <cell r="D318" t="str">
            <v>㎥</v>
          </cell>
          <cell r="E318">
            <v>179</v>
          </cell>
          <cell r="F318">
            <v>5503</v>
          </cell>
          <cell r="G318">
            <v>1414</v>
          </cell>
        </row>
        <row r="319">
          <cell r="A319">
            <v>317</v>
          </cell>
          <cell r="B319" t="str">
            <v>펌프차붐타설(무근S-18)</v>
          </cell>
          <cell r="C319" t="str">
            <v>50 ㎥ 미만</v>
          </cell>
          <cell r="D319" t="str">
            <v>㎥</v>
          </cell>
          <cell r="E319">
            <v>374</v>
          </cell>
          <cell r="F319">
            <v>5753</v>
          </cell>
          <cell r="G319">
            <v>2950</v>
          </cell>
        </row>
        <row r="320">
          <cell r="A320">
            <v>318</v>
          </cell>
          <cell r="B320" t="str">
            <v>펌프차붐타설(무근S-18)</v>
          </cell>
          <cell r="C320" t="str">
            <v>50-100</v>
          </cell>
          <cell r="D320" t="str">
            <v>㎥</v>
          </cell>
          <cell r="E320">
            <v>264</v>
          </cell>
          <cell r="F320">
            <v>5612</v>
          </cell>
          <cell r="G320">
            <v>2082</v>
          </cell>
        </row>
        <row r="321">
          <cell r="A321">
            <v>319</v>
          </cell>
          <cell r="B321" t="str">
            <v>펌프차붐타설(무근S-18)</v>
          </cell>
          <cell r="C321" t="str">
            <v>100㎥ 이상</v>
          </cell>
          <cell r="D321" t="str">
            <v>㎥</v>
          </cell>
          <cell r="E321">
            <v>224</v>
          </cell>
          <cell r="F321">
            <v>5561</v>
          </cell>
          <cell r="G321">
            <v>1768</v>
          </cell>
        </row>
        <row r="322">
          <cell r="A322">
            <v>320</v>
          </cell>
          <cell r="B322" t="str">
            <v>펌프차붐타설(무근S-15)</v>
          </cell>
          <cell r="C322" t="str">
            <v>50 ㎥ 미만</v>
          </cell>
          <cell r="D322" t="str">
            <v>㎥</v>
          </cell>
          <cell r="E322">
            <v>470</v>
          </cell>
          <cell r="F322">
            <v>5876</v>
          </cell>
          <cell r="G322">
            <v>3704</v>
          </cell>
        </row>
        <row r="323">
          <cell r="A323">
            <v>321</v>
          </cell>
          <cell r="B323" t="str">
            <v>펌프차붐타설(무근S-15)</v>
          </cell>
          <cell r="C323" t="str">
            <v>50-100</v>
          </cell>
          <cell r="D323" t="str">
            <v>㎥</v>
          </cell>
          <cell r="E323">
            <v>330</v>
          </cell>
          <cell r="F323">
            <v>5697</v>
          </cell>
          <cell r="G323">
            <v>2603</v>
          </cell>
        </row>
        <row r="324">
          <cell r="A324">
            <v>322</v>
          </cell>
          <cell r="B324" t="str">
            <v>펌프차붐타설(무근S-15)</v>
          </cell>
          <cell r="C324" t="str">
            <v>100㎥ 이상</v>
          </cell>
          <cell r="D324" t="str">
            <v>㎥</v>
          </cell>
          <cell r="E324">
            <v>281</v>
          </cell>
          <cell r="F324">
            <v>5634</v>
          </cell>
          <cell r="G324">
            <v>2215</v>
          </cell>
        </row>
        <row r="325">
          <cell r="A325">
            <v>323</v>
          </cell>
          <cell r="B325" t="str">
            <v>펌프차붐타설(S 8-12)</v>
          </cell>
          <cell r="C325" t="str">
            <v>50 ㎥ 미만</v>
          </cell>
          <cell r="D325" t="str">
            <v>㎥</v>
          </cell>
          <cell r="E325">
            <v>530</v>
          </cell>
          <cell r="F325">
            <v>5952</v>
          </cell>
          <cell r="G325">
            <v>4171</v>
          </cell>
        </row>
        <row r="326">
          <cell r="A326">
            <v>324</v>
          </cell>
          <cell r="B326" t="str">
            <v>펌프차붐타설(S 8-12)</v>
          </cell>
          <cell r="C326" t="str">
            <v>50-100</v>
          </cell>
          <cell r="D326" t="str">
            <v>㎥</v>
          </cell>
          <cell r="E326">
            <v>373</v>
          </cell>
          <cell r="F326">
            <v>5751</v>
          </cell>
          <cell r="G326">
            <v>2936</v>
          </cell>
        </row>
        <row r="327">
          <cell r="A327">
            <v>325</v>
          </cell>
          <cell r="B327" t="str">
            <v>펌프차붐타설(S 8-12)</v>
          </cell>
          <cell r="C327" t="str">
            <v>100㎥ 이상</v>
          </cell>
          <cell r="D327" t="str">
            <v>㎥</v>
          </cell>
          <cell r="E327">
            <v>317</v>
          </cell>
          <cell r="F327">
            <v>5679</v>
          </cell>
          <cell r="G327">
            <v>2496</v>
          </cell>
        </row>
        <row r="328">
          <cell r="A328">
            <v>326</v>
          </cell>
          <cell r="B328" t="str">
            <v>철근가공조립</v>
          </cell>
          <cell r="C328" t="str">
            <v>간단</v>
          </cell>
          <cell r="D328" t="str">
            <v>Ton</v>
          </cell>
          <cell r="E328">
            <v>7635</v>
          </cell>
          <cell r="F328">
            <v>261754</v>
          </cell>
        </row>
        <row r="329">
          <cell r="A329">
            <v>327</v>
          </cell>
          <cell r="B329" t="str">
            <v>철근가공조립</v>
          </cell>
          <cell r="C329" t="str">
            <v>보통</v>
          </cell>
          <cell r="D329" t="str">
            <v>Ton</v>
          </cell>
          <cell r="E329">
            <v>10336</v>
          </cell>
          <cell r="F329">
            <v>360799</v>
          </cell>
        </row>
        <row r="330">
          <cell r="A330">
            <v>328</v>
          </cell>
          <cell r="B330" t="str">
            <v>철근가공조립</v>
          </cell>
          <cell r="C330" t="str">
            <v>복잡</v>
          </cell>
          <cell r="D330" t="str">
            <v>Ton</v>
          </cell>
          <cell r="E330">
            <v>12894</v>
          </cell>
          <cell r="F330">
            <v>452747</v>
          </cell>
        </row>
        <row r="331">
          <cell r="A331">
            <v>329</v>
          </cell>
          <cell r="B331" t="str">
            <v>합판 거푸집</v>
          </cell>
          <cell r="C331" t="str">
            <v>1회</v>
          </cell>
          <cell r="D331" t="str">
            <v>㎡</v>
          </cell>
          <cell r="E331">
            <v>14248</v>
          </cell>
          <cell r="F331">
            <v>29921</v>
          </cell>
        </row>
        <row r="332">
          <cell r="A332">
            <v>330</v>
          </cell>
          <cell r="B332" t="str">
            <v>합판 거푸집</v>
          </cell>
          <cell r="C332" t="str">
            <v>2회</v>
          </cell>
          <cell r="D332" t="str">
            <v>㎡</v>
          </cell>
          <cell r="E332">
            <v>7622</v>
          </cell>
          <cell r="F332">
            <v>17952</v>
          </cell>
        </row>
        <row r="333">
          <cell r="A333">
            <v>331</v>
          </cell>
          <cell r="B333" t="str">
            <v>합판 거푸집</v>
          </cell>
          <cell r="C333" t="str">
            <v>3회</v>
          </cell>
          <cell r="D333" t="str">
            <v>㎡</v>
          </cell>
          <cell r="E333">
            <v>5812</v>
          </cell>
          <cell r="F333">
            <v>14091</v>
          </cell>
        </row>
        <row r="334">
          <cell r="A334">
            <v>332</v>
          </cell>
          <cell r="B334" t="str">
            <v>합판 거푸집</v>
          </cell>
          <cell r="C334" t="str">
            <v>4회</v>
          </cell>
          <cell r="D334" t="str">
            <v>㎡</v>
          </cell>
          <cell r="E334">
            <v>4739</v>
          </cell>
          <cell r="F334">
            <v>11968</v>
          </cell>
        </row>
        <row r="335">
          <cell r="A335">
            <v>333</v>
          </cell>
          <cell r="B335" t="str">
            <v>합판 거푸집</v>
          </cell>
          <cell r="C335" t="str">
            <v>5회</v>
          </cell>
          <cell r="D335" t="str">
            <v>㎡</v>
          </cell>
          <cell r="E335">
            <v>4127</v>
          </cell>
          <cell r="F335">
            <v>10233</v>
          </cell>
        </row>
        <row r="336">
          <cell r="A336">
            <v>334</v>
          </cell>
          <cell r="B336" t="str">
            <v>합판 거푸집</v>
          </cell>
          <cell r="C336" t="str">
            <v>6회</v>
          </cell>
          <cell r="D336" t="str">
            <v>㎡</v>
          </cell>
          <cell r="E336">
            <v>3681</v>
          </cell>
          <cell r="F336">
            <v>9574</v>
          </cell>
        </row>
        <row r="337">
          <cell r="A337">
            <v>335</v>
          </cell>
          <cell r="B337" t="str">
            <v>원형 거푸집</v>
          </cell>
          <cell r="C337" t="str">
            <v>1회</v>
          </cell>
          <cell r="D337" t="str">
            <v>㎡</v>
          </cell>
          <cell r="E337">
            <v>19705</v>
          </cell>
          <cell r="F337">
            <v>58459</v>
          </cell>
        </row>
        <row r="338">
          <cell r="A338">
            <v>336</v>
          </cell>
          <cell r="B338" t="str">
            <v>원형 거푸집</v>
          </cell>
          <cell r="C338" t="str">
            <v>2회</v>
          </cell>
          <cell r="D338" t="str">
            <v>㎡</v>
          </cell>
          <cell r="E338">
            <v>11380</v>
          </cell>
          <cell r="F338">
            <v>36706</v>
          </cell>
        </row>
        <row r="339">
          <cell r="A339">
            <v>337</v>
          </cell>
          <cell r="B339" t="str">
            <v>원형 거푸집</v>
          </cell>
          <cell r="C339" t="str">
            <v>3회</v>
          </cell>
          <cell r="D339" t="str">
            <v>㎡</v>
          </cell>
          <cell r="E339">
            <v>8493</v>
          </cell>
          <cell r="F339">
            <v>30106</v>
          </cell>
        </row>
        <row r="340">
          <cell r="A340">
            <v>338</v>
          </cell>
          <cell r="B340" t="str">
            <v>제치장거푸집</v>
          </cell>
          <cell r="C340" t="str">
            <v>합판 1회</v>
          </cell>
          <cell r="D340" t="str">
            <v>㎡</v>
          </cell>
          <cell r="E340">
            <v>10166</v>
          </cell>
          <cell r="F340">
            <v>36255</v>
          </cell>
        </row>
        <row r="341">
          <cell r="A341">
            <v>339</v>
          </cell>
          <cell r="B341" t="str">
            <v>제치장거푸집</v>
          </cell>
          <cell r="C341" t="str">
            <v>합판 2회</v>
          </cell>
          <cell r="D341" t="str">
            <v>㎡</v>
          </cell>
          <cell r="E341">
            <v>5926</v>
          </cell>
          <cell r="F341">
            <v>21753</v>
          </cell>
        </row>
        <row r="342">
          <cell r="A342">
            <v>340</v>
          </cell>
        </row>
        <row r="343">
          <cell r="A343">
            <v>341</v>
          </cell>
        </row>
        <row r="344">
          <cell r="A344">
            <v>342</v>
          </cell>
        </row>
        <row r="345">
          <cell r="A345">
            <v>343</v>
          </cell>
        </row>
        <row r="346">
          <cell r="A346">
            <v>344</v>
          </cell>
        </row>
        <row r="347">
          <cell r="A347">
            <v>345</v>
          </cell>
        </row>
        <row r="348">
          <cell r="A348">
            <v>346</v>
          </cell>
        </row>
        <row r="349">
          <cell r="A349">
            <v>347</v>
          </cell>
        </row>
        <row r="350">
          <cell r="A350">
            <v>348</v>
          </cell>
        </row>
        <row r="351">
          <cell r="A351">
            <v>349</v>
          </cell>
        </row>
        <row r="352">
          <cell r="A352">
            <v>350</v>
          </cell>
        </row>
        <row r="353">
          <cell r="A353">
            <v>351</v>
          </cell>
        </row>
        <row r="354">
          <cell r="A354">
            <v>352</v>
          </cell>
        </row>
        <row r="355">
          <cell r="A355">
            <v>353</v>
          </cell>
        </row>
        <row r="356">
          <cell r="A356">
            <v>354</v>
          </cell>
        </row>
        <row r="357">
          <cell r="A357">
            <v>355</v>
          </cell>
        </row>
        <row r="358">
          <cell r="A358">
            <v>356</v>
          </cell>
        </row>
        <row r="359">
          <cell r="A359">
            <v>357</v>
          </cell>
        </row>
        <row r="360">
          <cell r="A360">
            <v>358</v>
          </cell>
        </row>
        <row r="361">
          <cell r="A361">
            <v>359</v>
          </cell>
        </row>
        <row r="362">
          <cell r="A362">
            <v>360</v>
          </cell>
        </row>
        <row r="363">
          <cell r="A363">
            <v>361</v>
          </cell>
        </row>
        <row r="364">
          <cell r="A364">
            <v>362</v>
          </cell>
        </row>
        <row r="365">
          <cell r="A365">
            <v>363</v>
          </cell>
        </row>
        <row r="366">
          <cell r="A366">
            <v>364</v>
          </cell>
        </row>
        <row r="367">
          <cell r="A367">
            <v>365</v>
          </cell>
        </row>
        <row r="368">
          <cell r="A368">
            <v>366</v>
          </cell>
        </row>
        <row r="369">
          <cell r="A369">
            <v>367</v>
          </cell>
        </row>
        <row r="370">
          <cell r="A370">
            <v>368</v>
          </cell>
        </row>
        <row r="371">
          <cell r="A371">
            <v>369</v>
          </cell>
        </row>
        <row r="372">
          <cell r="A372">
            <v>370</v>
          </cell>
        </row>
        <row r="373">
          <cell r="A373">
            <v>371</v>
          </cell>
        </row>
        <row r="374">
          <cell r="A374">
            <v>372</v>
          </cell>
        </row>
        <row r="375">
          <cell r="A375">
            <v>373</v>
          </cell>
        </row>
        <row r="376">
          <cell r="A376">
            <v>374</v>
          </cell>
        </row>
        <row r="377">
          <cell r="A377">
            <v>375</v>
          </cell>
        </row>
        <row r="378">
          <cell r="A378">
            <v>376</v>
          </cell>
        </row>
        <row r="379">
          <cell r="A379">
            <v>377</v>
          </cell>
        </row>
        <row r="380">
          <cell r="A380">
            <v>378</v>
          </cell>
        </row>
        <row r="381">
          <cell r="A381">
            <v>379</v>
          </cell>
        </row>
        <row r="382">
          <cell r="A382">
            <v>380</v>
          </cell>
        </row>
        <row r="383">
          <cell r="A383">
            <v>381</v>
          </cell>
        </row>
        <row r="384">
          <cell r="A384">
            <v>382</v>
          </cell>
        </row>
        <row r="385">
          <cell r="A385">
            <v>383</v>
          </cell>
        </row>
        <row r="386">
          <cell r="A386">
            <v>384</v>
          </cell>
        </row>
        <row r="387">
          <cell r="A387">
            <v>385</v>
          </cell>
        </row>
        <row r="388">
          <cell r="A388">
            <v>386</v>
          </cell>
        </row>
        <row r="389">
          <cell r="A389">
            <v>387</v>
          </cell>
        </row>
        <row r="390">
          <cell r="A390">
            <v>388</v>
          </cell>
        </row>
        <row r="391">
          <cell r="A391">
            <v>389</v>
          </cell>
        </row>
        <row r="392">
          <cell r="A392">
            <v>390</v>
          </cell>
        </row>
        <row r="393">
          <cell r="A393">
            <v>391</v>
          </cell>
        </row>
        <row r="394">
          <cell r="A394">
            <v>392</v>
          </cell>
        </row>
        <row r="395">
          <cell r="A395">
            <v>393</v>
          </cell>
        </row>
        <row r="396">
          <cell r="A396">
            <v>394</v>
          </cell>
        </row>
        <row r="397">
          <cell r="A397">
            <v>395</v>
          </cell>
        </row>
        <row r="398">
          <cell r="A398">
            <v>396</v>
          </cell>
        </row>
        <row r="399">
          <cell r="A399">
            <v>397</v>
          </cell>
        </row>
        <row r="400">
          <cell r="A400">
            <v>398</v>
          </cell>
        </row>
        <row r="401">
          <cell r="A401">
            <v>399</v>
          </cell>
        </row>
        <row r="402">
          <cell r="A402">
            <v>400</v>
          </cell>
          <cell r="B402" t="str">
            <v>H 형강</v>
          </cell>
          <cell r="C402" t="str">
            <v>450*200*9*14</v>
          </cell>
          <cell r="D402" t="str">
            <v>Ton</v>
          </cell>
          <cell r="E402">
            <v>390000</v>
          </cell>
        </row>
        <row r="403">
          <cell r="A403">
            <v>401</v>
          </cell>
          <cell r="B403" t="str">
            <v>H 형강</v>
          </cell>
          <cell r="C403" t="str">
            <v>200*200*8*12</v>
          </cell>
          <cell r="D403" t="str">
            <v>Ton</v>
          </cell>
          <cell r="E403">
            <v>390000</v>
          </cell>
        </row>
        <row r="404">
          <cell r="A404">
            <v>402</v>
          </cell>
          <cell r="B404" t="str">
            <v>H 형강</v>
          </cell>
          <cell r="C404" t="str">
            <v>400*200*8*13</v>
          </cell>
          <cell r="D404" t="str">
            <v>Ton</v>
          </cell>
          <cell r="E404">
            <v>390000</v>
          </cell>
        </row>
        <row r="405">
          <cell r="A405">
            <v>403</v>
          </cell>
          <cell r="B405" t="str">
            <v>C 형강</v>
          </cell>
          <cell r="C405" t="str">
            <v>100*50*20*3.2</v>
          </cell>
          <cell r="D405" t="str">
            <v>Ton</v>
          </cell>
          <cell r="E405">
            <v>330000</v>
          </cell>
        </row>
        <row r="406">
          <cell r="A406">
            <v>404</v>
          </cell>
          <cell r="B406" t="str">
            <v>C 형강</v>
          </cell>
          <cell r="C406" t="str">
            <v>75*45*15*3.2</v>
          </cell>
          <cell r="D406" t="str">
            <v>Ton</v>
          </cell>
          <cell r="E406">
            <v>330000</v>
          </cell>
        </row>
        <row r="407">
          <cell r="A407">
            <v>405</v>
          </cell>
          <cell r="B407" t="str">
            <v>C 형강</v>
          </cell>
          <cell r="C407" t="str">
            <v>75*45*15*2.3</v>
          </cell>
          <cell r="D407" t="str">
            <v>Ton</v>
          </cell>
          <cell r="E407">
            <v>330000</v>
          </cell>
        </row>
        <row r="408">
          <cell r="A408">
            <v>406</v>
          </cell>
          <cell r="B408" t="str">
            <v>C 형강</v>
          </cell>
          <cell r="C408" t="str">
            <v>75*45*15*1.8</v>
          </cell>
          <cell r="D408" t="str">
            <v>Ton</v>
          </cell>
          <cell r="E408">
            <v>330000</v>
          </cell>
        </row>
        <row r="409">
          <cell r="A409">
            <v>407</v>
          </cell>
          <cell r="B409" t="str">
            <v>철골세우기</v>
          </cell>
          <cell r="C409" t="str">
            <v>저층</v>
          </cell>
          <cell r="D409" t="str">
            <v>Ton</v>
          </cell>
          <cell r="E409">
            <v>14000</v>
          </cell>
          <cell r="F409">
            <v>35852</v>
          </cell>
        </row>
        <row r="410">
          <cell r="A410">
            <v>408</v>
          </cell>
          <cell r="B410" t="str">
            <v>철골세우기</v>
          </cell>
          <cell r="C410" t="str">
            <v>중층</v>
          </cell>
          <cell r="D410" t="str">
            <v>Ton</v>
          </cell>
          <cell r="E410">
            <v>14000</v>
          </cell>
          <cell r="F410">
            <v>46066</v>
          </cell>
        </row>
        <row r="411">
          <cell r="A411">
            <v>409</v>
          </cell>
          <cell r="B411" t="str">
            <v>앵커볼트설치</v>
          </cell>
          <cell r="C411" t="str">
            <v>φ16-φ19</v>
          </cell>
          <cell r="D411" t="str">
            <v>EA</v>
          </cell>
          <cell r="F411">
            <v>7925</v>
          </cell>
        </row>
        <row r="412">
          <cell r="A412">
            <v>410</v>
          </cell>
          <cell r="B412" t="str">
            <v>앵커볼트설치</v>
          </cell>
          <cell r="C412" t="str">
            <v>φ22-φ25</v>
          </cell>
          <cell r="D412" t="str">
            <v>EA</v>
          </cell>
          <cell r="F412">
            <v>15190</v>
          </cell>
        </row>
        <row r="413">
          <cell r="A413">
            <v>411</v>
          </cell>
          <cell r="B413" t="str">
            <v>데크플레이트설치</v>
          </cell>
          <cell r="C413" t="str">
            <v>10층이하</v>
          </cell>
          <cell r="D413" t="str">
            <v>㎡</v>
          </cell>
          <cell r="E413">
            <v>20230</v>
          </cell>
          <cell r="F413">
            <v>7020</v>
          </cell>
        </row>
        <row r="414">
          <cell r="A414">
            <v>412</v>
          </cell>
          <cell r="B414" t="str">
            <v>앵커볼트</v>
          </cell>
          <cell r="D414" t="str">
            <v>EA</v>
          </cell>
          <cell r="E414">
            <v>1350</v>
          </cell>
        </row>
        <row r="415">
          <cell r="A415">
            <v>413</v>
          </cell>
          <cell r="B415" t="str">
            <v>고장력볼트</v>
          </cell>
          <cell r="C415" t="str">
            <v>M 16</v>
          </cell>
          <cell r="D415" t="str">
            <v>EA</v>
          </cell>
          <cell r="E415">
            <v>213</v>
          </cell>
        </row>
        <row r="416">
          <cell r="A416">
            <v>414</v>
          </cell>
          <cell r="B416" t="str">
            <v>고장력볼트</v>
          </cell>
          <cell r="C416" t="str">
            <v>M 20</v>
          </cell>
          <cell r="D416" t="str">
            <v>EA</v>
          </cell>
          <cell r="E416">
            <v>343</v>
          </cell>
        </row>
        <row r="417">
          <cell r="A417">
            <v>415</v>
          </cell>
          <cell r="B417" t="str">
            <v>일반볼트</v>
          </cell>
          <cell r="C417" t="str">
            <v>φ12</v>
          </cell>
          <cell r="D417" t="str">
            <v>EA</v>
          </cell>
          <cell r="E417">
            <v>49</v>
          </cell>
        </row>
        <row r="418">
          <cell r="A418">
            <v>416</v>
          </cell>
          <cell r="B418" t="str">
            <v>철골가공조립</v>
          </cell>
          <cell r="C418" t="str">
            <v>공장100-300Ton</v>
          </cell>
          <cell r="D418" t="str">
            <v>Ton</v>
          </cell>
          <cell r="E418">
            <v>28400</v>
          </cell>
          <cell r="F418">
            <v>969459</v>
          </cell>
        </row>
        <row r="419">
          <cell r="A419">
            <v>417</v>
          </cell>
          <cell r="B419" t="str">
            <v>조합페인트</v>
          </cell>
          <cell r="C419" t="str">
            <v>철재 2회</v>
          </cell>
          <cell r="D419" t="str">
            <v>㎡</v>
          </cell>
          <cell r="E419">
            <v>716</v>
          </cell>
          <cell r="F419">
            <v>2548</v>
          </cell>
        </row>
        <row r="420">
          <cell r="A420">
            <v>418</v>
          </cell>
          <cell r="B420" t="str">
            <v>방청페인트</v>
          </cell>
          <cell r="C420" t="str">
            <v>철골 2회</v>
          </cell>
          <cell r="D420" t="str">
            <v>㎡</v>
          </cell>
          <cell r="E420">
            <v>1046</v>
          </cell>
          <cell r="F420">
            <v>2493</v>
          </cell>
        </row>
        <row r="421">
          <cell r="A421">
            <v>419</v>
          </cell>
        </row>
        <row r="422">
          <cell r="A422">
            <v>420</v>
          </cell>
        </row>
        <row r="423">
          <cell r="A423">
            <v>421</v>
          </cell>
        </row>
        <row r="424">
          <cell r="A424">
            <v>422</v>
          </cell>
        </row>
        <row r="425">
          <cell r="A425">
            <v>423</v>
          </cell>
        </row>
        <row r="426">
          <cell r="A426">
            <v>424</v>
          </cell>
        </row>
        <row r="427">
          <cell r="A427">
            <v>425</v>
          </cell>
        </row>
        <row r="428">
          <cell r="A428">
            <v>426</v>
          </cell>
        </row>
        <row r="429">
          <cell r="A429">
            <v>427</v>
          </cell>
        </row>
        <row r="430">
          <cell r="A430">
            <v>428</v>
          </cell>
        </row>
        <row r="431">
          <cell r="A431">
            <v>429</v>
          </cell>
        </row>
        <row r="432">
          <cell r="A432">
            <v>430</v>
          </cell>
        </row>
        <row r="433">
          <cell r="A433">
            <v>431</v>
          </cell>
        </row>
        <row r="434">
          <cell r="A434">
            <v>432</v>
          </cell>
        </row>
        <row r="435">
          <cell r="A435">
            <v>433</v>
          </cell>
        </row>
        <row r="436">
          <cell r="A436">
            <v>434</v>
          </cell>
        </row>
        <row r="437">
          <cell r="A437">
            <v>435</v>
          </cell>
        </row>
        <row r="438">
          <cell r="A438">
            <v>436</v>
          </cell>
        </row>
        <row r="439">
          <cell r="A439">
            <v>437</v>
          </cell>
        </row>
        <row r="440">
          <cell r="A440">
            <v>438</v>
          </cell>
        </row>
        <row r="441">
          <cell r="A441">
            <v>439</v>
          </cell>
        </row>
        <row r="442">
          <cell r="A442">
            <v>440</v>
          </cell>
        </row>
        <row r="443">
          <cell r="A443">
            <v>441</v>
          </cell>
        </row>
        <row r="444">
          <cell r="A444">
            <v>442</v>
          </cell>
        </row>
        <row r="445">
          <cell r="A445">
            <v>443</v>
          </cell>
        </row>
        <row r="446">
          <cell r="A446">
            <v>444</v>
          </cell>
        </row>
        <row r="447">
          <cell r="A447">
            <v>445</v>
          </cell>
        </row>
        <row r="448">
          <cell r="A448">
            <v>446</v>
          </cell>
        </row>
        <row r="449">
          <cell r="A449">
            <v>447</v>
          </cell>
        </row>
        <row r="450">
          <cell r="A450">
            <v>448</v>
          </cell>
        </row>
        <row r="451">
          <cell r="A451">
            <v>449</v>
          </cell>
        </row>
        <row r="452">
          <cell r="A452">
            <v>450</v>
          </cell>
        </row>
        <row r="453">
          <cell r="A453">
            <v>451</v>
          </cell>
        </row>
        <row r="454">
          <cell r="A454">
            <v>452</v>
          </cell>
        </row>
        <row r="455">
          <cell r="A455">
            <v>453</v>
          </cell>
        </row>
        <row r="456">
          <cell r="A456">
            <v>454</v>
          </cell>
        </row>
        <row r="457">
          <cell r="A457">
            <v>455</v>
          </cell>
        </row>
        <row r="458">
          <cell r="A458">
            <v>456</v>
          </cell>
        </row>
        <row r="459">
          <cell r="A459">
            <v>457</v>
          </cell>
        </row>
        <row r="460">
          <cell r="A460">
            <v>458</v>
          </cell>
        </row>
        <row r="461">
          <cell r="A461">
            <v>459</v>
          </cell>
        </row>
        <row r="462">
          <cell r="A462">
            <v>460</v>
          </cell>
        </row>
        <row r="463">
          <cell r="A463">
            <v>461</v>
          </cell>
        </row>
        <row r="464">
          <cell r="A464">
            <v>462</v>
          </cell>
        </row>
        <row r="465">
          <cell r="A465">
            <v>463</v>
          </cell>
        </row>
        <row r="466">
          <cell r="A466">
            <v>464</v>
          </cell>
        </row>
        <row r="467">
          <cell r="A467">
            <v>465</v>
          </cell>
        </row>
        <row r="468">
          <cell r="A468">
            <v>466</v>
          </cell>
        </row>
        <row r="469">
          <cell r="A469">
            <v>467</v>
          </cell>
        </row>
        <row r="470">
          <cell r="A470">
            <v>468</v>
          </cell>
        </row>
        <row r="471">
          <cell r="A471">
            <v>469</v>
          </cell>
        </row>
        <row r="472">
          <cell r="A472">
            <v>470</v>
          </cell>
        </row>
        <row r="473">
          <cell r="A473">
            <v>471</v>
          </cell>
        </row>
        <row r="474">
          <cell r="A474">
            <v>472</v>
          </cell>
        </row>
        <row r="475">
          <cell r="A475">
            <v>473</v>
          </cell>
        </row>
        <row r="476">
          <cell r="A476">
            <v>474</v>
          </cell>
        </row>
        <row r="477">
          <cell r="A477">
            <v>475</v>
          </cell>
        </row>
        <row r="478">
          <cell r="A478">
            <v>476</v>
          </cell>
        </row>
        <row r="479">
          <cell r="A479">
            <v>477</v>
          </cell>
        </row>
        <row r="480">
          <cell r="A480">
            <v>478</v>
          </cell>
        </row>
        <row r="481">
          <cell r="A481">
            <v>479</v>
          </cell>
        </row>
        <row r="482">
          <cell r="A482">
            <v>480</v>
          </cell>
        </row>
        <row r="483">
          <cell r="A483">
            <v>481</v>
          </cell>
        </row>
        <row r="484">
          <cell r="A484">
            <v>482</v>
          </cell>
        </row>
        <row r="485">
          <cell r="A485">
            <v>483</v>
          </cell>
        </row>
        <row r="486">
          <cell r="A486">
            <v>484</v>
          </cell>
        </row>
        <row r="487">
          <cell r="A487">
            <v>485</v>
          </cell>
        </row>
        <row r="488">
          <cell r="A488">
            <v>486</v>
          </cell>
        </row>
        <row r="489">
          <cell r="A489">
            <v>487</v>
          </cell>
        </row>
        <row r="490">
          <cell r="A490">
            <v>488</v>
          </cell>
        </row>
        <row r="491">
          <cell r="A491">
            <v>489</v>
          </cell>
        </row>
        <row r="492">
          <cell r="A492">
            <v>490</v>
          </cell>
        </row>
        <row r="493">
          <cell r="A493">
            <v>491</v>
          </cell>
        </row>
        <row r="494">
          <cell r="A494">
            <v>492</v>
          </cell>
        </row>
        <row r="495">
          <cell r="A495">
            <v>493</v>
          </cell>
        </row>
        <row r="496">
          <cell r="A496">
            <v>494</v>
          </cell>
        </row>
        <row r="497">
          <cell r="A497">
            <v>495</v>
          </cell>
        </row>
        <row r="498">
          <cell r="A498">
            <v>496</v>
          </cell>
        </row>
        <row r="499">
          <cell r="A499">
            <v>497</v>
          </cell>
        </row>
        <row r="500">
          <cell r="A500">
            <v>498</v>
          </cell>
        </row>
        <row r="501">
          <cell r="A501">
            <v>499</v>
          </cell>
        </row>
        <row r="502">
          <cell r="A502">
            <v>500</v>
          </cell>
          <cell r="B502" t="str">
            <v>대리석판 붙임</v>
          </cell>
          <cell r="C502" t="str">
            <v>바닥</v>
          </cell>
          <cell r="D502" t="str">
            <v>㎡</v>
          </cell>
          <cell r="E502">
            <v>52798</v>
          </cell>
          <cell r="F502">
            <v>31924</v>
          </cell>
        </row>
        <row r="503">
          <cell r="A503">
            <v>501</v>
          </cell>
          <cell r="B503" t="str">
            <v>대리석판 붙임</v>
          </cell>
          <cell r="C503" t="str">
            <v>평벽</v>
          </cell>
          <cell r="D503" t="str">
            <v>㎡</v>
          </cell>
          <cell r="E503">
            <v>62135</v>
          </cell>
          <cell r="F503">
            <v>45209</v>
          </cell>
        </row>
        <row r="504">
          <cell r="A504">
            <v>502</v>
          </cell>
          <cell r="B504" t="str">
            <v>대리석판 붙임</v>
          </cell>
          <cell r="C504" t="str">
            <v>징두리벽</v>
          </cell>
          <cell r="D504" t="str">
            <v>㎡</v>
          </cell>
          <cell r="E504">
            <v>62135</v>
          </cell>
          <cell r="F504">
            <v>54991</v>
          </cell>
        </row>
        <row r="505">
          <cell r="A505">
            <v>503</v>
          </cell>
          <cell r="B505" t="str">
            <v>화강석 붙임</v>
          </cell>
          <cell r="C505" t="str">
            <v>바닥</v>
          </cell>
          <cell r="D505" t="str">
            <v>㎡</v>
          </cell>
          <cell r="E505">
            <v>45553</v>
          </cell>
          <cell r="F505">
            <v>44633</v>
          </cell>
        </row>
        <row r="506">
          <cell r="A506">
            <v>504</v>
          </cell>
          <cell r="B506" t="str">
            <v>화강석 붙임</v>
          </cell>
          <cell r="C506" t="str">
            <v>평벽</v>
          </cell>
          <cell r="D506" t="str">
            <v>㎡</v>
          </cell>
          <cell r="E506">
            <v>54776</v>
          </cell>
          <cell r="F506">
            <v>57423</v>
          </cell>
        </row>
        <row r="507">
          <cell r="A507">
            <v>505</v>
          </cell>
          <cell r="B507" t="str">
            <v>화강석 붙임</v>
          </cell>
          <cell r="C507" t="str">
            <v>징두리벽</v>
          </cell>
          <cell r="D507" t="str">
            <v>㎡</v>
          </cell>
          <cell r="E507">
            <v>54776</v>
          </cell>
          <cell r="F507">
            <v>70004</v>
          </cell>
        </row>
        <row r="508">
          <cell r="A508">
            <v>506</v>
          </cell>
          <cell r="B508" t="str">
            <v>테라죠판 붙임</v>
          </cell>
          <cell r="C508" t="str">
            <v>바닥</v>
          </cell>
          <cell r="D508" t="str">
            <v>㎡</v>
          </cell>
          <cell r="E508">
            <v>28605</v>
          </cell>
          <cell r="F508">
            <v>31924</v>
          </cell>
        </row>
        <row r="509">
          <cell r="A509">
            <v>507</v>
          </cell>
          <cell r="B509" t="str">
            <v>테라죠판 붙임</v>
          </cell>
          <cell r="C509" t="str">
            <v>평벽</v>
          </cell>
          <cell r="D509" t="str">
            <v>㎡</v>
          </cell>
          <cell r="E509">
            <v>37934</v>
          </cell>
          <cell r="F509">
            <v>45209</v>
          </cell>
        </row>
        <row r="510">
          <cell r="A510">
            <v>508</v>
          </cell>
          <cell r="B510" t="str">
            <v>테라죠판 붙임</v>
          </cell>
          <cell r="C510" t="str">
            <v>징두리벽</v>
          </cell>
          <cell r="D510" t="str">
            <v>㎡</v>
          </cell>
          <cell r="E510">
            <v>37934</v>
          </cell>
          <cell r="F510">
            <v>54991</v>
          </cell>
        </row>
        <row r="511">
          <cell r="A511">
            <v>509</v>
          </cell>
          <cell r="B511" t="str">
            <v>마블라이트</v>
          </cell>
          <cell r="D511" t="str">
            <v>㎡</v>
          </cell>
          <cell r="E511">
            <v>225000</v>
          </cell>
        </row>
        <row r="512">
          <cell r="A512">
            <v>510</v>
          </cell>
          <cell r="B512" t="str">
            <v>창인방-포천석버너</v>
          </cell>
          <cell r="C512" t="str">
            <v>60*150</v>
          </cell>
          <cell r="D512" t="str">
            <v>m</v>
          </cell>
          <cell r="E512">
            <v>7000</v>
          </cell>
        </row>
        <row r="513">
          <cell r="A513">
            <v>511</v>
          </cell>
          <cell r="B513" t="str">
            <v>수입대리석-보타치노</v>
          </cell>
          <cell r="C513" t="str">
            <v>T20</v>
          </cell>
          <cell r="D513" t="str">
            <v>㎡</v>
          </cell>
          <cell r="E513">
            <v>46800</v>
          </cell>
        </row>
        <row r="514">
          <cell r="A514">
            <v>512</v>
          </cell>
          <cell r="B514" t="str">
            <v>화강석(포천석)연마</v>
          </cell>
          <cell r="C514" t="str">
            <v>T 25~30</v>
          </cell>
          <cell r="D514" t="str">
            <v>㎡</v>
          </cell>
          <cell r="E514">
            <v>42000</v>
          </cell>
        </row>
        <row r="515">
          <cell r="A515">
            <v>513</v>
          </cell>
          <cell r="B515" t="str">
            <v>화강석(포천석)버너마감</v>
          </cell>
          <cell r="C515" t="str">
            <v>T 25~30</v>
          </cell>
          <cell r="D515" t="str">
            <v>㎡</v>
          </cell>
          <cell r="E515">
            <v>41000</v>
          </cell>
        </row>
        <row r="516">
          <cell r="A516">
            <v>514</v>
          </cell>
          <cell r="B516" t="str">
            <v>화강석(포천석)잔다듬</v>
          </cell>
          <cell r="C516" t="str">
            <v>T 25~30</v>
          </cell>
          <cell r="D516" t="str">
            <v>㎡</v>
          </cell>
          <cell r="E516">
            <v>41000</v>
          </cell>
        </row>
        <row r="517">
          <cell r="A517">
            <v>515</v>
          </cell>
          <cell r="B517" t="str">
            <v>화강석(문경석)연마</v>
          </cell>
          <cell r="C517" t="str">
            <v>T 25~30</v>
          </cell>
          <cell r="D517" t="str">
            <v>㎡</v>
          </cell>
          <cell r="E517">
            <v>46000</v>
          </cell>
        </row>
        <row r="518">
          <cell r="A518">
            <v>516</v>
          </cell>
          <cell r="B518" t="str">
            <v>화강석(문경석)버너다듬</v>
          </cell>
          <cell r="C518" t="str">
            <v>T 25~30</v>
          </cell>
          <cell r="D518" t="str">
            <v>㎡</v>
          </cell>
          <cell r="E518">
            <v>46000</v>
          </cell>
        </row>
        <row r="519">
          <cell r="A519">
            <v>517</v>
          </cell>
          <cell r="B519" t="str">
            <v>화강석(문경석)잔다듬</v>
          </cell>
          <cell r="C519" t="str">
            <v>T 25~30</v>
          </cell>
          <cell r="D519" t="str">
            <v>㎡</v>
          </cell>
          <cell r="E519">
            <v>46000</v>
          </cell>
        </row>
        <row r="520">
          <cell r="A520">
            <v>518</v>
          </cell>
          <cell r="B520" t="str">
            <v>화강석(마천석)연마</v>
          </cell>
          <cell r="C520" t="str">
            <v>T 20~24</v>
          </cell>
          <cell r="D520" t="str">
            <v>㎡</v>
          </cell>
          <cell r="E520">
            <v>48000</v>
          </cell>
        </row>
        <row r="521">
          <cell r="A521">
            <v>519</v>
          </cell>
          <cell r="B521" t="str">
            <v>국산대리석(취옥석)연마</v>
          </cell>
          <cell r="C521" t="str">
            <v>T 20~24</v>
          </cell>
          <cell r="D521" t="str">
            <v>㎡</v>
          </cell>
          <cell r="E521">
            <v>12300</v>
          </cell>
        </row>
        <row r="522">
          <cell r="A522">
            <v>520</v>
          </cell>
          <cell r="B522" t="str">
            <v>석재판 건식</v>
          </cell>
          <cell r="C522" t="str">
            <v>앵커지지공법</v>
          </cell>
          <cell r="D522" t="str">
            <v>㎡</v>
          </cell>
          <cell r="E522">
            <v>5247</v>
          </cell>
          <cell r="F522">
            <v>41889</v>
          </cell>
        </row>
        <row r="523">
          <cell r="A523">
            <v>521</v>
          </cell>
          <cell r="B523" t="str">
            <v>화강석 두겁돌</v>
          </cell>
          <cell r="D523" t="str">
            <v>㎡</v>
          </cell>
          <cell r="E523">
            <v>81000</v>
          </cell>
          <cell r="F523">
            <v>30494</v>
          </cell>
        </row>
        <row r="524">
          <cell r="A524">
            <v>522</v>
          </cell>
          <cell r="B524" t="str">
            <v>화강석 혹두기</v>
          </cell>
          <cell r="C524" t="str">
            <v>건식</v>
          </cell>
          <cell r="D524" t="str">
            <v>㎡</v>
          </cell>
          <cell r="E524">
            <v>86400</v>
          </cell>
          <cell r="F524">
            <v>41571</v>
          </cell>
        </row>
        <row r="525">
          <cell r="A525">
            <v>523</v>
          </cell>
          <cell r="B525" t="str">
            <v>화강석 창대돌</v>
          </cell>
          <cell r="C525" t="str">
            <v>T24 W=25</v>
          </cell>
          <cell r="D525" t="str">
            <v>㎡</v>
          </cell>
          <cell r="E525">
            <v>42000</v>
          </cell>
          <cell r="F525">
            <v>52428</v>
          </cell>
        </row>
        <row r="526">
          <cell r="A526">
            <v>524</v>
          </cell>
        </row>
        <row r="527">
          <cell r="A527">
            <v>525</v>
          </cell>
        </row>
        <row r="528">
          <cell r="A528">
            <v>526</v>
          </cell>
        </row>
        <row r="529">
          <cell r="A529">
            <v>527</v>
          </cell>
        </row>
        <row r="530">
          <cell r="A530">
            <v>528</v>
          </cell>
        </row>
        <row r="531">
          <cell r="A531">
            <v>529</v>
          </cell>
        </row>
        <row r="532">
          <cell r="A532">
            <v>530</v>
          </cell>
        </row>
        <row r="533">
          <cell r="A533">
            <v>531</v>
          </cell>
        </row>
        <row r="534">
          <cell r="A534">
            <v>532</v>
          </cell>
        </row>
        <row r="535">
          <cell r="A535">
            <v>533</v>
          </cell>
        </row>
        <row r="536">
          <cell r="A536">
            <v>534</v>
          </cell>
        </row>
        <row r="537">
          <cell r="A537">
            <v>535</v>
          </cell>
        </row>
        <row r="538">
          <cell r="A538">
            <v>536</v>
          </cell>
        </row>
        <row r="539">
          <cell r="A539">
            <v>537</v>
          </cell>
        </row>
        <row r="540">
          <cell r="A540">
            <v>538</v>
          </cell>
        </row>
        <row r="541">
          <cell r="A541">
            <v>539</v>
          </cell>
        </row>
        <row r="542">
          <cell r="A542">
            <v>540</v>
          </cell>
        </row>
        <row r="543">
          <cell r="A543">
            <v>541</v>
          </cell>
        </row>
        <row r="544">
          <cell r="A544">
            <v>542</v>
          </cell>
        </row>
        <row r="545">
          <cell r="A545">
            <v>543</v>
          </cell>
        </row>
        <row r="546">
          <cell r="A546">
            <v>544</v>
          </cell>
        </row>
        <row r="547">
          <cell r="A547">
            <v>545</v>
          </cell>
        </row>
        <row r="548">
          <cell r="A548">
            <v>546</v>
          </cell>
        </row>
        <row r="549">
          <cell r="A549">
            <v>547</v>
          </cell>
        </row>
        <row r="550">
          <cell r="A550">
            <v>548</v>
          </cell>
        </row>
        <row r="551">
          <cell r="A551">
            <v>549</v>
          </cell>
        </row>
        <row r="552">
          <cell r="A552">
            <v>550</v>
          </cell>
        </row>
        <row r="553">
          <cell r="A553">
            <v>551</v>
          </cell>
        </row>
        <row r="554">
          <cell r="A554">
            <v>552</v>
          </cell>
        </row>
        <row r="555">
          <cell r="A555">
            <v>553</v>
          </cell>
        </row>
        <row r="556">
          <cell r="A556">
            <v>554</v>
          </cell>
        </row>
        <row r="557">
          <cell r="A557">
            <v>555</v>
          </cell>
        </row>
        <row r="558">
          <cell r="A558">
            <v>556</v>
          </cell>
        </row>
        <row r="559">
          <cell r="A559">
            <v>557</v>
          </cell>
        </row>
        <row r="560">
          <cell r="A560">
            <v>558</v>
          </cell>
        </row>
        <row r="561">
          <cell r="A561">
            <v>559</v>
          </cell>
        </row>
        <row r="562">
          <cell r="A562">
            <v>560</v>
          </cell>
        </row>
        <row r="563">
          <cell r="A563">
            <v>561</v>
          </cell>
        </row>
        <row r="564">
          <cell r="A564">
            <v>562</v>
          </cell>
        </row>
        <row r="565">
          <cell r="A565">
            <v>563</v>
          </cell>
        </row>
        <row r="566">
          <cell r="A566">
            <v>564</v>
          </cell>
        </row>
        <row r="567">
          <cell r="A567">
            <v>565</v>
          </cell>
        </row>
        <row r="568">
          <cell r="A568">
            <v>566</v>
          </cell>
        </row>
        <row r="569">
          <cell r="A569">
            <v>567</v>
          </cell>
        </row>
        <row r="570">
          <cell r="A570">
            <v>568</v>
          </cell>
        </row>
        <row r="571">
          <cell r="A571">
            <v>569</v>
          </cell>
        </row>
        <row r="572">
          <cell r="A572">
            <v>570</v>
          </cell>
        </row>
        <row r="573">
          <cell r="A573">
            <v>571</v>
          </cell>
        </row>
        <row r="574">
          <cell r="A574">
            <v>572</v>
          </cell>
        </row>
        <row r="575">
          <cell r="A575">
            <v>573</v>
          </cell>
        </row>
        <row r="576">
          <cell r="A576">
            <v>574</v>
          </cell>
        </row>
        <row r="577">
          <cell r="A577">
            <v>575</v>
          </cell>
        </row>
        <row r="578">
          <cell r="A578">
            <v>576</v>
          </cell>
        </row>
        <row r="579">
          <cell r="A579">
            <v>577</v>
          </cell>
        </row>
        <row r="580">
          <cell r="A580">
            <v>578</v>
          </cell>
        </row>
        <row r="581">
          <cell r="A581">
            <v>579</v>
          </cell>
        </row>
        <row r="582">
          <cell r="A582">
            <v>580</v>
          </cell>
        </row>
        <row r="583">
          <cell r="A583">
            <v>581</v>
          </cell>
        </row>
        <row r="584">
          <cell r="A584">
            <v>582</v>
          </cell>
        </row>
        <row r="585">
          <cell r="A585">
            <v>583</v>
          </cell>
        </row>
        <row r="586">
          <cell r="A586">
            <v>584</v>
          </cell>
        </row>
        <row r="587">
          <cell r="A587">
            <v>585</v>
          </cell>
        </row>
        <row r="588">
          <cell r="A588">
            <v>586</v>
          </cell>
        </row>
        <row r="589">
          <cell r="A589">
            <v>587</v>
          </cell>
        </row>
        <row r="590">
          <cell r="A590">
            <v>588</v>
          </cell>
        </row>
        <row r="591">
          <cell r="A591">
            <v>589</v>
          </cell>
        </row>
        <row r="592">
          <cell r="A592">
            <v>590</v>
          </cell>
        </row>
        <row r="593">
          <cell r="A593">
            <v>591</v>
          </cell>
        </row>
        <row r="594">
          <cell r="A594">
            <v>592</v>
          </cell>
        </row>
        <row r="595">
          <cell r="A595">
            <v>593</v>
          </cell>
        </row>
        <row r="596">
          <cell r="A596">
            <v>594</v>
          </cell>
        </row>
        <row r="597">
          <cell r="A597">
            <v>595</v>
          </cell>
        </row>
        <row r="598">
          <cell r="A598">
            <v>596</v>
          </cell>
        </row>
        <row r="599">
          <cell r="A599">
            <v>597</v>
          </cell>
        </row>
        <row r="600">
          <cell r="A600">
            <v>598</v>
          </cell>
        </row>
        <row r="601">
          <cell r="A601">
            <v>599</v>
          </cell>
        </row>
        <row r="602">
          <cell r="A602">
            <v>600</v>
          </cell>
          <cell r="B602" t="str">
            <v>먹 메 김</v>
          </cell>
          <cell r="C602" t="str">
            <v>주택(보통)</v>
          </cell>
          <cell r="D602" t="str">
            <v>㎡</v>
          </cell>
          <cell r="F602">
            <v>4373</v>
          </cell>
        </row>
        <row r="603">
          <cell r="A603">
            <v>601</v>
          </cell>
          <cell r="B603" t="str">
            <v>먹 메 김</v>
          </cell>
          <cell r="C603" t="str">
            <v>주택(고급)</v>
          </cell>
          <cell r="D603" t="str">
            <v>㎡</v>
          </cell>
          <cell r="F603">
            <v>5584</v>
          </cell>
        </row>
        <row r="604">
          <cell r="A604">
            <v>602</v>
          </cell>
          <cell r="B604" t="str">
            <v>먹 메 김</v>
          </cell>
          <cell r="C604" t="str">
            <v>학교.공장</v>
          </cell>
          <cell r="D604" t="str">
            <v>㎡</v>
          </cell>
          <cell r="F604">
            <v>2220</v>
          </cell>
        </row>
        <row r="605">
          <cell r="A605">
            <v>603</v>
          </cell>
          <cell r="B605" t="str">
            <v>먹 메 김</v>
          </cell>
          <cell r="C605" t="str">
            <v>사무소</v>
          </cell>
          <cell r="D605" t="str">
            <v>㎡</v>
          </cell>
          <cell r="F605">
            <v>3364</v>
          </cell>
        </row>
        <row r="606">
          <cell r="A606">
            <v>604</v>
          </cell>
          <cell r="B606" t="str">
            <v>먹 메 김</v>
          </cell>
          <cell r="C606" t="str">
            <v>은행</v>
          </cell>
          <cell r="D606" t="str">
            <v>㎡</v>
          </cell>
          <cell r="F606">
            <v>4373</v>
          </cell>
        </row>
        <row r="607">
          <cell r="A607">
            <v>605</v>
          </cell>
          <cell r="B607" t="str">
            <v>목재몰딩</v>
          </cell>
          <cell r="C607" t="str">
            <v>36*36천정접착</v>
          </cell>
          <cell r="D607" t="str">
            <v>m</v>
          </cell>
          <cell r="E607">
            <v>563</v>
          </cell>
          <cell r="F607">
            <v>2193</v>
          </cell>
        </row>
        <row r="608">
          <cell r="A608">
            <v>606</v>
          </cell>
          <cell r="B608" t="str">
            <v>벽체합판붙이기</v>
          </cell>
          <cell r="C608" t="str">
            <v>일반</v>
          </cell>
          <cell r="D608" t="str">
            <v>㎡</v>
          </cell>
          <cell r="E608">
            <v>20</v>
          </cell>
          <cell r="F608">
            <v>6405</v>
          </cell>
        </row>
        <row r="609">
          <cell r="A609">
            <v>607</v>
          </cell>
          <cell r="B609" t="str">
            <v>벽체합판붙이기</v>
          </cell>
          <cell r="C609" t="str">
            <v>수장용</v>
          </cell>
          <cell r="D609" t="str">
            <v>㎡</v>
          </cell>
          <cell r="E609">
            <v>231</v>
          </cell>
          <cell r="F609">
            <v>6405</v>
          </cell>
        </row>
        <row r="610">
          <cell r="A610">
            <v>608</v>
          </cell>
          <cell r="B610" t="str">
            <v>천정틀설치</v>
          </cell>
          <cell r="C610" t="str">
            <v>달대무.석고판(T9)</v>
          </cell>
          <cell r="D610" t="str">
            <v>㎡</v>
          </cell>
          <cell r="E610">
            <v>2786</v>
          </cell>
          <cell r="F610">
            <v>8982</v>
          </cell>
        </row>
        <row r="611">
          <cell r="A611">
            <v>609</v>
          </cell>
          <cell r="B611" t="str">
            <v>천정틀설치</v>
          </cell>
          <cell r="C611" t="str">
            <v>달대유.석고판(T9)</v>
          </cell>
          <cell r="D611" t="str">
            <v>㎡</v>
          </cell>
          <cell r="E611">
            <v>2867</v>
          </cell>
          <cell r="F611">
            <v>18339</v>
          </cell>
        </row>
        <row r="612">
          <cell r="A612">
            <v>610</v>
          </cell>
          <cell r="B612" t="str">
            <v>마루널깔기</v>
          </cell>
          <cell r="C612" t="str">
            <v>콘크리트바탕위마루틀</v>
          </cell>
          <cell r="E612">
            <v>16</v>
          </cell>
          <cell r="F612">
            <v>4979</v>
          </cell>
        </row>
        <row r="613">
          <cell r="A613">
            <v>611</v>
          </cell>
          <cell r="B613" t="str">
            <v>목조천정틀</v>
          </cell>
          <cell r="D613" t="str">
            <v>㎡</v>
          </cell>
          <cell r="E613">
            <v>5643</v>
          </cell>
          <cell r="F613">
            <v>22584</v>
          </cell>
        </row>
        <row r="614">
          <cell r="A614">
            <v>612</v>
          </cell>
          <cell r="B614" t="str">
            <v>목재핸드레일</v>
          </cell>
          <cell r="C614" t="str">
            <v>H900 60*120</v>
          </cell>
          <cell r="D614" t="str">
            <v>m</v>
          </cell>
          <cell r="E614">
            <v>18527</v>
          </cell>
          <cell r="F614">
            <v>9524</v>
          </cell>
          <cell r="G614">
            <v>9</v>
          </cell>
        </row>
        <row r="615">
          <cell r="A615">
            <v>613</v>
          </cell>
        </row>
        <row r="616">
          <cell r="A616">
            <v>614</v>
          </cell>
        </row>
        <row r="617">
          <cell r="A617">
            <v>615</v>
          </cell>
        </row>
        <row r="618">
          <cell r="A618">
            <v>616</v>
          </cell>
        </row>
        <row r="619">
          <cell r="A619">
            <v>617</v>
          </cell>
        </row>
        <row r="620">
          <cell r="A620">
            <v>618</v>
          </cell>
        </row>
        <row r="621">
          <cell r="A621">
            <v>619</v>
          </cell>
        </row>
        <row r="622">
          <cell r="A622">
            <v>620</v>
          </cell>
        </row>
        <row r="623">
          <cell r="A623">
            <v>621</v>
          </cell>
        </row>
        <row r="624">
          <cell r="A624">
            <v>622</v>
          </cell>
        </row>
        <row r="625">
          <cell r="A625">
            <v>623</v>
          </cell>
        </row>
        <row r="626">
          <cell r="A626">
            <v>624</v>
          </cell>
        </row>
        <row r="627">
          <cell r="A627">
            <v>625</v>
          </cell>
        </row>
        <row r="628">
          <cell r="A628">
            <v>626</v>
          </cell>
        </row>
        <row r="629">
          <cell r="A629">
            <v>627</v>
          </cell>
        </row>
        <row r="630">
          <cell r="A630">
            <v>628</v>
          </cell>
        </row>
        <row r="631">
          <cell r="A631">
            <v>629</v>
          </cell>
        </row>
        <row r="632">
          <cell r="A632">
            <v>630</v>
          </cell>
        </row>
        <row r="633">
          <cell r="A633">
            <v>631</v>
          </cell>
        </row>
        <row r="634">
          <cell r="A634">
            <v>632</v>
          </cell>
        </row>
        <row r="635">
          <cell r="A635">
            <v>633</v>
          </cell>
        </row>
        <row r="636">
          <cell r="A636">
            <v>634</v>
          </cell>
        </row>
        <row r="637">
          <cell r="A637">
            <v>635</v>
          </cell>
        </row>
        <row r="638">
          <cell r="A638">
            <v>636</v>
          </cell>
        </row>
        <row r="639">
          <cell r="A639">
            <v>637</v>
          </cell>
        </row>
        <row r="640">
          <cell r="A640">
            <v>638</v>
          </cell>
        </row>
        <row r="641">
          <cell r="A641">
            <v>639</v>
          </cell>
        </row>
        <row r="642">
          <cell r="A642">
            <v>640</v>
          </cell>
        </row>
        <row r="643">
          <cell r="A643">
            <v>641</v>
          </cell>
        </row>
        <row r="644">
          <cell r="A644">
            <v>642</v>
          </cell>
        </row>
        <row r="645">
          <cell r="A645">
            <v>643</v>
          </cell>
        </row>
        <row r="646">
          <cell r="A646">
            <v>644</v>
          </cell>
        </row>
        <row r="647">
          <cell r="A647">
            <v>645</v>
          </cell>
        </row>
        <row r="648">
          <cell r="A648">
            <v>646</v>
          </cell>
        </row>
        <row r="649">
          <cell r="A649">
            <v>647</v>
          </cell>
        </row>
        <row r="650">
          <cell r="A650">
            <v>648</v>
          </cell>
        </row>
        <row r="651">
          <cell r="A651">
            <v>649</v>
          </cell>
        </row>
        <row r="652">
          <cell r="A652">
            <v>650</v>
          </cell>
        </row>
        <row r="653">
          <cell r="A653">
            <v>651</v>
          </cell>
        </row>
        <row r="654">
          <cell r="A654">
            <v>652</v>
          </cell>
        </row>
        <row r="655">
          <cell r="A655">
            <v>653</v>
          </cell>
        </row>
        <row r="656">
          <cell r="A656">
            <v>654</v>
          </cell>
        </row>
        <row r="657">
          <cell r="A657">
            <v>655</v>
          </cell>
        </row>
        <row r="658">
          <cell r="A658">
            <v>656</v>
          </cell>
        </row>
        <row r="659">
          <cell r="A659">
            <v>657</v>
          </cell>
        </row>
        <row r="660">
          <cell r="A660">
            <v>658</v>
          </cell>
        </row>
        <row r="661">
          <cell r="A661">
            <v>659</v>
          </cell>
        </row>
        <row r="662">
          <cell r="A662">
            <v>660</v>
          </cell>
        </row>
        <row r="663">
          <cell r="A663">
            <v>661</v>
          </cell>
        </row>
        <row r="664">
          <cell r="A664">
            <v>662</v>
          </cell>
        </row>
        <row r="665">
          <cell r="A665">
            <v>663</v>
          </cell>
        </row>
        <row r="666">
          <cell r="A666">
            <v>664</v>
          </cell>
        </row>
        <row r="667">
          <cell r="A667">
            <v>665</v>
          </cell>
        </row>
        <row r="668">
          <cell r="A668">
            <v>666</v>
          </cell>
        </row>
        <row r="669">
          <cell r="A669">
            <v>667</v>
          </cell>
        </row>
        <row r="670">
          <cell r="A670">
            <v>668</v>
          </cell>
        </row>
        <row r="671">
          <cell r="A671">
            <v>669</v>
          </cell>
        </row>
        <row r="672">
          <cell r="A672">
            <v>670</v>
          </cell>
        </row>
        <row r="673">
          <cell r="A673">
            <v>671</v>
          </cell>
        </row>
        <row r="674">
          <cell r="A674">
            <v>672</v>
          </cell>
        </row>
        <row r="675">
          <cell r="A675">
            <v>673</v>
          </cell>
        </row>
        <row r="676">
          <cell r="A676">
            <v>674</v>
          </cell>
        </row>
        <row r="677">
          <cell r="A677">
            <v>675</v>
          </cell>
        </row>
        <row r="678">
          <cell r="A678">
            <v>676</v>
          </cell>
        </row>
        <row r="679">
          <cell r="A679">
            <v>677</v>
          </cell>
        </row>
        <row r="680">
          <cell r="A680">
            <v>678</v>
          </cell>
        </row>
        <row r="681">
          <cell r="A681">
            <v>679</v>
          </cell>
        </row>
        <row r="682">
          <cell r="A682">
            <v>680</v>
          </cell>
        </row>
        <row r="683">
          <cell r="A683">
            <v>681</v>
          </cell>
        </row>
        <row r="684">
          <cell r="A684">
            <v>682</v>
          </cell>
        </row>
        <row r="685">
          <cell r="A685">
            <v>683</v>
          </cell>
        </row>
        <row r="686">
          <cell r="A686">
            <v>684</v>
          </cell>
        </row>
        <row r="687">
          <cell r="A687">
            <v>685</v>
          </cell>
        </row>
        <row r="688">
          <cell r="A688">
            <v>686</v>
          </cell>
        </row>
        <row r="689">
          <cell r="A689">
            <v>687</v>
          </cell>
        </row>
        <row r="690">
          <cell r="A690">
            <v>688</v>
          </cell>
        </row>
        <row r="691">
          <cell r="A691">
            <v>689</v>
          </cell>
        </row>
        <row r="692">
          <cell r="A692">
            <v>690</v>
          </cell>
        </row>
        <row r="693">
          <cell r="A693">
            <v>691</v>
          </cell>
        </row>
        <row r="694">
          <cell r="A694">
            <v>692</v>
          </cell>
        </row>
        <row r="695">
          <cell r="A695">
            <v>693</v>
          </cell>
        </row>
        <row r="696">
          <cell r="A696">
            <v>694</v>
          </cell>
        </row>
        <row r="697">
          <cell r="A697">
            <v>695</v>
          </cell>
        </row>
        <row r="698">
          <cell r="A698">
            <v>696</v>
          </cell>
        </row>
        <row r="699">
          <cell r="A699">
            <v>697</v>
          </cell>
        </row>
        <row r="700">
          <cell r="A700">
            <v>698</v>
          </cell>
        </row>
        <row r="701">
          <cell r="A701">
            <v>699</v>
          </cell>
        </row>
        <row r="702">
          <cell r="A702">
            <v>700</v>
          </cell>
          <cell r="B702" t="str">
            <v>벽돌 소운반</v>
          </cell>
          <cell r="C702" t="str">
            <v>1층</v>
          </cell>
          <cell r="D702" t="str">
            <v>천매</v>
          </cell>
          <cell r="F702">
            <v>17473</v>
          </cell>
        </row>
        <row r="703">
          <cell r="A703">
            <v>701</v>
          </cell>
          <cell r="B703" t="str">
            <v>벽돌 소운반</v>
          </cell>
          <cell r="C703" t="str">
            <v>2층</v>
          </cell>
          <cell r="D703" t="str">
            <v>천매</v>
          </cell>
          <cell r="F703">
            <v>20968</v>
          </cell>
        </row>
        <row r="704">
          <cell r="A704">
            <v>702</v>
          </cell>
          <cell r="B704" t="str">
            <v>벽돌 소운반</v>
          </cell>
          <cell r="C704" t="str">
            <v>3층</v>
          </cell>
          <cell r="D704" t="str">
            <v>천매</v>
          </cell>
          <cell r="F704">
            <v>27957</v>
          </cell>
        </row>
        <row r="705">
          <cell r="A705">
            <v>703</v>
          </cell>
          <cell r="B705" t="str">
            <v>벽돌 소운반</v>
          </cell>
          <cell r="C705" t="str">
            <v>4층</v>
          </cell>
          <cell r="D705" t="str">
            <v>천매</v>
          </cell>
          <cell r="F705">
            <v>34947</v>
          </cell>
        </row>
        <row r="706">
          <cell r="A706">
            <v>704</v>
          </cell>
          <cell r="B706" t="str">
            <v>시멘트벽돌쌓기</v>
          </cell>
          <cell r="C706" t="str">
            <v>0.5B(10,000매이상기준)</v>
          </cell>
          <cell r="D706" t="str">
            <v>천매</v>
          </cell>
          <cell r="E706">
            <v>8992</v>
          </cell>
          <cell r="F706">
            <v>155969</v>
          </cell>
        </row>
        <row r="707">
          <cell r="A707">
            <v>705</v>
          </cell>
          <cell r="B707" t="str">
            <v>시멘트벽돌쌓기</v>
          </cell>
          <cell r="C707" t="str">
            <v>1.0B(10,000매이상기준)</v>
          </cell>
          <cell r="D707" t="str">
            <v>천매</v>
          </cell>
          <cell r="E707">
            <v>11869</v>
          </cell>
          <cell r="F707">
            <v>155969</v>
          </cell>
        </row>
        <row r="708">
          <cell r="A708">
            <v>706</v>
          </cell>
          <cell r="B708" t="str">
            <v>내화벽돌 SK32</v>
          </cell>
          <cell r="C708" t="str">
            <v>230*114*65</v>
          </cell>
          <cell r="D708" t="str">
            <v>매</v>
          </cell>
          <cell r="E708">
            <v>500</v>
          </cell>
        </row>
        <row r="709">
          <cell r="A709">
            <v>707</v>
          </cell>
          <cell r="B709" t="str">
            <v>내화벽돌쌓기</v>
          </cell>
          <cell r="C709" t="str">
            <v>줄눈 4mm</v>
          </cell>
          <cell r="D709" t="str">
            <v>천매</v>
          </cell>
          <cell r="E709">
            <v>39000</v>
          </cell>
          <cell r="F709">
            <v>416746</v>
          </cell>
        </row>
        <row r="710">
          <cell r="A710">
            <v>708</v>
          </cell>
          <cell r="B710" t="str">
            <v>내화벽돌쌓기</v>
          </cell>
          <cell r="C710" t="str">
            <v>줄눈 5mm</v>
          </cell>
          <cell r="D710" t="str">
            <v>천매</v>
          </cell>
          <cell r="E710">
            <v>52000</v>
          </cell>
          <cell r="F710">
            <v>416746</v>
          </cell>
        </row>
        <row r="711">
          <cell r="A711">
            <v>709</v>
          </cell>
          <cell r="B711" t="str">
            <v>내화벽돌쌓기</v>
          </cell>
          <cell r="C711" t="str">
            <v>줄눈 6mm</v>
          </cell>
          <cell r="D711" t="str">
            <v>천매</v>
          </cell>
          <cell r="E711">
            <v>70200</v>
          </cell>
          <cell r="F711">
            <v>416746</v>
          </cell>
        </row>
        <row r="712">
          <cell r="A712">
            <v>710</v>
          </cell>
          <cell r="B712" t="str">
            <v>붉은벽돌</v>
          </cell>
          <cell r="D712" t="str">
            <v>매</v>
          </cell>
          <cell r="E712">
            <v>140</v>
          </cell>
        </row>
        <row r="713">
          <cell r="A713">
            <v>711</v>
          </cell>
          <cell r="B713" t="str">
            <v>붉은벽돌쌓기</v>
          </cell>
          <cell r="C713" t="str">
            <v>0.5B 쌓기</v>
          </cell>
          <cell r="D713" t="str">
            <v>천매</v>
          </cell>
          <cell r="E713">
            <v>8992</v>
          </cell>
          <cell r="F713">
            <v>155969</v>
          </cell>
        </row>
        <row r="714">
          <cell r="A714">
            <v>712</v>
          </cell>
          <cell r="B714" t="str">
            <v>붉은벽돌쌓기</v>
          </cell>
          <cell r="C714" t="str">
            <v>1.0B 쌓기</v>
          </cell>
          <cell r="D714" t="str">
            <v>천매</v>
          </cell>
          <cell r="E714">
            <v>11869</v>
          </cell>
          <cell r="F714">
            <v>142794</v>
          </cell>
        </row>
        <row r="715">
          <cell r="A715">
            <v>713</v>
          </cell>
          <cell r="B715" t="str">
            <v>시멘트블럭 4〃</v>
          </cell>
          <cell r="C715" t="str">
            <v>100*190*390</v>
          </cell>
          <cell r="D715" t="str">
            <v>매</v>
          </cell>
          <cell r="E715">
            <v>410</v>
          </cell>
        </row>
        <row r="716">
          <cell r="A716">
            <v>714</v>
          </cell>
          <cell r="B716" t="str">
            <v>시멘트블럭쌓기</v>
          </cell>
          <cell r="C716" t="str">
            <v>100*190*390</v>
          </cell>
          <cell r="D716" t="str">
            <v>천매</v>
          </cell>
          <cell r="E716">
            <v>382</v>
          </cell>
          <cell r="F716">
            <v>16320</v>
          </cell>
        </row>
        <row r="717">
          <cell r="A717">
            <v>715</v>
          </cell>
          <cell r="B717" t="str">
            <v>시멘트블럭 6〃</v>
          </cell>
          <cell r="C717" t="str">
            <v>150*190*390</v>
          </cell>
          <cell r="D717" t="str">
            <v>매</v>
          </cell>
          <cell r="E717">
            <v>550</v>
          </cell>
        </row>
        <row r="718">
          <cell r="A718">
            <v>716</v>
          </cell>
          <cell r="B718" t="str">
            <v>시멘트블럭쌓기</v>
          </cell>
          <cell r="C718" t="str">
            <v>150*190*390</v>
          </cell>
          <cell r="D718" t="str">
            <v>천매</v>
          </cell>
          <cell r="E718">
            <v>324</v>
          </cell>
          <cell r="F718">
            <v>13714</v>
          </cell>
        </row>
        <row r="719">
          <cell r="A719">
            <v>717</v>
          </cell>
          <cell r="B719" t="str">
            <v>시멘트블럭 8〃</v>
          </cell>
          <cell r="C719" t="str">
            <v>190*190*390</v>
          </cell>
          <cell r="D719" t="str">
            <v>매</v>
          </cell>
          <cell r="E719">
            <v>650</v>
          </cell>
        </row>
        <row r="720">
          <cell r="A720">
            <v>718</v>
          </cell>
          <cell r="B720" t="str">
            <v>시멘트블럭쌓기</v>
          </cell>
          <cell r="C720" t="str">
            <v>190*190*390</v>
          </cell>
          <cell r="D720" t="str">
            <v>천매</v>
          </cell>
          <cell r="E720">
            <v>359</v>
          </cell>
          <cell r="F720">
            <v>16320</v>
          </cell>
        </row>
        <row r="721">
          <cell r="A721">
            <v>719</v>
          </cell>
          <cell r="B721" t="str">
            <v>치장줄눈</v>
          </cell>
          <cell r="C721" t="str">
            <v>한면치장</v>
          </cell>
          <cell r="D721" t="str">
            <v>㎡</v>
          </cell>
          <cell r="E721">
            <v>54</v>
          </cell>
          <cell r="F721">
            <v>2185</v>
          </cell>
        </row>
        <row r="722">
          <cell r="A722">
            <v>720</v>
          </cell>
          <cell r="B722" t="str">
            <v>치장줄눈</v>
          </cell>
          <cell r="C722" t="str">
            <v>양면치장</v>
          </cell>
          <cell r="D722" t="str">
            <v>㎡</v>
          </cell>
          <cell r="E722">
            <v>109</v>
          </cell>
          <cell r="F722">
            <v>4315</v>
          </cell>
        </row>
        <row r="723">
          <cell r="A723">
            <v>721</v>
          </cell>
          <cell r="B723" t="str">
            <v>한면치장벽돌쌓기및줄눈</v>
          </cell>
          <cell r="C723" t="str">
            <v>0.5B</v>
          </cell>
          <cell r="D723" t="str">
            <v>천매</v>
          </cell>
          <cell r="E723">
            <v>11082</v>
          </cell>
          <cell r="F723">
            <v>342815</v>
          </cell>
        </row>
        <row r="724">
          <cell r="A724">
            <v>722</v>
          </cell>
          <cell r="B724" t="str">
            <v>한면치장벽돌쌓기및줄눈</v>
          </cell>
          <cell r="C724" t="str">
            <v>1.0B</v>
          </cell>
          <cell r="D724" t="str">
            <v>천매</v>
          </cell>
          <cell r="E724">
            <v>13003</v>
          </cell>
          <cell r="F724">
            <v>272963</v>
          </cell>
        </row>
        <row r="725">
          <cell r="A725">
            <v>723</v>
          </cell>
          <cell r="B725" t="str">
            <v>양면치장벽돌쌓기및줄눈</v>
          </cell>
          <cell r="C725" t="str">
            <v>0.5B</v>
          </cell>
          <cell r="D725" t="str">
            <v>천매</v>
          </cell>
          <cell r="E725">
            <v>13173</v>
          </cell>
          <cell r="F725">
            <v>417005</v>
          </cell>
        </row>
        <row r="726">
          <cell r="A726">
            <v>724</v>
          </cell>
          <cell r="B726" t="str">
            <v>양면치장벽돌쌓기및줄눈</v>
          </cell>
          <cell r="C726" t="str">
            <v>1.0B</v>
          </cell>
          <cell r="D726" t="str">
            <v>천매</v>
          </cell>
          <cell r="E726">
            <v>14138</v>
          </cell>
          <cell r="F726">
            <v>310110</v>
          </cell>
        </row>
        <row r="727">
          <cell r="A727">
            <v>725</v>
          </cell>
          <cell r="B727" t="str">
            <v>인방제작설치</v>
          </cell>
          <cell r="C727" t="str">
            <v>200*200</v>
          </cell>
          <cell r="D727" t="str">
            <v>m</v>
          </cell>
          <cell r="E727">
            <v>4125</v>
          </cell>
          <cell r="F727">
            <v>14382</v>
          </cell>
        </row>
        <row r="728">
          <cell r="A728">
            <v>726</v>
          </cell>
        </row>
        <row r="729">
          <cell r="A729">
            <v>727</v>
          </cell>
        </row>
        <row r="730">
          <cell r="A730">
            <v>728</v>
          </cell>
        </row>
        <row r="731">
          <cell r="A731">
            <v>729</v>
          </cell>
        </row>
        <row r="732">
          <cell r="A732">
            <v>730</v>
          </cell>
        </row>
        <row r="733">
          <cell r="A733">
            <v>731</v>
          </cell>
        </row>
        <row r="734">
          <cell r="A734">
            <v>732</v>
          </cell>
        </row>
        <row r="735">
          <cell r="A735">
            <v>733</v>
          </cell>
        </row>
        <row r="736">
          <cell r="A736">
            <v>734</v>
          </cell>
        </row>
        <row r="737">
          <cell r="A737">
            <v>735</v>
          </cell>
        </row>
        <row r="738">
          <cell r="A738">
            <v>736</v>
          </cell>
        </row>
        <row r="739">
          <cell r="A739">
            <v>737</v>
          </cell>
        </row>
        <row r="740">
          <cell r="A740">
            <v>738</v>
          </cell>
        </row>
        <row r="741">
          <cell r="A741">
            <v>739</v>
          </cell>
        </row>
        <row r="742">
          <cell r="A742">
            <v>740</v>
          </cell>
        </row>
        <row r="743">
          <cell r="A743">
            <v>741</v>
          </cell>
        </row>
        <row r="744">
          <cell r="A744">
            <v>742</v>
          </cell>
        </row>
        <row r="745">
          <cell r="A745">
            <v>743</v>
          </cell>
        </row>
        <row r="746">
          <cell r="A746">
            <v>744</v>
          </cell>
        </row>
        <row r="747">
          <cell r="A747">
            <v>745</v>
          </cell>
        </row>
        <row r="748">
          <cell r="A748">
            <v>746</v>
          </cell>
        </row>
        <row r="749">
          <cell r="A749">
            <v>747</v>
          </cell>
        </row>
        <row r="750">
          <cell r="A750">
            <v>748</v>
          </cell>
        </row>
        <row r="751">
          <cell r="A751">
            <v>749</v>
          </cell>
        </row>
        <row r="752">
          <cell r="A752">
            <v>750</v>
          </cell>
        </row>
        <row r="753">
          <cell r="A753">
            <v>751</v>
          </cell>
        </row>
        <row r="754">
          <cell r="A754">
            <v>752</v>
          </cell>
        </row>
        <row r="755">
          <cell r="A755">
            <v>753</v>
          </cell>
        </row>
        <row r="756">
          <cell r="A756">
            <v>754</v>
          </cell>
        </row>
        <row r="757">
          <cell r="A757">
            <v>755</v>
          </cell>
        </row>
        <row r="758">
          <cell r="A758">
            <v>756</v>
          </cell>
        </row>
        <row r="759">
          <cell r="A759">
            <v>757</v>
          </cell>
        </row>
        <row r="760">
          <cell r="A760">
            <v>758</v>
          </cell>
        </row>
        <row r="761">
          <cell r="A761">
            <v>759</v>
          </cell>
        </row>
        <row r="762">
          <cell r="A762">
            <v>760</v>
          </cell>
        </row>
        <row r="763">
          <cell r="A763">
            <v>761</v>
          </cell>
        </row>
        <row r="764">
          <cell r="A764">
            <v>762</v>
          </cell>
        </row>
        <row r="765">
          <cell r="A765">
            <v>763</v>
          </cell>
        </row>
        <row r="766">
          <cell r="A766">
            <v>764</v>
          </cell>
        </row>
        <row r="767">
          <cell r="A767">
            <v>765</v>
          </cell>
        </row>
        <row r="768">
          <cell r="A768">
            <v>766</v>
          </cell>
        </row>
        <row r="769">
          <cell r="A769">
            <v>767</v>
          </cell>
        </row>
        <row r="770">
          <cell r="A770">
            <v>768</v>
          </cell>
        </row>
        <row r="771">
          <cell r="A771">
            <v>769</v>
          </cell>
        </row>
        <row r="772">
          <cell r="A772">
            <v>770</v>
          </cell>
        </row>
        <row r="773">
          <cell r="A773">
            <v>771</v>
          </cell>
        </row>
        <row r="774">
          <cell r="A774">
            <v>772</v>
          </cell>
        </row>
        <row r="775">
          <cell r="A775">
            <v>773</v>
          </cell>
        </row>
        <row r="776">
          <cell r="A776">
            <v>774</v>
          </cell>
        </row>
        <row r="777">
          <cell r="A777">
            <v>775</v>
          </cell>
        </row>
        <row r="778">
          <cell r="A778">
            <v>776</v>
          </cell>
        </row>
        <row r="779">
          <cell r="A779">
            <v>777</v>
          </cell>
        </row>
        <row r="780">
          <cell r="A780">
            <v>778</v>
          </cell>
        </row>
        <row r="781">
          <cell r="A781">
            <v>779</v>
          </cell>
        </row>
        <row r="782">
          <cell r="A782">
            <v>780</v>
          </cell>
        </row>
        <row r="783">
          <cell r="A783">
            <v>781</v>
          </cell>
        </row>
        <row r="784">
          <cell r="A784">
            <v>782</v>
          </cell>
        </row>
        <row r="785">
          <cell r="A785">
            <v>783</v>
          </cell>
        </row>
        <row r="786">
          <cell r="A786">
            <v>784</v>
          </cell>
        </row>
        <row r="787">
          <cell r="A787">
            <v>785</v>
          </cell>
        </row>
        <row r="788">
          <cell r="A788">
            <v>786</v>
          </cell>
        </row>
        <row r="789">
          <cell r="A789">
            <v>787</v>
          </cell>
        </row>
        <row r="790">
          <cell r="A790">
            <v>788</v>
          </cell>
        </row>
        <row r="791">
          <cell r="A791">
            <v>789</v>
          </cell>
        </row>
        <row r="792">
          <cell r="A792">
            <v>790</v>
          </cell>
        </row>
        <row r="793">
          <cell r="A793">
            <v>791</v>
          </cell>
        </row>
        <row r="794">
          <cell r="A794">
            <v>792</v>
          </cell>
        </row>
        <row r="795">
          <cell r="A795">
            <v>793</v>
          </cell>
        </row>
        <row r="796">
          <cell r="A796">
            <v>794</v>
          </cell>
        </row>
        <row r="797">
          <cell r="A797">
            <v>795</v>
          </cell>
        </row>
        <row r="798">
          <cell r="A798">
            <v>796</v>
          </cell>
        </row>
        <row r="799">
          <cell r="A799">
            <v>797</v>
          </cell>
        </row>
        <row r="800">
          <cell r="A800">
            <v>798</v>
          </cell>
        </row>
        <row r="801">
          <cell r="A801">
            <v>799</v>
          </cell>
        </row>
        <row r="802">
          <cell r="A802">
            <v>800</v>
          </cell>
          <cell r="B802" t="str">
            <v>벽 타일붙이기</v>
          </cell>
          <cell r="C802" t="str">
            <v>90*90(15mm)</v>
          </cell>
          <cell r="D802" t="str">
            <v>㎡</v>
          </cell>
          <cell r="E802">
            <v>9885</v>
          </cell>
          <cell r="F802">
            <v>30206</v>
          </cell>
        </row>
        <row r="803">
          <cell r="A803">
            <v>801</v>
          </cell>
          <cell r="B803" t="str">
            <v>벽 타일붙이기</v>
          </cell>
          <cell r="C803" t="str">
            <v>90*90(18mm)</v>
          </cell>
          <cell r="D803" t="str">
            <v>㎡</v>
          </cell>
          <cell r="E803">
            <v>9996</v>
          </cell>
          <cell r="F803">
            <v>30311</v>
          </cell>
        </row>
        <row r="804">
          <cell r="A804">
            <v>802</v>
          </cell>
          <cell r="B804" t="str">
            <v>벽 타일붙이기</v>
          </cell>
          <cell r="C804" t="str">
            <v>150*150(15mm)</v>
          </cell>
          <cell r="D804" t="str">
            <v>㎡</v>
          </cell>
          <cell r="E804">
            <v>7736</v>
          </cell>
          <cell r="F804">
            <v>27232</v>
          </cell>
        </row>
        <row r="805">
          <cell r="A805">
            <v>803</v>
          </cell>
          <cell r="B805" t="str">
            <v>벽 타일붙이기</v>
          </cell>
          <cell r="C805" t="str">
            <v>150*150(18mm)</v>
          </cell>
          <cell r="D805" t="str">
            <v>㎡</v>
          </cell>
          <cell r="E805">
            <v>7847</v>
          </cell>
          <cell r="F805">
            <v>27337</v>
          </cell>
        </row>
        <row r="806">
          <cell r="A806">
            <v>804</v>
          </cell>
          <cell r="B806" t="str">
            <v>바닥 타일붙이기</v>
          </cell>
          <cell r="C806" t="str">
            <v>90*90(15mm)</v>
          </cell>
          <cell r="D806" t="str">
            <v>㎡</v>
          </cell>
          <cell r="E806">
            <v>9464</v>
          </cell>
          <cell r="F806">
            <v>23822</v>
          </cell>
        </row>
        <row r="807">
          <cell r="A807">
            <v>805</v>
          </cell>
          <cell r="B807" t="str">
            <v>바닥 타일붙이기</v>
          </cell>
          <cell r="C807" t="str">
            <v>90*90(18mm)</v>
          </cell>
          <cell r="D807" t="str">
            <v>㎡</v>
          </cell>
          <cell r="E807">
            <v>9718</v>
          </cell>
          <cell r="F807">
            <v>23926</v>
          </cell>
        </row>
        <row r="808">
          <cell r="A808">
            <v>806</v>
          </cell>
          <cell r="B808" t="str">
            <v>바닥 타일붙이기</v>
          </cell>
          <cell r="C808" t="str">
            <v>150*150(15mm)</v>
          </cell>
          <cell r="D808" t="str">
            <v>㎡</v>
          </cell>
          <cell r="E808">
            <v>9392</v>
          </cell>
          <cell r="F808">
            <v>21441</v>
          </cell>
        </row>
        <row r="809">
          <cell r="A809">
            <v>807</v>
          </cell>
          <cell r="B809" t="str">
            <v>바닥 타일붙이기</v>
          </cell>
          <cell r="C809" t="str">
            <v>150*150(18mm)</v>
          </cell>
          <cell r="D809" t="str">
            <v>㎡</v>
          </cell>
          <cell r="E809">
            <v>9503</v>
          </cell>
          <cell r="F809">
            <v>21546</v>
          </cell>
        </row>
        <row r="810">
          <cell r="A810">
            <v>808</v>
          </cell>
          <cell r="B810" t="str">
            <v>크링커타일붙임(바름두께15)</v>
          </cell>
          <cell r="C810" t="str">
            <v>바닥 120*120mm</v>
          </cell>
          <cell r="D810" t="str">
            <v>㎡</v>
          </cell>
          <cell r="E810">
            <v>12669</v>
          </cell>
          <cell r="F810">
            <v>23034</v>
          </cell>
        </row>
        <row r="811">
          <cell r="A811">
            <v>809</v>
          </cell>
          <cell r="B811" t="str">
            <v>크링커타일붙임(바름두께18)</v>
          </cell>
          <cell r="C811" t="str">
            <v>바닥 120*120mm</v>
          </cell>
          <cell r="D811" t="str">
            <v>㎡</v>
          </cell>
          <cell r="E811">
            <v>12780</v>
          </cell>
          <cell r="F811">
            <v>23139</v>
          </cell>
        </row>
        <row r="812">
          <cell r="A812">
            <v>810</v>
          </cell>
          <cell r="B812" t="str">
            <v>크링커타일붙임(바름두께15)</v>
          </cell>
          <cell r="C812" t="str">
            <v>바닥 180*180mm</v>
          </cell>
          <cell r="D812" t="str">
            <v>㎡</v>
          </cell>
          <cell r="E812">
            <v>19562</v>
          </cell>
          <cell r="F812">
            <v>21441</v>
          </cell>
        </row>
        <row r="813">
          <cell r="A813">
            <v>811</v>
          </cell>
          <cell r="B813" t="str">
            <v>크링커타일붙임(바름두께18)</v>
          </cell>
          <cell r="C813" t="str">
            <v>바닥 180*180mm</v>
          </cell>
          <cell r="D813" t="str">
            <v>㎡</v>
          </cell>
          <cell r="E813">
            <v>19673</v>
          </cell>
          <cell r="F813">
            <v>21546</v>
          </cell>
        </row>
        <row r="814">
          <cell r="A814">
            <v>812</v>
          </cell>
          <cell r="B814" t="str">
            <v>모자이크타일(바름두께 7)</v>
          </cell>
          <cell r="C814" t="str">
            <v>바닥</v>
          </cell>
          <cell r="E814">
            <v>9117</v>
          </cell>
          <cell r="F814">
            <v>22129</v>
          </cell>
        </row>
        <row r="815">
          <cell r="A815">
            <v>813</v>
          </cell>
          <cell r="B815" t="str">
            <v>석재타일</v>
          </cell>
          <cell r="C815" t="str">
            <v>200*200*12</v>
          </cell>
          <cell r="E815">
            <v>25000</v>
          </cell>
        </row>
        <row r="816">
          <cell r="A816">
            <v>814</v>
          </cell>
          <cell r="B816" t="str">
            <v>디럭스타일</v>
          </cell>
          <cell r="C816" t="str">
            <v>3.0 300*300(시공비포함)</v>
          </cell>
          <cell r="E816">
            <v>62000</v>
          </cell>
        </row>
        <row r="817">
          <cell r="A817">
            <v>815</v>
          </cell>
          <cell r="B817" t="str">
            <v>데코타일</v>
          </cell>
          <cell r="C817" t="str">
            <v>3.0 300*300</v>
          </cell>
          <cell r="D817" t="str">
            <v>평</v>
          </cell>
          <cell r="E817">
            <v>44550</v>
          </cell>
        </row>
        <row r="818">
          <cell r="A818">
            <v>816</v>
          </cell>
        </row>
        <row r="819">
          <cell r="A819">
            <v>817</v>
          </cell>
        </row>
        <row r="820">
          <cell r="A820">
            <v>818</v>
          </cell>
        </row>
        <row r="821">
          <cell r="A821">
            <v>819</v>
          </cell>
        </row>
        <row r="822">
          <cell r="A822">
            <v>820</v>
          </cell>
        </row>
        <row r="823">
          <cell r="A823">
            <v>821</v>
          </cell>
        </row>
        <row r="824">
          <cell r="A824">
            <v>822</v>
          </cell>
        </row>
        <row r="825">
          <cell r="A825">
            <v>823</v>
          </cell>
        </row>
        <row r="826">
          <cell r="A826">
            <v>824</v>
          </cell>
        </row>
        <row r="827">
          <cell r="A827">
            <v>825</v>
          </cell>
        </row>
        <row r="828">
          <cell r="A828">
            <v>826</v>
          </cell>
        </row>
        <row r="829">
          <cell r="A829">
            <v>827</v>
          </cell>
        </row>
        <row r="830">
          <cell r="A830">
            <v>828</v>
          </cell>
        </row>
        <row r="831">
          <cell r="A831">
            <v>829</v>
          </cell>
        </row>
        <row r="832">
          <cell r="A832">
            <v>830</v>
          </cell>
        </row>
        <row r="833">
          <cell r="A833">
            <v>831</v>
          </cell>
        </row>
        <row r="834">
          <cell r="A834">
            <v>832</v>
          </cell>
        </row>
        <row r="835">
          <cell r="A835">
            <v>833</v>
          </cell>
        </row>
        <row r="836">
          <cell r="A836">
            <v>834</v>
          </cell>
        </row>
        <row r="837">
          <cell r="A837">
            <v>835</v>
          </cell>
        </row>
        <row r="838">
          <cell r="A838">
            <v>836</v>
          </cell>
        </row>
        <row r="839">
          <cell r="A839">
            <v>837</v>
          </cell>
        </row>
        <row r="840">
          <cell r="A840">
            <v>838</v>
          </cell>
        </row>
        <row r="841">
          <cell r="A841">
            <v>839</v>
          </cell>
        </row>
        <row r="842">
          <cell r="A842">
            <v>840</v>
          </cell>
        </row>
        <row r="843">
          <cell r="A843">
            <v>841</v>
          </cell>
        </row>
        <row r="844">
          <cell r="A844">
            <v>842</v>
          </cell>
        </row>
        <row r="845">
          <cell r="A845">
            <v>843</v>
          </cell>
        </row>
        <row r="846">
          <cell r="A846">
            <v>844</v>
          </cell>
        </row>
        <row r="847">
          <cell r="A847">
            <v>845</v>
          </cell>
        </row>
        <row r="848">
          <cell r="A848">
            <v>846</v>
          </cell>
        </row>
        <row r="849">
          <cell r="A849">
            <v>847</v>
          </cell>
        </row>
        <row r="850">
          <cell r="A850">
            <v>848</v>
          </cell>
        </row>
        <row r="851">
          <cell r="A851">
            <v>849</v>
          </cell>
        </row>
        <row r="852">
          <cell r="A852">
            <v>850</v>
          </cell>
        </row>
        <row r="853">
          <cell r="A853">
            <v>851</v>
          </cell>
        </row>
        <row r="854">
          <cell r="A854">
            <v>852</v>
          </cell>
        </row>
        <row r="855">
          <cell r="A855">
            <v>853</v>
          </cell>
        </row>
        <row r="856">
          <cell r="A856">
            <v>854</v>
          </cell>
        </row>
        <row r="857">
          <cell r="A857">
            <v>855</v>
          </cell>
        </row>
        <row r="858">
          <cell r="A858">
            <v>856</v>
          </cell>
        </row>
        <row r="859">
          <cell r="A859">
            <v>857</v>
          </cell>
        </row>
        <row r="860">
          <cell r="A860">
            <v>858</v>
          </cell>
        </row>
        <row r="861">
          <cell r="A861">
            <v>859</v>
          </cell>
        </row>
        <row r="862">
          <cell r="A862">
            <v>860</v>
          </cell>
        </row>
        <row r="863">
          <cell r="A863">
            <v>861</v>
          </cell>
        </row>
        <row r="864">
          <cell r="A864">
            <v>862</v>
          </cell>
        </row>
        <row r="865">
          <cell r="A865">
            <v>863</v>
          </cell>
        </row>
        <row r="866">
          <cell r="A866">
            <v>864</v>
          </cell>
        </row>
        <row r="867">
          <cell r="A867">
            <v>865</v>
          </cell>
        </row>
        <row r="868">
          <cell r="A868">
            <v>866</v>
          </cell>
        </row>
        <row r="869">
          <cell r="A869">
            <v>867</v>
          </cell>
        </row>
        <row r="870">
          <cell r="A870">
            <v>868</v>
          </cell>
        </row>
        <row r="871">
          <cell r="A871">
            <v>869</v>
          </cell>
        </row>
        <row r="872">
          <cell r="A872">
            <v>870</v>
          </cell>
        </row>
        <row r="873">
          <cell r="A873">
            <v>871</v>
          </cell>
        </row>
        <row r="874">
          <cell r="A874">
            <v>872</v>
          </cell>
        </row>
        <row r="875">
          <cell r="A875">
            <v>873</v>
          </cell>
        </row>
        <row r="876">
          <cell r="A876">
            <v>874</v>
          </cell>
        </row>
        <row r="877">
          <cell r="A877">
            <v>875</v>
          </cell>
        </row>
        <row r="878">
          <cell r="A878">
            <v>876</v>
          </cell>
        </row>
        <row r="879">
          <cell r="A879">
            <v>877</v>
          </cell>
        </row>
        <row r="880">
          <cell r="A880">
            <v>878</v>
          </cell>
        </row>
        <row r="881">
          <cell r="A881">
            <v>879</v>
          </cell>
        </row>
        <row r="882">
          <cell r="A882">
            <v>880</v>
          </cell>
        </row>
        <row r="883">
          <cell r="A883">
            <v>881</v>
          </cell>
        </row>
        <row r="884">
          <cell r="A884">
            <v>882</v>
          </cell>
        </row>
        <row r="885">
          <cell r="A885">
            <v>883</v>
          </cell>
        </row>
        <row r="886">
          <cell r="A886">
            <v>884</v>
          </cell>
        </row>
        <row r="887">
          <cell r="A887">
            <v>885</v>
          </cell>
        </row>
        <row r="888">
          <cell r="A888">
            <v>886</v>
          </cell>
        </row>
        <row r="889">
          <cell r="A889">
            <v>887</v>
          </cell>
        </row>
        <row r="890">
          <cell r="A890">
            <v>888</v>
          </cell>
        </row>
        <row r="891">
          <cell r="A891">
            <v>889</v>
          </cell>
        </row>
        <row r="892">
          <cell r="A892">
            <v>890</v>
          </cell>
        </row>
        <row r="893">
          <cell r="A893">
            <v>891</v>
          </cell>
        </row>
        <row r="894">
          <cell r="A894">
            <v>892</v>
          </cell>
        </row>
        <row r="895">
          <cell r="A895">
            <v>893</v>
          </cell>
        </row>
        <row r="896">
          <cell r="A896">
            <v>894</v>
          </cell>
        </row>
        <row r="897">
          <cell r="A897">
            <v>895</v>
          </cell>
        </row>
        <row r="898">
          <cell r="A898">
            <v>896</v>
          </cell>
        </row>
        <row r="899">
          <cell r="A899">
            <v>897</v>
          </cell>
        </row>
        <row r="900">
          <cell r="A900">
            <v>898</v>
          </cell>
        </row>
        <row r="901">
          <cell r="A901">
            <v>899</v>
          </cell>
        </row>
        <row r="902">
          <cell r="A902">
            <v>900</v>
          </cell>
          <cell r="B902" t="str">
            <v>시멘트액체방수</v>
          </cell>
          <cell r="C902" t="str">
            <v>A 종</v>
          </cell>
          <cell r="D902" t="str">
            <v>㎡</v>
          </cell>
          <cell r="E902">
            <v>895</v>
          </cell>
          <cell r="F902">
            <v>22530</v>
          </cell>
        </row>
        <row r="903">
          <cell r="A903">
            <v>901</v>
          </cell>
          <cell r="B903" t="str">
            <v>시멘트액체방수</v>
          </cell>
          <cell r="C903" t="str">
            <v>B 종</v>
          </cell>
          <cell r="D903" t="str">
            <v>㎡</v>
          </cell>
          <cell r="E903">
            <v>843</v>
          </cell>
          <cell r="F903">
            <v>19084</v>
          </cell>
        </row>
        <row r="904">
          <cell r="A904">
            <v>902</v>
          </cell>
          <cell r="B904" t="str">
            <v>시멘트액체방수</v>
          </cell>
          <cell r="C904" t="str">
            <v>C 종</v>
          </cell>
          <cell r="D904" t="str">
            <v>㎡</v>
          </cell>
          <cell r="E904">
            <v>2428</v>
          </cell>
          <cell r="F904">
            <v>16193</v>
          </cell>
        </row>
        <row r="905">
          <cell r="A905">
            <v>903</v>
          </cell>
          <cell r="B905" t="str">
            <v>시멘트액체방수</v>
          </cell>
          <cell r="C905" t="str">
            <v>D 종</v>
          </cell>
          <cell r="D905" t="str">
            <v>㎡</v>
          </cell>
          <cell r="E905">
            <v>446</v>
          </cell>
          <cell r="F905">
            <v>11594</v>
          </cell>
        </row>
        <row r="906">
          <cell r="A906">
            <v>904</v>
          </cell>
          <cell r="B906" t="str">
            <v>시트방수</v>
          </cell>
          <cell r="D906" t="str">
            <v>㎡</v>
          </cell>
          <cell r="E906">
            <v>6026</v>
          </cell>
          <cell r="F906">
            <v>6504</v>
          </cell>
        </row>
        <row r="907">
          <cell r="A907">
            <v>905</v>
          </cell>
          <cell r="B907" t="str">
            <v>수밀코킹</v>
          </cell>
          <cell r="C907" t="str">
            <v xml:space="preserve"> 1Cm 각</v>
          </cell>
          <cell r="D907" t="str">
            <v>㎡</v>
          </cell>
          <cell r="E907">
            <v>1147</v>
          </cell>
          <cell r="F907">
            <v>2223</v>
          </cell>
        </row>
        <row r="908">
          <cell r="A908">
            <v>906</v>
          </cell>
          <cell r="B908" t="str">
            <v>신축줄눈</v>
          </cell>
          <cell r="C908" t="str">
            <v>간단</v>
          </cell>
          <cell r="D908" t="str">
            <v>㎡</v>
          </cell>
          <cell r="E908">
            <v>1430</v>
          </cell>
          <cell r="F908">
            <v>833</v>
          </cell>
        </row>
        <row r="909">
          <cell r="A909">
            <v>907</v>
          </cell>
          <cell r="B909" t="str">
            <v>신축줄눈</v>
          </cell>
          <cell r="C909" t="str">
            <v>보통</v>
          </cell>
          <cell r="D909" t="str">
            <v>㎡</v>
          </cell>
          <cell r="E909">
            <v>1920</v>
          </cell>
          <cell r="F909">
            <v>3129</v>
          </cell>
        </row>
        <row r="910">
          <cell r="A910">
            <v>908</v>
          </cell>
          <cell r="B910" t="str">
            <v>도막방수</v>
          </cell>
          <cell r="C910" t="str">
            <v>고무아스팔트에멀죤계</v>
          </cell>
          <cell r="D910" t="str">
            <v>㎡</v>
          </cell>
          <cell r="E910">
            <v>9535</v>
          </cell>
          <cell r="F910">
            <v>14983</v>
          </cell>
        </row>
        <row r="911">
          <cell r="A911">
            <v>909</v>
          </cell>
          <cell r="B911" t="str">
            <v>우레탄 도막방수</v>
          </cell>
          <cell r="C911" t="str">
            <v>우레탄계</v>
          </cell>
          <cell r="D911" t="str">
            <v>㎡</v>
          </cell>
          <cell r="E911">
            <v>17862</v>
          </cell>
          <cell r="F911">
            <v>9049</v>
          </cell>
        </row>
        <row r="912">
          <cell r="A912">
            <v>910</v>
          </cell>
          <cell r="B912" t="str">
            <v>노출 우레탄방수</v>
          </cell>
          <cell r="C912" t="str">
            <v>3mm노출</v>
          </cell>
          <cell r="D912" t="str">
            <v>㎡</v>
          </cell>
          <cell r="E912">
            <v>14120</v>
          </cell>
          <cell r="F912">
            <v>9608</v>
          </cell>
        </row>
        <row r="913">
          <cell r="A913">
            <v>911</v>
          </cell>
          <cell r="B913" t="str">
            <v>비노출 우레탄방수</v>
          </cell>
          <cell r="C913" t="str">
            <v>3mm</v>
          </cell>
          <cell r="D913" t="str">
            <v>㎡</v>
          </cell>
          <cell r="E913">
            <v>10505</v>
          </cell>
          <cell r="F913">
            <v>9608</v>
          </cell>
        </row>
        <row r="914">
          <cell r="A914">
            <v>912</v>
          </cell>
          <cell r="B914" t="str">
            <v>옥상바닥방수</v>
          </cell>
          <cell r="C914" t="str">
            <v>데카덱스공법</v>
          </cell>
          <cell r="D914" t="str">
            <v>㎡</v>
          </cell>
          <cell r="E914">
            <v>11760</v>
          </cell>
          <cell r="F914">
            <v>10719</v>
          </cell>
        </row>
        <row r="915">
          <cell r="A915">
            <v>913</v>
          </cell>
          <cell r="B915" t="str">
            <v>적벽돌,타일,석재,벽면방수</v>
          </cell>
          <cell r="C915" t="str">
            <v>K-154 침투방수공법</v>
          </cell>
          <cell r="D915" t="str">
            <v>㎡</v>
          </cell>
          <cell r="E915">
            <v>2100</v>
          </cell>
          <cell r="F915">
            <v>6336</v>
          </cell>
        </row>
        <row r="916">
          <cell r="A916">
            <v>914</v>
          </cell>
          <cell r="B916" t="str">
            <v>코킹(유리)</v>
          </cell>
          <cell r="C916" t="str">
            <v>5*5</v>
          </cell>
          <cell r="D916" t="str">
            <v>m</v>
          </cell>
          <cell r="E916">
            <v>222</v>
          </cell>
          <cell r="F916">
            <v>2158</v>
          </cell>
        </row>
        <row r="917">
          <cell r="A917">
            <v>915</v>
          </cell>
          <cell r="B917" t="str">
            <v>코킹(창주위)</v>
          </cell>
          <cell r="C917" t="str">
            <v>10*10</v>
          </cell>
          <cell r="D917" t="str">
            <v>m</v>
          </cell>
          <cell r="E917">
            <v>890</v>
          </cell>
          <cell r="F917">
            <v>2158</v>
          </cell>
        </row>
        <row r="918">
          <cell r="A918">
            <v>916</v>
          </cell>
        </row>
        <row r="919">
          <cell r="A919">
            <v>917</v>
          </cell>
        </row>
        <row r="920">
          <cell r="A920">
            <v>918</v>
          </cell>
        </row>
        <row r="921">
          <cell r="A921">
            <v>919</v>
          </cell>
        </row>
        <row r="922">
          <cell r="A922">
            <v>920</v>
          </cell>
        </row>
        <row r="923">
          <cell r="A923">
            <v>921</v>
          </cell>
        </row>
        <row r="924">
          <cell r="A924">
            <v>922</v>
          </cell>
        </row>
        <row r="925">
          <cell r="A925">
            <v>923</v>
          </cell>
        </row>
        <row r="926">
          <cell r="A926">
            <v>924</v>
          </cell>
        </row>
        <row r="927">
          <cell r="A927">
            <v>925</v>
          </cell>
        </row>
        <row r="928">
          <cell r="A928">
            <v>926</v>
          </cell>
        </row>
        <row r="929">
          <cell r="A929">
            <v>927</v>
          </cell>
        </row>
        <row r="930">
          <cell r="A930">
            <v>928</v>
          </cell>
        </row>
        <row r="931">
          <cell r="A931">
            <v>929</v>
          </cell>
        </row>
        <row r="932">
          <cell r="A932">
            <v>930</v>
          </cell>
        </row>
        <row r="933">
          <cell r="A933">
            <v>931</v>
          </cell>
        </row>
        <row r="934">
          <cell r="A934">
            <v>932</v>
          </cell>
        </row>
        <row r="935">
          <cell r="A935">
            <v>933</v>
          </cell>
        </row>
        <row r="936">
          <cell r="A936">
            <v>934</v>
          </cell>
        </row>
        <row r="937">
          <cell r="A937">
            <v>935</v>
          </cell>
        </row>
        <row r="938">
          <cell r="A938">
            <v>936</v>
          </cell>
        </row>
        <row r="939">
          <cell r="A939">
            <v>937</v>
          </cell>
        </row>
        <row r="940">
          <cell r="A940">
            <v>938</v>
          </cell>
        </row>
        <row r="941">
          <cell r="A941">
            <v>939</v>
          </cell>
        </row>
        <row r="942">
          <cell r="A942">
            <v>940</v>
          </cell>
        </row>
        <row r="943">
          <cell r="A943">
            <v>941</v>
          </cell>
        </row>
        <row r="944">
          <cell r="A944">
            <v>942</v>
          </cell>
        </row>
        <row r="945">
          <cell r="A945">
            <v>943</v>
          </cell>
        </row>
        <row r="946">
          <cell r="A946">
            <v>944</v>
          </cell>
        </row>
        <row r="947">
          <cell r="A947">
            <v>945</v>
          </cell>
        </row>
        <row r="948">
          <cell r="A948">
            <v>946</v>
          </cell>
        </row>
        <row r="949">
          <cell r="A949">
            <v>947</v>
          </cell>
        </row>
        <row r="950">
          <cell r="A950">
            <v>948</v>
          </cell>
        </row>
        <row r="951">
          <cell r="A951">
            <v>949</v>
          </cell>
        </row>
        <row r="952">
          <cell r="A952">
            <v>950</v>
          </cell>
        </row>
        <row r="953">
          <cell r="A953">
            <v>951</v>
          </cell>
        </row>
        <row r="954">
          <cell r="A954">
            <v>952</v>
          </cell>
        </row>
        <row r="955">
          <cell r="A955">
            <v>953</v>
          </cell>
        </row>
        <row r="956">
          <cell r="A956">
            <v>954</v>
          </cell>
        </row>
        <row r="957">
          <cell r="A957">
            <v>955</v>
          </cell>
        </row>
        <row r="958">
          <cell r="A958">
            <v>956</v>
          </cell>
        </row>
        <row r="959">
          <cell r="A959">
            <v>957</v>
          </cell>
        </row>
        <row r="960">
          <cell r="A960">
            <v>958</v>
          </cell>
        </row>
        <row r="961">
          <cell r="A961">
            <v>959</v>
          </cell>
        </row>
        <row r="962">
          <cell r="A962">
            <v>960</v>
          </cell>
        </row>
        <row r="963">
          <cell r="A963">
            <v>961</v>
          </cell>
        </row>
        <row r="964">
          <cell r="A964">
            <v>962</v>
          </cell>
        </row>
        <row r="965">
          <cell r="A965">
            <v>963</v>
          </cell>
        </row>
        <row r="966">
          <cell r="A966">
            <v>964</v>
          </cell>
        </row>
        <row r="967">
          <cell r="A967">
            <v>965</v>
          </cell>
        </row>
        <row r="968">
          <cell r="A968">
            <v>966</v>
          </cell>
        </row>
        <row r="969">
          <cell r="A969">
            <v>967</v>
          </cell>
        </row>
        <row r="970">
          <cell r="A970">
            <v>968</v>
          </cell>
        </row>
        <row r="971">
          <cell r="A971">
            <v>969</v>
          </cell>
        </row>
        <row r="972">
          <cell r="A972">
            <v>970</v>
          </cell>
        </row>
        <row r="973">
          <cell r="A973">
            <v>971</v>
          </cell>
        </row>
        <row r="974">
          <cell r="A974">
            <v>972</v>
          </cell>
        </row>
        <row r="975">
          <cell r="A975">
            <v>973</v>
          </cell>
        </row>
        <row r="976">
          <cell r="A976">
            <v>974</v>
          </cell>
        </row>
        <row r="977">
          <cell r="A977">
            <v>975</v>
          </cell>
        </row>
        <row r="978">
          <cell r="A978">
            <v>976</v>
          </cell>
        </row>
        <row r="979">
          <cell r="A979">
            <v>977</v>
          </cell>
        </row>
        <row r="980">
          <cell r="A980">
            <v>978</v>
          </cell>
        </row>
        <row r="981">
          <cell r="A981">
            <v>979</v>
          </cell>
        </row>
        <row r="982">
          <cell r="A982">
            <v>980</v>
          </cell>
        </row>
        <row r="983">
          <cell r="A983">
            <v>981</v>
          </cell>
        </row>
        <row r="984">
          <cell r="A984">
            <v>982</v>
          </cell>
        </row>
        <row r="985">
          <cell r="A985">
            <v>983</v>
          </cell>
        </row>
        <row r="986">
          <cell r="A986">
            <v>984</v>
          </cell>
        </row>
        <row r="987">
          <cell r="A987">
            <v>985</v>
          </cell>
        </row>
        <row r="988">
          <cell r="A988">
            <v>986</v>
          </cell>
        </row>
        <row r="989">
          <cell r="A989">
            <v>987</v>
          </cell>
        </row>
        <row r="990">
          <cell r="A990">
            <v>988</v>
          </cell>
        </row>
        <row r="991">
          <cell r="A991">
            <v>989</v>
          </cell>
        </row>
        <row r="992">
          <cell r="A992">
            <v>990</v>
          </cell>
        </row>
        <row r="993">
          <cell r="A993">
            <v>991</v>
          </cell>
        </row>
        <row r="994">
          <cell r="A994">
            <v>992</v>
          </cell>
        </row>
        <row r="995">
          <cell r="A995">
            <v>993</v>
          </cell>
        </row>
        <row r="996">
          <cell r="A996">
            <v>994</v>
          </cell>
        </row>
        <row r="997">
          <cell r="A997">
            <v>995</v>
          </cell>
        </row>
        <row r="998">
          <cell r="A998">
            <v>996</v>
          </cell>
        </row>
        <row r="999">
          <cell r="A999">
            <v>997</v>
          </cell>
        </row>
        <row r="1000">
          <cell r="A1000">
            <v>998</v>
          </cell>
        </row>
        <row r="1001">
          <cell r="A1001">
            <v>999</v>
          </cell>
        </row>
        <row r="1002">
          <cell r="A1002">
            <v>1000</v>
          </cell>
          <cell r="B1002" t="str">
            <v>아스팔트슁글</v>
          </cell>
          <cell r="D1002" t="str">
            <v>㎡</v>
          </cell>
          <cell r="E1002">
            <v>15960</v>
          </cell>
          <cell r="F1002">
            <v>7730</v>
          </cell>
        </row>
        <row r="1003">
          <cell r="A1003">
            <v>1001</v>
          </cell>
          <cell r="B1003" t="str">
            <v>칼라아스팔트슁글</v>
          </cell>
          <cell r="D1003" t="str">
            <v>㎡</v>
          </cell>
          <cell r="E1003">
            <v>129736</v>
          </cell>
          <cell r="F1003">
            <v>16651</v>
          </cell>
        </row>
        <row r="1004">
          <cell r="A1004">
            <v>1002</v>
          </cell>
          <cell r="B1004" t="str">
            <v>루프드레인</v>
          </cell>
          <cell r="C1004" t="str">
            <v>φ100</v>
          </cell>
          <cell r="D1004" t="str">
            <v>EA</v>
          </cell>
          <cell r="E1004">
            <v>3564</v>
          </cell>
          <cell r="F1004">
            <v>13808</v>
          </cell>
        </row>
        <row r="1005">
          <cell r="A1005">
            <v>1003</v>
          </cell>
          <cell r="B1005" t="str">
            <v>루프드레인</v>
          </cell>
          <cell r="C1005" t="str">
            <v>φ150</v>
          </cell>
          <cell r="D1005" t="str">
            <v>EA</v>
          </cell>
          <cell r="E1005">
            <v>5664</v>
          </cell>
          <cell r="F1005">
            <v>13808</v>
          </cell>
        </row>
        <row r="1006">
          <cell r="A1006">
            <v>1004</v>
          </cell>
          <cell r="B1006" t="str">
            <v>동판 선홈통</v>
          </cell>
          <cell r="C1006" t="str">
            <v>φ75</v>
          </cell>
          <cell r="D1006" t="str">
            <v>m</v>
          </cell>
          <cell r="E1006">
            <v>3275</v>
          </cell>
          <cell r="F1006">
            <v>10921</v>
          </cell>
        </row>
        <row r="1007">
          <cell r="A1007">
            <v>1005</v>
          </cell>
          <cell r="B1007" t="str">
            <v>동판 선홈통</v>
          </cell>
          <cell r="C1007" t="str">
            <v>φ100</v>
          </cell>
          <cell r="D1007" t="str">
            <v>m</v>
          </cell>
          <cell r="E1007">
            <v>4127</v>
          </cell>
          <cell r="F1007">
            <v>13258</v>
          </cell>
        </row>
        <row r="1008">
          <cell r="A1008">
            <v>1006</v>
          </cell>
          <cell r="B1008" t="str">
            <v>선홈통(염화비닐)</v>
          </cell>
          <cell r="C1008" t="str">
            <v>φ75</v>
          </cell>
          <cell r="D1008" t="str">
            <v>m</v>
          </cell>
          <cell r="E1008">
            <v>2324</v>
          </cell>
          <cell r="F1008">
            <v>3471</v>
          </cell>
        </row>
        <row r="1009">
          <cell r="A1009">
            <v>1007</v>
          </cell>
          <cell r="B1009" t="str">
            <v>선홈통(염화비닐)</v>
          </cell>
          <cell r="C1009" t="str">
            <v>φ100</v>
          </cell>
          <cell r="D1009" t="str">
            <v>m</v>
          </cell>
          <cell r="E1009">
            <v>2932</v>
          </cell>
          <cell r="F1009">
            <v>4112</v>
          </cell>
        </row>
        <row r="1010">
          <cell r="A1010">
            <v>1008</v>
          </cell>
          <cell r="B1010" t="str">
            <v>강관선홈통</v>
          </cell>
          <cell r="C1010" t="str">
            <v>φ100</v>
          </cell>
          <cell r="D1010" t="str">
            <v>EA</v>
          </cell>
          <cell r="E1010">
            <v>6695</v>
          </cell>
          <cell r="F1010">
            <v>9613</v>
          </cell>
        </row>
        <row r="1011">
          <cell r="A1011">
            <v>1009</v>
          </cell>
          <cell r="B1011" t="str">
            <v>강관선홈통</v>
          </cell>
          <cell r="C1011" t="str">
            <v>φ150</v>
          </cell>
          <cell r="D1011" t="str">
            <v>EA</v>
          </cell>
          <cell r="E1011">
            <v>11083</v>
          </cell>
          <cell r="F1011">
            <v>11749</v>
          </cell>
        </row>
        <row r="1012">
          <cell r="A1012">
            <v>1010</v>
          </cell>
          <cell r="B1012" t="str">
            <v>처마홈통및카바</v>
          </cell>
          <cell r="C1012" t="str">
            <v>0.4t 500</v>
          </cell>
          <cell r="D1012" t="str">
            <v>m</v>
          </cell>
          <cell r="E1012">
            <v>26000</v>
          </cell>
        </row>
        <row r="1013">
          <cell r="A1013">
            <v>1011</v>
          </cell>
        </row>
        <row r="1014">
          <cell r="A1014">
            <v>1012</v>
          </cell>
        </row>
        <row r="1015">
          <cell r="A1015">
            <v>1013</v>
          </cell>
        </row>
        <row r="1016">
          <cell r="A1016">
            <v>1014</v>
          </cell>
        </row>
        <row r="1017">
          <cell r="A1017">
            <v>1015</v>
          </cell>
        </row>
        <row r="1018">
          <cell r="A1018">
            <v>1016</v>
          </cell>
        </row>
        <row r="1019">
          <cell r="A1019">
            <v>1017</v>
          </cell>
        </row>
        <row r="1020">
          <cell r="A1020">
            <v>1018</v>
          </cell>
        </row>
        <row r="1021">
          <cell r="A1021">
            <v>1019</v>
          </cell>
        </row>
        <row r="1022">
          <cell r="A1022">
            <v>1020</v>
          </cell>
        </row>
        <row r="1023">
          <cell r="A1023">
            <v>1021</v>
          </cell>
        </row>
        <row r="1024">
          <cell r="A1024">
            <v>1022</v>
          </cell>
        </row>
        <row r="1025">
          <cell r="A1025">
            <v>1023</v>
          </cell>
        </row>
        <row r="1026">
          <cell r="A1026">
            <v>1024</v>
          </cell>
        </row>
        <row r="1027">
          <cell r="A1027">
            <v>1025</v>
          </cell>
        </row>
        <row r="1028">
          <cell r="A1028">
            <v>1026</v>
          </cell>
        </row>
        <row r="1029">
          <cell r="A1029">
            <v>1027</v>
          </cell>
        </row>
        <row r="1030">
          <cell r="A1030">
            <v>1028</v>
          </cell>
        </row>
        <row r="1031">
          <cell r="A1031">
            <v>1029</v>
          </cell>
        </row>
        <row r="1032">
          <cell r="A1032">
            <v>1030</v>
          </cell>
        </row>
        <row r="1033">
          <cell r="A1033">
            <v>1031</v>
          </cell>
        </row>
        <row r="1034">
          <cell r="A1034">
            <v>1032</v>
          </cell>
        </row>
        <row r="1035">
          <cell r="A1035">
            <v>1033</v>
          </cell>
        </row>
        <row r="1036">
          <cell r="A1036">
            <v>1034</v>
          </cell>
        </row>
        <row r="1037">
          <cell r="A1037">
            <v>1035</v>
          </cell>
        </row>
        <row r="1038">
          <cell r="A1038">
            <v>1036</v>
          </cell>
        </row>
        <row r="1039">
          <cell r="A1039">
            <v>1037</v>
          </cell>
        </row>
        <row r="1040">
          <cell r="A1040">
            <v>1038</v>
          </cell>
        </row>
        <row r="1041">
          <cell r="A1041">
            <v>1039</v>
          </cell>
        </row>
        <row r="1042">
          <cell r="A1042">
            <v>1040</v>
          </cell>
        </row>
        <row r="1043">
          <cell r="A1043">
            <v>1041</v>
          </cell>
        </row>
        <row r="1044">
          <cell r="A1044">
            <v>1042</v>
          </cell>
        </row>
        <row r="1045">
          <cell r="A1045">
            <v>1043</v>
          </cell>
        </row>
        <row r="1046">
          <cell r="A1046">
            <v>1044</v>
          </cell>
        </row>
        <row r="1047">
          <cell r="A1047">
            <v>1045</v>
          </cell>
        </row>
        <row r="1048">
          <cell r="A1048">
            <v>1046</v>
          </cell>
        </row>
        <row r="1049">
          <cell r="A1049">
            <v>1047</v>
          </cell>
        </row>
        <row r="1050">
          <cell r="A1050">
            <v>1048</v>
          </cell>
        </row>
        <row r="1051">
          <cell r="A1051">
            <v>1049</v>
          </cell>
        </row>
        <row r="1052">
          <cell r="A1052">
            <v>1050</v>
          </cell>
        </row>
        <row r="1053">
          <cell r="A1053">
            <v>1051</v>
          </cell>
        </row>
        <row r="1054">
          <cell r="A1054">
            <v>1052</v>
          </cell>
        </row>
        <row r="1055">
          <cell r="A1055">
            <v>1053</v>
          </cell>
        </row>
        <row r="1056">
          <cell r="A1056">
            <v>1054</v>
          </cell>
        </row>
        <row r="1057">
          <cell r="A1057">
            <v>1055</v>
          </cell>
        </row>
        <row r="1058">
          <cell r="A1058">
            <v>1056</v>
          </cell>
        </row>
        <row r="1059">
          <cell r="A1059">
            <v>1057</v>
          </cell>
        </row>
        <row r="1060">
          <cell r="A1060">
            <v>1058</v>
          </cell>
        </row>
        <row r="1061">
          <cell r="A1061">
            <v>1059</v>
          </cell>
        </row>
        <row r="1062">
          <cell r="A1062">
            <v>1060</v>
          </cell>
        </row>
        <row r="1063">
          <cell r="A1063">
            <v>1061</v>
          </cell>
        </row>
        <row r="1064">
          <cell r="A1064">
            <v>1062</v>
          </cell>
        </row>
        <row r="1065">
          <cell r="A1065">
            <v>1063</v>
          </cell>
        </row>
        <row r="1066">
          <cell r="A1066">
            <v>1064</v>
          </cell>
        </row>
        <row r="1067">
          <cell r="A1067">
            <v>1065</v>
          </cell>
        </row>
        <row r="1068">
          <cell r="A1068">
            <v>1066</v>
          </cell>
        </row>
        <row r="1069">
          <cell r="A1069">
            <v>1067</v>
          </cell>
        </row>
        <row r="1070">
          <cell r="A1070">
            <v>1068</v>
          </cell>
        </row>
        <row r="1071">
          <cell r="A1071">
            <v>1069</v>
          </cell>
        </row>
        <row r="1072">
          <cell r="A1072">
            <v>1070</v>
          </cell>
        </row>
        <row r="1073">
          <cell r="A1073">
            <v>1071</v>
          </cell>
        </row>
        <row r="1074">
          <cell r="A1074">
            <v>1072</v>
          </cell>
        </row>
        <row r="1075">
          <cell r="A1075">
            <v>1073</v>
          </cell>
        </row>
        <row r="1076">
          <cell r="A1076">
            <v>1074</v>
          </cell>
        </row>
        <row r="1077">
          <cell r="A1077">
            <v>1075</v>
          </cell>
        </row>
        <row r="1078">
          <cell r="A1078">
            <v>1076</v>
          </cell>
        </row>
        <row r="1079">
          <cell r="A1079">
            <v>1077</v>
          </cell>
        </row>
        <row r="1080">
          <cell r="A1080">
            <v>1078</v>
          </cell>
        </row>
        <row r="1081">
          <cell r="A1081">
            <v>1079</v>
          </cell>
        </row>
        <row r="1082">
          <cell r="A1082">
            <v>1080</v>
          </cell>
        </row>
        <row r="1083">
          <cell r="A1083">
            <v>1081</v>
          </cell>
        </row>
        <row r="1084">
          <cell r="A1084">
            <v>1082</v>
          </cell>
        </row>
        <row r="1085">
          <cell r="A1085">
            <v>1083</v>
          </cell>
        </row>
        <row r="1086">
          <cell r="A1086">
            <v>1084</v>
          </cell>
        </row>
        <row r="1087">
          <cell r="A1087">
            <v>1085</v>
          </cell>
        </row>
        <row r="1088">
          <cell r="A1088">
            <v>1086</v>
          </cell>
        </row>
        <row r="1089">
          <cell r="A1089">
            <v>1087</v>
          </cell>
        </row>
        <row r="1090">
          <cell r="A1090">
            <v>1088</v>
          </cell>
        </row>
        <row r="1091">
          <cell r="A1091">
            <v>1089</v>
          </cell>
        </row>
        <row r="1092">
          <cell r="A1092">
            <v>1090</v>
          </cell>
        </row>
        <row r="1093">
          <cell r="A1093">
            <v>1091</v>
          </cell>
        </row>
        <row r="1094">
          <cell r="A1094">
            <v>1092</v>
          </cell>
        </row>
        <row r="1095">
          <cell r="A1095">
            <v>1093</v>
          </cell>
        </row>
        <row r="1096">
          <cell r="A1096">
            <v>1094</v>
          </cell>
        </row>
        <row r="1097">
          <cell r="A1097">
            <v>1095</v>
          </cell>
        </row>
        <row r="1098">
          <cell r="A1098">
            <v>1096</v>
          </cell>
        </row>
        <row r="1099">
          <cell r="A1099">
            <v>1097</v>
          </cell>
        </row>
        <row r="1100">
          <cell r="A1100">
            <v>1098</v>
          </cell>
        </row>
        <row r="1101">
          <cell r="A1101">
            <v>1099</v>
          </cell>
        </row>
        <row r="1102">
          <cell r="A1102">
            <v>1100</v>
          </cell>
          <cell r="B1102" t="str">
            <v>경량철골천정틀</v>
          </cell>
          <cell r="C1102" t="str">
            <v>M.BAR</v>
          </cell>
          <cell r="D1102" t="str">
            <v>㎡</v>
          </cell>
          <cell r="E1102">
            <v>2574</v>
          </cell>
          <cell r="F1102">
            <v>25524</v>
          </cell>
        </row>
        <row r="1103">
          <cell r="A1103">
            <v>1101</v>
          </cell>
          <cell r="B1103" t="str">
            <v>경량철골천정틀</v>
          </cell>
          <cell r="C1103" t="str">
            <v>H.BAR</v>
          </cell>
          <cell r="D1103" t="str">
            <v>㎡</v>
          </cell>
          <cell r="E1103">
            <v>2680</v>
          </cell>
          <cell r="F1103">
            <v>25524</v>
          </cell>
        </row>
        <row r="1104">
          <cell r="A1104">
            <v>1102</v>
          </cell>
          <cell r="B1104" t="str">
            <v>계단논스립</v>
          </cell>
          <cell r="C1104" t="str">
            <v>CONC</v>
          </cell>
          <cell r="D1104" t="str">
            <v>m</v>
          </cell>
          <cell r="E1104">
            <v>1600</v>
          </cell>
          <cell r="F1104">
            <v>6746</v>
          </cell>
        </row>
        <row r="1105">
          <cell r="A1105">
            <v>1103</v>
          </cell>
          <cell r="B1105" t="str">
            <v>바닥줄눈대</v>
          </cell>
          <cell r="C1105" t="str">
            <v>황동</v>
          </cell>
          <cell r="D1105" t="str">
            <v>m</v>
          </cell>
          <cell r="E1105">
            <v>337</v>
          </cell>
          <cell r="F1105">
            <v>3373</v>
          </cell>
        </row>
        <row r="1106">
          <cell r="A1106">
            <v>1104</v>
          </cell>
          <cell r="B1106" t="str">
            <v>코너비드 설치</v>
          </cell>
          <cell r="D1106" t="str">
            <v>m</v>
          </cell>
          <cell r="E1106">
            <v>320</v>
          </cell>
          <cell r="F1106">
            <v>2361</v>
          </cell>
        </row>
        <row r="1107">
          <cell r="A1107">
            <v>1105</v>
          </cell>
          <cell r="B1107" t="str">
            <v>잡철물제작설치</v>
          </cell>
          <cell r="C1107" t="str">
            <v>철물제작</v>
          </cell>
          <cell r="D1107" t="str">
            <v>Ton당</v>
          </cell>
          <cell r="E1107">
            <v>73383</v>
          </cell>
          <cell r="F1107">
            <v>1679305</v>
          </cell>
        </row>
        <row r="1108">
          <cell r="A1108">
            <v>1106</v>
          </cell>
          <cell r="B1108" t="str">
            <v>잡철물제작설치</v>
          </cell>
          <cell r="C1108" t="str">
            <v>철물설치</v>
          </cell>
          <cell r="D1108" t="str">
            <v>Ton당</v>
          </cell>
          <cell r="E1108">
            <v>18278</v>
          </cell>
          <cell r="F1108">
            <v>432324</v>
          </cell>
        </row>
        <row r="1109">
          <cell r="A1109">
            <v>1107</v>
          </cell>
          <cell r="B1109" t="str">
            <v>잡철물제작설치</v>
          </cell>
          <cell r="C1109" t="str">
            <v>제작설치</v>
          </cell>
          <cell r="D1109" t="str">
            <v>Ton당</v>
          </cell>
          <cell r="E1109">
            <v>99419</v>
          </cell>
          <cell r="F1109">
            <v>2111630</v>
          </cell>
        </row>
        <row r="1110">
          <cell r="A1110">
            <v>1108</v>
          </cell>
          <cell r="B1110" t="str">
            <v>천정점검구설치</v>
          </cell>
          <cell r="C1110" t="str">
            <v>450*450mm</v>
          </cell>
          <cell r="D1110" t="str">
            <v>EA</v>
          </cell>
          <cell r="E1110">
            <v>12670</v>
          </cell>
          <cell r="F1110">
            <v>26835</v>
          </cell>
        </row>
        <row r="1111">
          <cell r="A1111">
            <v>1109</v>
          </cell>
          <cell r="B1111" t="str">
            <v>천정점검구설치</v>
          </cell>
          <cell r="C1111" t="str">
            <v>650*650mm</v>
          </cell>
          <cell r="D1111" t="str">
            <v>EA</v>
          </cell>
          <cell r="E1111">
            <v>15119</v>
          </cell>
          <cell r="F1111">
            <v>31490</v>
          </cell>
        </row>
        <row r="1112">
          <cell r="A1112">
            <v>1110</v>
          </cell>
          <cell r="B1112" t="str">
            <v>와이어매쉬바닥깔기</v>
          </cell>
          <cell r="C1112" t="str">
            <v>#4</v>
          </cell>
          <cell r="D1112" t="str">
            <v>㎡</v>
          </cell>
          <cell r="E1112">
            <v>1740</v>
          </cell>
          <cell r="F1112">
            <v>851</v>
          </cell>
        </row>
        <row r="1113">
          <cell r="A1113">
            <v>1111</v>
          </cell>
          <cell r="B1113" t="str">
            <v>와이어매쉬바닥깔기</v>
          </cell>
          <cell r="C1113" t="str">
            <v>#8</v>
          </cell>
          <cell r="D1113" t="str">
            <v>㎡</v>
          </cell>
          <cell r="E1113">
            <v>842</v>
          </cell>
          <cell r="F1113">
            <v>851</v>
          </cell>
        </row>
        <row r="1114">
          <cell r="A1114">
            <v>1112</v>
          </cell>
          <cell r="B1114" t="str">
            <v>스텐계단난간</v>
          </cell>
          <cell r="C1114" t="str">
            <v>50.8*25.4</v>
          </cell>
          <cell r="D1114" t="str">
            <v>m</v>
          </cell>
          <cell r="E1114">
            <v>30000</v>
          </cell>
        </row>
        <row r="1115">
          <cell r="A1115">
            <v>1113</v>
          </cell>
          <cell r="B1115" t="str">
            <v>스텐발코니난간</v>
          </cell>
          <cell r="C1115" t="str">
            <v>50.8자형</v>
          </cell>
          <cell r="D1115" t="str">
            <v>m</v>
          </cell>
          <cell r="E1115">
            <v>22000</v>
          </cell>
        </row>
        <row r="1116">
          <cell r="A1116">
            <v>1114</v>
          </cell>
          <cell r="B1116" t="str">
            <v>스텐레스논스립</v>
          </cell>
          <cell r="C1116" t="str">
            <v>박킹 2줄</v>
          </cell>
          <cell r="D1116" t="str">
            <v>m</v>
          </cell>
          <cell r="E1116">
            <v>3200</v>
          </cell>
        </row>
        <row r="1117">
          <cell r="A1117">
            <v>1115</v>
          </cell>
          <cell r="B1117" t="str">
            <v>스텐레스파이프샷다</v>
          </cell>
          <cell r="C1117" t="str">
            <v>이중1.2mm*φ16</v>
          </cell>
          <cell r="D1117" t="str">
            <v>㎡</v>
          </cell>
          <cell r="E1117">
            <v>110000</v>
          </cell>
        </row>
        <row r="1118">
          <cell r="A1118">
            <v>1116</v>
          </cell>
          <cell r="B1118" t="str">
            <v>스텐레스핸드레일</v>
          </cell>
          <cell r="C1118">
            <v>1.2</v>
          </cell>
          <cell r="D1118" t="str">
            <v>m</v>
          </cell>
          <cell r="E1118">
            <v>70000</v>
          </cell>
        </row>
        <row r="1119">
          <cell r="A1119">
            <v>1117</v>
          </cell>
          <cell r="B1119" t="str">
            <v>스텐레스파이프핸드레일</v>
          </cell>
          <cell r="C1119">
            <v>1.2</v>
          </cell>
          <cell r="D1119" t="str">
            <v>m</v>
          </cell>
          <cell r="E1119">
            <v>35000</v>
          </cell>
        </row>
        <row r="1120">
          <cell r="A1120">
            <v>1118</v>
          </cell>
          <cell r="B1120" t="str">
            <v>트렌치</v>
          </cell>
          <cell r="C1120" t="str">
            <v>W200 그레이팅</v>
          </cell>
          <cell r="D1120" t="str">
            <v>m</v>
          </cell>
          <cell r="E1120">
            <v>8098</v>
          </cell>
          <cell r="F1120">
            <v>5620</v>
          </cell>
        </row>
        <row r="1121">
          <cell r="A1121">
            <v>1119</v>
          </cell>
        </row>
        <row r="1122">
          <cell r="A1122">
            <v>1120</v>
          </cell>
        </row>
        <row r="1123">
          <cell r="A1123">
            <v>1121</v>
          </cell>
        </row>
        <row r="1124">
          <cell r="A1124">
            <v>1122</v>
          </cell>
        </row>
        <row r="1125">
          <cell r="A1125">
            <v>1123</v>
          </cell>
        </row>
        <row r="1126">
          <cell r="A1126">
            <v>1124</v>
          </cell>
        </row>
        <row r="1127">
          <cell r="A1127">
            <v>1125</v>
          </cell>
        </row>
        <row r="1128">
          <cell r="A1128">
            <v>1126</v>
          </cell>
        </row>
        <row r="1129">
          <cell r="A1129">
            <v>1127</v>
          </cell>
        </row>
        <row r="1130">
          <cell r="A1130">
            <v>1128</v>
          </cell>
        </row>
        <row r="1131">
          <cell r="A1131">
            <v>1129</v>
          </cell>
        </row>
        <row r="1132">
          <cell r="A1132">
            <v>1130</v>
          </cell>
        </row>
        <row r="1133">
          <cell r="A1133">
            <v>1131</v>
          </cell>
        </row>
        <row r="1134">
          <cell r="A1134">
            <v>1132</v>
          </cell>
        </row>
        <row r="1135">
          <cell r="A1135">
            <v>1133</v>
          </cell>
        </row>
        <row r="1136">
          <cell r="A1136">
            <v>1134</v>
          </cell>
        </row>
        <row r="1137">
          <cell r="A1137">
            <v>1135</v>
          </cell>
        </row>
        <row r="1138">
          <cell r="A1138">
            <v>1136</v>
          </cell>
        </row>
        <row r="1139">
          <cell r="A1139">
            <v>1137</v>
          </cell>
        </row>
        <row r="1140">
          <cell r="A1140">
            <v>1138</v>
          </cell>
        </row>
        <row r="1141">
          <cell r="A1141">
            <v>1139</v>
          </cell>
        </row>
        <row r="1142">
          <cell r="A1142">
            <v>1140</v>
          </cell>
        </row>
        <row r="1143">
          <cell r="A1143">
            <v>1141</v>
          </cell>
        </row>
        <row r="1144">
          <cell r="A1144">
            <v>1142</v>
          </cell>
        </row>
        <row r="1145">
          <cell r="A1145">
            <v>1143</v>
          </cell>
        </row>
        <row r="1146">
          <cell r="A1146">
            <v>1144</v>
          </cell>
        </row>
        <row r="1147">
          <cell r="A1147">
            <v>1145</v>
          </cell>
        </row>
        <row r="1148">
          <cell r="A1148">
            <v>1146</v>
          </cell>
        </row>
        <row r="1149">
          <cell r="A1149">
            <v>1147</v>
          </cell>
        </row>
        <row r="1150">
          <cell r="A1150">
            <v>1148</v>
          </cell>
        </row>
        <row r="1151">
          <cell r="A1151">
            <v>1149</v>
          </cell>
        </row>
        <row r="1152">
          <cell r="A1152">
            <v>1150</v>
          </cell>
        </row>
        <row r="1153">
          <cell r="A1153">
            <v>1151</v>
          </cell>
        </row>
        <row r="1154">
          <cell r="A1154">
            <v>1152</v>
          </cell>
        </row>
        <row r="1155">
          <cell r="A1155">
            <v>1153</v>
          </cell>
        </row>
        <row r="1156">
          <cell r="A1156">
            <v>1154</v>
          </cell>
        </row>
        <row r="1157">
          <cell r="A1157">
            <v>1155</v>
          </cell>
        </row>
        <row r="1158">
          <cell r="A1158">
            <v>1156</v>
          </cell>
        </row>
        <row r="1159">
          <cell r="A1159">
            <v>1157</v>
          </cell>
        </row>
        <row r="1160">
          <cell r="A1160">
            <v>1158</v>
          </cell>
        </row>
        <row r="1161">
          <cell r="A1161">
            <v>1159</v>
          </cell>
        </row>
        <row r="1162">
          <cell r="A1162">
            <v>1160</v>
          </cell>
        </row>
        <row r="1163">
          <cell r="A1163">
            <v>1161</v>
          </cell>
        </row>
        <row r="1164">
          <cell r="A1164">
            <v>1162</v>
          </cell>
        </row>
        <row r="1165">
          <cell r="A1165">
            <v>1163</v>
          </cell>
        </row>
        <row r="1166">
          <cell r="A1166">
            <v>1164</v>
          </cell>
        </row>
        <row r="1167">
          <cell r="A1167">
            <v>1165</v>
          </cell>
        </row>
        <row r="1168">
          <cell r="A1168">
            <v>1166</v>
          </cell>
        </row>
        <row r="1169">
          <cell r="A1169">
            <v>1167</v>
          </cell>
        </row>
        <row r="1170">
          <cell r="A1170">
            <v>1168</v>
          </cell>
        </row>
        <row r="1171">
          <cell r="A1171">
            <v>1169</v>
          </cell>
        </row>
        <row r="1172">
          <cell r="A1172">
            <v>1170</v>
          </cell>
        </row>
        <row r="1173">
          <cell r="A1173">
            <v>1171</v>
          </cell>
        </row>
        <row r="1174">
          <cell r="A1174">
            <v>1172</v>
          </cell>
        </row>
        <row r="1175">
          <cell r="A1175">
            <v>1173</v>
          </cell>
        </row>
        <row r="1176">
          <cell r="A1176">
            <v>1174</v>
          </cell>
        </row>
        <row r="1177">
          <cell r="A1177">
            <v>1175</v>
          </cell>
        </row>
        <row r="1178">
          <cell r="A1178">
            <v>1176</v>
          </cell>
        </row>
        <row r="1179">
          <cell r="A1179">
            <v>1177</v>
          </cell>
        </row>
        <row r="1180">
          <cell r="A1180">
            <v>1178</v>
          </cell>
        </row>
        <row r="1181">
          <cell r="A1181">
            <v>1179</v>
          </cell>
        </row>
        <row r="1182">
          <cell r="A1182">
            <v>1180</v>
          </cell>
        </row>
        <row r="1183">
          <cell r="A1183">
            <v>1181</v>
          </cell>
        </row>
        <row r="1184">
          <cell r="A1184">
            <v>1182</v>
          </cell>
        </row>
        <row r="1185">
          <cell r="A1185">
            <v>1183</v>
          </cell>
        </row>
        <row r="1186">
          <cell r="A1186">
            <v>1184</v>
          </cell>
        </row>
        <row r="1187">
          <cell r="A1187">
            <v>1185</v>
          </cell>
        </row>
        <row r="1188">
          <cell r="A1188">
            <v>1186</v>
          </cell>
        </row>
        <row r="1189">
          <cell r="A1189">
            <v>1187</v>
          </cell>
        </row>
        <row r="1190">
          <cell r="A1190">
            <v>1188</v>
          </cell>
        </row>
        <row r="1191">
          <cell r="A1191">
            <v>1189</v>
          </cell>
        </row>
        <row r="1192">
          <cell r="A1192">
            <v>1190</v>
          </cell>
        </row>
        <row r="1193">
          <cell r="A1193">
            <v>1191</v>
          </cell>
        </row>
        <row r="1194">
          <cell r="A1194">
            <v>1192</v>
          </cell>
        </row>
        <row r="1195">
          <cell r="A1195">
            <v>1193</v>
          </cell>
        </row>
        <row r="1196">
          <cell r="A1196">
            <v>1194</v>
          </cell>
        </row>
        <row r="1197">
          <cell r="A1197">
            <v>1195</v>
          </cell>
        </row>
        <row r="1198">
          <cell r="A1198">
            <v>1196</v>
          </cell>
        </row>
        <row r="1199">
          <cell r="A1199">
            <v>1197</v>
          </cell>
        </row>
        <row r="1200">
          <cell r="A1200">
            <v>1198</v>
          </cell>
        </row>
        <row r="1201">
          <cell r="A1201">
            <v>1199</v>
          </cell>
        </row>
        <row r="1202">
          <cell r="A1202">
            <v>1200</v>
          </cell>
          <cell r="B1202" t="str">
            <v>바닥 몰탈바르기</v>
          </cell>
          <cell r="C1202" t="str">
            <v>24mm</v>
          </cell>
          <cell r="D1202" t="str">
            <v>㎡</v>
          </cell>
          <cell r="E1202">
            <v>906</v>
          </cell>
          <cell r="F1202">
            <v>5959</v>
          </cell>
        </row>
        <row r="1203">
          <cell r="A1203">
            <v>1201</v>
          </cell>
          <cell r="B1203" t="str">
            <v>내벽 몰탈바르기</v>
          </cell>
          <cell r="C1203" t="str">
            <v>18mm</v>
          </cell>
          <cell r="D1203" t="str">
            <v>㎡</v>
          </cell>
          <cell r="E1203">
            <v>744</v>
          </cell>
          <cell r="F1203">
            <v>13942</v>
          </cell>
        </row>
        <row r="1204">
          <cell r="A1204">
            <v>1202</v>
          </cell>
          <cell r="B1204" t="str">
            <v>천정 몰탈바르기</v>
          </cell>
          <cell r="C1204" t="str">
            <v xml:space="preserve"> 9mm</v>
          </cell>
          <cell r="D1204" t="str">
            <v>㎡</v>
          </cell>
          <cell r="E1204">
            <v>348</v>
          </cell>
          <cell r="F1204">
            <v>9980</v>
          </cell>
        </row>
        <row r="1205">
          <cell r="A1205">
            <v>1203</v>
          </cell>
          <cell r="B1205" t="str">
            <v>천정 몰탈바르기</v>
          </cell>
          <cell r="C1205" t="str">
            <v>15mm</v>
          </cell>
          <cell r="D1205" t="str">
            <v>㎡</v>
          </cell>
          <cell r="E1205">
            <v>581</v>
          </cell>
          <cell r="F1205">
            <v>15987</v>
          </cell>
        </row>
        <row r="1206">
          <cell r="A1206">
            <v>1204</v>
          </cell>
          <cell r="B1206" t="str">
            <v>외벽 몰탈바르기</v>
          </cell>
          <cell r="C1206" t="str">
            <v>15mm</v>
          </cell>
          <cell r="D1206" t="str">
            <v>㎡</v>
          </cell>
          <cell r="E1206">
            <v>688</v>
          </cell>
          <cell r="F1206">
            <v>8717</v>
          </cell>
        </row>
        <row r="1207">
          <cell r="A1207">
            <v>1205</v>
          </cell>
          <cell r="B1207" t="str">
            <v>외벽 몰탈바르기</v>
          </cell>
          <cell r="C1207" t="str">
            <v>24mm</v>
          </cell>
          <cell r="D1207" t="str">
            <v>㎡</v>
          </cell>
          <cell r="E1207">
            <v>1059</v>
          </cell>
          <cell r="F1207">
            <v>14152</v>
          </cell>
        </row>
        <row r="1208">
          <cell r="A1208">
            <v>1206</v>
          </cell>
          <cell r="B1208" t="str">
            <v>창문틀주위 몰탈충진</v>
          </cell>
          <cell r="D1208" t="str">
            <v>㎡</v>
          </cell>
          <cell r="E1208">
            <v>271</v>
          </cell>
          <cell r="F1208">
            <v>1556</v>
          </cell>
        </row>
        <row r="1209">
          <cell r="A1209">
            <v>1207</v>
          </cell>
          <cell r="B1209" t="str">
            <v>후로아하드너</v>
          </cell>
          <cell r="C1209" t="str">
            <v>콘크리트타설과동시시공</v>
          </cell>
          <cell r="D1209" t="str">
            <v>㎡</v>
          </cell>
          <cell r="F1209">
            <v>11192</v>
          </cell>
        </row>
        <row r="1210">
          <cell r="A1210">
            <v>1208</v>
          </cell>
          <cell r="B1210" t="str">
            <v>후로아하드너</v>
          </cell>
          <cell r="C1210" t="str">
            <v>몰탈마감후시공</v>
          </cell>
          <cell r="D1210" t="str">
            <v>㎡</v>
          </cell>
          <cell r="F1210">
            <v>9217</v>
          </cell>
        </row>
        <row r="1211">
          <cell r="A1211">
            <v>1209</v>
          </cell>
          <cell r="B1211" t="str">
            <v>바닥몰탈바르기</v>
          </cell>
          <cell r="C1211" t="str">
            <v>24mm줄눈유</v>
          </cell>
          <cell r="D1211" t="str">
            <v>㎡</v>
          </cell>
          <cell r="E1211">
            <v>906</v>
          </cell>
          <cell r="F1211">
            <v>10055</v>
          </cell>
        </row>
        <row r="1212">
          <cell r="A1212">
            <v>1210</v>
          </cell>
          <cell r="B1212" t="str">
            <v>인조석테라죠현장바름및갈기</v>
          </cell>
          <cell r="C1212" t="str">
            <v>3회손갈기바닥 15mm</v>
          </cell>
          <cell r="D1212" t="str">
            <v>㎡</v>
          </cell>
          <cell r="E1212">
            <v>3503</v>
          </cell>
          <cell r="F1212">
            <v>46223</v>
          </cell>
        </row>
        <row r="1213">
          <cell r="A1213">
            <v>1211</v>
          </cell>
          <cell r="B1213" t="str">
            <v>인조석테라죠현장바름및갈기</v>
          </cell>
          <cell r="C1213" t="str">
            <v>기계갈기(바닥)</v>
          </cell>
          <cell r="D1213" t="str">
            <v>㎡</v>
          </cell>
          <cell r="E1213">
            <v>6347</v>
          </cell>
          <cell r="F1213">
            <v>28439</v>
          </cell>
        </row>
        <row r="1214">
          <cell r="A1214">
            <v>1212</v>
          </cell>
          <cell r="B1214" t="str">
            <v>쇠흙손 마감</v>
          </cell>
          <cell r="D1214" t="str">
            <v>㎡</v>
          </cell>
          <cell r="F1214">
            <v>3373</v>
          </cell>
        </row>
        <row r="1215">
          <cell r="A1215">
            <v>1213</v>
          </cell>
          <cell r="B1215" t="str">
            <v>CONC 면 마무리</v>
          </cell>
          <cell r="D1215" t="str">
            <v>㎡</v>
          </cell>
          <cell r="E1215">
            <v>87</v>
          </cell>
          <cell r="F1215">
            <v>3479</v>
          </cell>
        </row>
        <row r="1216">
          <cell r="A1216">
            <v>1214</v>
          </cell>
          <cell r="B1216" t="str">
            <v>인조석 잔다듬</v>
          </cell>
          <cell r="D1216" t="str">
            <v>㎡</v>
          </cell>
          <cell r="E1216">
            <v>1863</v>
          </cell>
          <cell r="F1216">
            <v>84906</v>
          </cell>
        </row>
        <row r="1217">
          <cell r="A1217">
            <v>1215</v>
          </cell>
          <cell r="B1217" t="str">
            <v>스톤코트</v>
          </cell>
          <cell r="C1217" t="str">
            <v>내장용(화강석)</v>
          </cell>
          <cell r="D1217" t="str">
            <v>㎡</v>
          </cell>
          <cell r="E1217">
            <v>16000</v>
          </cell>
        </row>
        <row r="1218">
          <cell r="A1218">
            <v>1216</v>
          </cell>
          <cell r="B1218" t="str">
            <v>스톤코트</v>
          </cell>
          <cell r="C1218" t="str">
            <v>내.외장(자연석)</v>
          </cell>
          <cell r="D1218" t="str">
            <v>㎡</v>
          </cell>
          <cell r="E1218">
            <v>22000</v>
          </cell>
        </row>
        <row r="1219">
          <cell r="A1219">
            <v>1217</v>
          </cell>
          <cell r="B1219" t="str">
            <v>스톤코트</v>
          </cell>
          <cell r="C1219" t="str">
            <v>내.외장(대리석)</v>
          </cell>
          <cell r="D1219" t="str">
            <v>㎡</v>
          </cell>
          <cell r="E1219">
            <v>25000</v>
          </cell>
        </row>
        <row r="1220">
          <cell r="A1220">
            <v>1218</v>
          </cell>
          <cell r="B1220" t="str">
            <v>세라믹하드너바닥</v>
          </cell>
          <cell r="D1220" t="str">
            <v>㎡</v>
          </cell>
          <cell r="E1220">
            <v>6500</v>
          </cell>
        </row>
        <row r="1221">
          <cell r="A1221">
            <v>1219</v>
          </cell>
          <cell r="B1221" t="str">
            <v>댁콜셈</v>
          </cell>
          <cell r="C1221" t="str">
            <v>외장</v>
          </cell>
          <cell r="D1221" t="str">
            <v>㎡</v>
          </cell>
          <cell r="E1221">
            <v>9680</v>
          </cell>
        </row>
        <row r="1222">
          <cell r="A1222">
            <v>1220</v>
          </cell>
          <cell r="B1222" t="str">
            <v>댁콜셈</v>
          </cell>
          <cell r="C1222" t="str">
            <v>내장</v>
          </cell>
          <cell r="D1222" t="str">
            <v>㎡</v>
          </cell>
          <cell r="E1222">
            <v>6400</v>
          </cell>
        </row>
        <row r="1223">
          <cell r="A1223">
            <v>1221</v>
          </cell>
          <cell r="B1223" t="str">
            <v>칼라하드너</v>
          </cell>
          <cell r="C1223" t="str">
            <v>CONC바닥강화제(녹)</v>
          </cell>
          <cell r="D1223" t="str">
            <v>㎡</v>
          </cell>
          <cell r="E1223">
            <v>6066</v>
          </cell>
        </row>
        <row r="1224">
          <cell r="A1224">
            <v>1222</v>
          </cell>
          <cell r="B1224" t="str">
            <v>칼라하드너</v>
          </cell>
          <cell r="C1224" t="str">
            <v>CONC바닥강화제(적)</v>
          </cell>
          <cell r="D1224" t="str">
            <v>㎡</v>
          </cell>
          <cell r="E1224">
            <v>5166</v>
          </cell>
        </row>
        <row r="1225">
          <cell r="A1225">
            <v>1223</v>
          </cell>
          <cell r="B1225" t="str">
            <v>액체 하드너</v>
          </cell>
          <cell r="C1225" t="str">
            <v>CONC표면강화제</v>
          </cell>
          <cell r="D1225" t="str">
            <v>㎡</v>
          </cell>
          <cell r="E1225">
            <v>4820</v>
          </cell>
        </row>
        <row r="1226">
          <cell r="A1226">
            <v>1224</v>
          </cell>
          <cell r="B1226" t="str">
            <v>대보스톤</v>
          </cell>
          <cell r="C1226" t="str">
            <v>내장</v>
          </cell>
          <cell r="D1226" t="str">
            <v>㎡</v>
          </cell>
          <cell r="E1226">
            <v>16300</v>
          </cell>
        </row>
        <row r="1227">
          <cell r="A1227">
            <v>1225</v>
          </cell>
          <cell r="B1227" t="str">
            <v>대보스톤</v>
          </cell>
          <cell r="C1227" t="str">
            <v>외장</v>
          </cell>
          <cell r="D1227" t="str">
            <v>㎡</v>
          </cell>
          <cell r="E1227">
            <v>22600</v>
          </cell>
        </row>
        <row r="1228">
          <cell r="A1228">
            <v>1226</v>
          </cell>
          <cell r="B1228" t="str">
            <v>콩자갈 깔기</v>
          </cell>
          <cell r="D1228" t="str">
            <v>㎥</v>
          </cell>
          <cell r="E1228">
            <v>9600</v>
          </cell>
          <cell r="F1228">
            <v>16620</v>
          </cell>
        </row>
        <row r="1229">
          <cell r="A1229">
            <v>1227</v>
          </cell>
          <cell r="B1229" t="str">
            <v>석면 스프레이</v>
          </cell>
          <cell r="C1229" t="str">
            <v>포천석컬러 내장</v>
          </cell>
          <cell r="D1229" t="str">
            <v>㎡</v>
          </cell>
          <cell r="E1229">
            <v>17000</v>
          </cell>
        </row>
        <row r="1230">
          <cell r="A1230">
            <v>1228</v>
          </cell>
          <cell r="B1230" t="str">
            <v>석면 스프레이</v>
          </cell>
          <cell r="C1230" t="str">
            <v>포천석컬러 외장</v>
          </cell>
          <cell r="D1230" t="str">
            <v>㎡</v>
          </cell>
          <cell r="E1230">
            <v>19500</v>
          </cell>
        </row>
        <row r="1231">
          <cell r="A1231">
            <v>1229</v>
          </cell>
          <cell r="B1231" t="str">
            <v>석면 스프레이</v>
          </cell>
          <cell r="C1231" t="str">
            <v>대리석질감 뿜칠재</v>
          </cell>
          <cell r="D1231" t="str">
            <v>㎡</v>
          </cell>
          <cell r="E1231">
            <v>13500</v>
          </cell>
        </row>
        <row r="1232">
          <cell r="A1232">
            <v>1230</v>
          </cell>
          <cell r="B1232" t="str">
            <v>세라코트</v>
          </cell>
          <cell r="C1232" t="str">
            <v>계단벽면,복도</v>
          </cell>
          <cell r="D1232" t="str">
            <v>㎡</v>
          </cell>
          <cell r="E1232">
            <v>10000</v>
          </cell>
        </row>
        <row r="1233">
          <cell r="A1233">
            <v>1231</v>
          </cell>
          <cell r="B1233" t="str">
            <v>세라코트</v>
          </cell>
          <cell r="C1233" t="str">
            <v>내장</v>
          </cell>
          <cell r="D1233" t="str">
            <v>㎡</v>
          </cell>
          <cell r="E1233">
            <v>12600</v>
          </cell>
        </row>
        <row r="1234">
          <cell r="A1234">
            <v>1232</v>
          </cell>
          <cell r="B1234" t="str">
            <v>세라코트</v>
          </cell>
          <cell r="C1234" t="str">
            <v>외장</v>
          </cell>
          <cell r="D1234" t="str">
            <v>㎡</v>
          </cell>
          <cell r="E1234">
            <v>16000</v>
          </cell>
        </row>
        <row r="1235">
          <cell r="A1235">
            <v>1233</v>
          </cell>
          <cell r="B1235" t="str">
            <v>후로아하드너</v>
          </cell>
          <cell r="C1235" t="str">
            <v>콘크리트타설동시</v>
          </cell>
          <cell r="D1235" t="str">
            <v>㎡</v>
          </cell>
          <cell r="E1235">
            <v>2000</v>
          </cell>
          <cell r="F1235">
            <v>10703</v>
          </cell>
        </row>
        <row r="1236">
          <cell r="A1236">
            <v>1234</v>
          </cell>
          <cell r="B1236" t="str">
            <v>창틀주위몰탈충진</v>
          </cell>
          <cell r="D1236" t="str">
            <v>m</v>
          </cell>
          <cell r="E1236">
            <v>243</v>
          </cell>
          <cell r="F1236">
            <v>1366</v>
          </cell>
        </row>
        <row r="1237">
          <cell r="A1237">
            <v>1235</v>
          </cell>
          <cell r="B1237" t="str">
            <v>판넬히팅</v>
          </cell>
          <cell r="C1237" t="str">
            <v>T 150</v>
          </cell>
          <cell r="D1237" t="str">
            <v>㎡</v>
          </cell>
          <cell r="E1237">
            <v>3898</v>
          </cell>
          <cell r="F1237">
            <v>6131</v>
          </cell>
        </row>
        <row r="1238">
          <cell r="A1238">
            <v>1236</v>
          </cell>
        </row>
        <row r="1239">
          <cell r="A1239">
            <v>1237</v>
          </cell>
        </row>
        <row r="1240">
          <cell r="A1240">
            <v>1238</v>
          </cell>
        </row>
        <row r="1241">
          <cell r="A1241">
            <v>1239</v>
          </cell>
        </row>
        <row r="1242">
          <cell r="A1242">
            <v>1240</v>
          </cell>
        </row>
        <row r="1243">
          <cell r="A1243">
            <v>1241</v>
          </cell>
        </row>
        <row r="1244">
          <cell r="A1244">
            <v>1242</v>
          </cell>
        </row>
        <row r="1245">
          <cell r="A1245">
            <v>1243</v>
          </cell>
        </row>
        <row r="1246">
          <cell r="A1246">
            <v>1244</v>
          </cell>
        </row>
        <row r="1247">
          <cell r="A1247">
            <v>1245</v>
          </cell>
        </row>
        <row r="1248">
          <cell r="A1248">
            <v>1246</v>
          </cell>
        </row>
        <row r="1249">
          <cell r="A1249">
            <v>1247</v>
          </cell>
        </row>
        <row r="1250">
          <cell r="A1250">
            <v>1248</v>
          </cell>
        </row>
        <row r="1251">
          <cell r="A1251">
            <v>1249</v>
          </cell>
        </row>
        <row r="1252">
          <cell r="A1252">
            <v>1250</v>
          </cell>
        </row>
        <row r="1253">
          <cell r="A1253">
            <v>1251</v>
          </cell>
        </row>
        <row r="1254">
          <cell r="A1254">
            <v>1252</v>
          </cell>
        </row>
        <row r="1255">
          <cell r="A1255">
            <v>1253</v>
          </cell>
        </row>
        <row r="1256">
          <cell r="A1256">
            <v>1254</v>
          </cell>
        </row>
        <row r="1257">
          <cell r="A1257">
            <v>1255</v>
          </cell>
        </row>
        <row r="1258">
          <cell r="A1258">
            <v>1256</v>
          </cell>
        </row>
        <row r="1259">
          <cell r="A1259">
            <v>1257</v>
          </cell>
        </row>
        <row r="1260">
          <cell r="A1260">
            <v>1258</v>
          </cell>
        </row>
        <row r="1261">
          <cell r="A1261">
            <v>1259</v>
          </cell>
        </row>
        <row r="1262">
          <cell r="A1262">
            <v>1260</v>
          </cell>
        </row>
        <row r="1263">
          <cell r="A1263">
            <v>1261</v>
          </cell>
        </row>
        <row r="1264">
          <cell r="A1264">
            <v>1262</v>
          </cell>
        </row>
        <row r="1265">
          <cell r="A1265">
            <v>1263</v>
          </cell>
        </row>
        <row r="1266">
          <cell r="A1266">
            <v>1264</v>
          </cell>
        </row>
        <row r="1267">
          <cell r="A1267">
            <v>1265</v>
          </cell>
        </row>
        <row r="1268">
          <cell r="A1268">
            <v>1266</v>
          </cell>
        </row>
        <row r="1269">
          <cell r="A1269">
            <v>1267</v>
          </cell>
        </row>
        <row r="1270">
          <cell r="A1270">
            <v>1268</v>
          </cell>
        </row>
        <row r="1271">
          <cell r="A1271">
            <v>1269</v>
          </cell>
        </row>
        <row r="1272">
          <cell r="A1272">
            <v>1270</v>
          </cell>
        </row>
        <row r="1273">
          <cell r="A1273">
            <v>1271</v>
          </cell>
        </row>
        <row r="1274">
          <cell r="A1274">
            <v>1272</v>
          </cell>
        </row>
        <row r="1275">
          <cell r="A1275">
            <v>1273</v>
          </cell>
        </row>
        <row r="1276">
          <cell r="A1276">
            <v>1274</v>
          </cell>
        </row>
        <row r="1277">
          <cell r="A1277">
            <v>1275</v>
          </cell>
        </row>
        <row r="1278">
          <cell r="A1278">
            <v>1276</v>
          </cell>
        </row>
        <row r="1279">
          <cell r="A1279">
            <v>1277</v>
          </cell>
        </row>
        <row r="1280">
          <cell r="A1280">
            <v>1278</v>
          </cell>
        </row>
        <row r="1281">
          <cell r="A1281">
            <v>1279</v>
          </cell>
        </row>
        <row r="1282">
          <cell r="A1282">
            <v>1280</v>
          </cell>
        </row>
        <row r="1283">
          <cell r="A1283">
            <v>1281</v>
          </cell>
        </row>
        <row r="1284">
          <cell r="A1284">
            <v>1282</v>
          </cell>
        </row>
        <row r="1285">
          <cell r="A1285">
            <v>1283</v>
          </cell>
        </row>
        <row r="1286">
          <cell r="A1286">
            <v>1284</v>
          </cell>
        </row>
        <row r="1287">
          <cell r="A1287">
            <v>1285</v>
          </cell>
        </row>
        <row r="1288">
          <cell r="A1288">
            <v>1286</v>
          </cell>
        </row>
        <row r="1289">
          <cell r="A1289">
            <v>1287</v>
          </cell>
        </row>
        <row r="1290">
          <cell r="A1290">
            <v>1288</v>
          </cell>
        </row>
        <row r="1291">
          <cell r="A1291">
            <v>1289</v>
          </cell>
        </row>
        <row r="1292">
          <cell r="A1292">
            <v>1290</v>
          </cell>
        </row>
        <row r="1293">
          <cell r="A1293">
            <v>1291</v>
          </cell>
        </row>
        <row r="1294">
          <cell r="A1294">
            <v>1292</v>
          </cell>
        </row>
        <row r="1295">
          <cell r="A1295">
            <v>1293</v>
          </cell>
        </row>
        <row r="1296">
          <cell r="A1296">
            <v>1294</v>
          </cell>
        </row>
        <row r="1297">
          <cell r="A1297">
            <v>1295</v>
          </cell>
        </row>
        <row r="1298">
          <cell r="A1298">
            <v>1296</v>
          </cell>
        </row>
        <row r="1299">
          <cell r="A1299">
            <v>1297</v>
          </cell>
        </row>
        <row r="1300">
          <cell r="A1300">
            <v>1298</v>
          </cell>
        </row>
        <row r="1301">
          <cell r="A1301">
            <v>1299</v>
          </cell>
        </row>
        <row r="1302">
          <cell r="A1302">
            <v>1300</v>
          </cell>
          <cell r="B1302" t="str">
            <v>도아체크달기</v>
          </cell>
          <cell r="C1302" t="str">
            <v>목재창호</v>
          </cell>
          <cell r="D1302" t="str">
            <v>EA</v>
          </cell>
          <cell r="F1302">
            <v>5081</v>
          </cell>
        </row>
        <row r="1303">
          <cell r="A1303">
            <v>1301</v>
          </cell>
          <cell r="B1303" t="str">
            <v>도아체크달기</v>
          </cell>
          <cell r="C1303" t="str">
            <v>강제(AL)</v>
          </cell>
          <cell r="D1303" t="str">
            <v>EA</v>
          </cell>
          <cell r="F1303">
            <v>5081</v>
          </cell>
        </row>
        <row r="1304">
          <cell r="A1304">
            <v>1302</v>
          </cell>
          <cell r="B1304" t="str">
            <v>도아첵</v>
          </cell>
          <cell r="C1304" t="str">
            <v>상급</v>
          </cell>
          <cell r="D1304" t="str">
            <v>EA</v>
          </cell>
          <cell r="E1304">
            <v>41000</v>
          </cell>
        </row>
        <row r="1305">
          <cell r="A1305">
            <v>1303</v>
          </cell>
          <cell r="B1305" t="str">
            <v>플로어힌지</v>
          </cell>
          <cell r="C1305" t="str">
            <v>강화유리(중급)</v>
          </cell>
          <cell r="D1305" t="str">
            <v>EA</v>
          </cell>
          <cell r="E1305">
            <v>44000</v>
          </cell>
        </row>
        <row r="1306">
          <cell r="A1306">
            <v>1304</v>
          </cell>
          <cell r="B1306" t="str">
            <v>플로어힌지</v>
          </cell>
          <cell r="C1306" t="str">
            <v>4호 강화문 8400</v>
          </cell>
          <cell r="D1306" t="str">
            <v>EA</v>
          </cell>
          <cell r="E1306">
            <v>56000</v>
          </cell>
        </row>
        <row r="1307">
          <cell r="A1307">
            <v>1305</v>
          </cell>
          <cell r="B1307" t="str">
            <v>플로어힌지 달기</v>
          </cell>
          <cell r="D1307" t="str">
            <v>EA</v>
          </cell>
          <cell r="F1307">
            <v>8282</v>
          </cell>
        </row>
        <row r="1308">
          <cell r="A1308">
            <v>1306</v>
          </cell>
          <cell r="B1308" t="str">
            <v>플로어힌지 설치</v>
          </cell>
          <cell r="C1308" t="str">
            <v>90도용 (K8300S 3호)</v>
          </cell>
          <cell r="D1308" t="str">
            <v>EA</v>
          </cell>
          <cell r="E1308">
            <v>37800</v>
          </cell>
        </row>
        <row r="1309">
          <cell r="A1309">
            <v>1307</v>
          </cell>
          <cell r="B1309" t="str">
            <v>플로어힌지 설치</v>
          </cell>
          <cell r="C1309" t="str">
            <v>180도용(K8300N 3호)</v>
          </cell>
          <cell r="D1309" t="str">
            <v>EA</v>
          </cell>
          <cell r="E1309">
            <v>51000</v>
          </cell>
        </row>
        <row r="1310">
          <cell r="A1310">
            <v>1308</v>
          </cell>
          <cell r="B1310" t="str">
            <v>손잡이</v>
          </cell>
          <cell r="C1310" t="str">
            <v>스텐 소</v>
          </cell>
          <cell r="D1310" t="str">
            <v>조</v>
          </cell>
          <cell r="E1310">
            <v>400</v>
          </cell>
        </row>
        <row r="1311">
          <cell r="A1311">
            <v>1309</v>
          </cell>
          <cell r="B1311" t="str">
            <v>손잡이</v>
          </cell>
          <cell r="C1311" t="str">
            <v>중</v>
          </cell>
          <cell r="D1311" t="str">
            <v>조</v>
          </cell>
          <cell r="E1311">
            <v>500</v>
          </cell>
        </row>
        <row r="1312">
          <cell r="A1312">
            <v>1310</v>
          </cell>
          <cell r="B1312" t="str">
            <v>손잡이</v>
          </cell>
          <cell r="C1312" t="str">
            <v>대</v>
          </cell>
          <cell r="D1312" t="str">
            <v>조</v>
          </cell>
          <cell r="E1312">
            <v>700</v>
          </cell>
        </row>
        <row r="1313">
          <cell r="A1313">
            <v>1311</v>
          </cell>
          <cell r="B1313" t="str">
            <v>도어스톱</v>
          </cell>
          <cell r="C1313" t="str">
            <v>황동</v>
          </cell>
          <cell r="D1313" t="str">
            <v>조</v>
          </cell>
          <cell r="E1313">
            <v>1300</v>
          </cell>
        </row>
        <row r="1314">
          <cell r="A1314">
            <v>1312</v>
          </cell>
          <cell r="B1314" t="str">
            <v>자물쇠</v>
          </cell>
          <cell r="C1314" t="str">
            <v>중품</v>
          </cell>
          <cell r="D1314" t="str">
            <v>조</v>
          </cell>
          <cell r="E1314">
            <v>800</v>
          </cell>
        </row>
        <row r="1315">
          <cell r="A1315">
            <v>1313</v>
          </cell>
          <cell r="B1315" t="str">
            <v>P.J</v>
          </cell>
          <cell r="C1315" t="str">
            <v>칼라</v>
          </cell>
          <cell r="D1315" t="str">
            <v>set</v>
          </cell>
          <cell r="E1315">
            <v>60000</v>
          </cell>
        </row>
        <row r="1316">
          <cell r="A1316">
            <v>1314</v>
          </cell>
          <cell r="B1316" t="str">
            <v>샷다</v>
          </cell>
          <cell r="C1316" t="str">
            <v>철제 1.2t</v>
          </cell>
          <cell r="D1316" t="str">
            <v>㎡</v>
          </cell>
          <cell r="E1316">
            <v>75000</v>
          </cell>
        </row>
        <row r="1317">
          <cell r="A1317">
            <v>1315</v>
          </cell>
          <cell r="B1317" t="str">
            <v>샷다</v>
          </cell>
          <cell r="C1317" t="str">
            <v>알루미늄</v>
          </cell>
          <cell r="D1317" t="str">
            <v>㎡</v>
          </cell>
          <cell r="E1317">
            <v>55000</v>
          </cell>
        </row>
        <row r="1318">
          <cell r="A1318">
            <v>1316</v>
          </cell>
          <cell r="B1318" t="str">
            <v>샷다</v>
          </cell>
          <cell r="C1318" t="str">
            <v>스텐</v>
          </cell>
          <cell r="D1318" t="str">
            <v>㎡</v>
          </cell>
          <cell r="E1318">
            <v>80000</v>
          </cell>
        </row>
        <row r="1319">
          <cell r="A1319">
            <v>1317</v>
          </cell>
          <cell r="B1319" t="str">
            <v>자바라(접이문)</v>
          </cell>
          <cell r="C1319" t="str">
            <v>AL 1.2t</v>
          </cell>
          <cell r="D1319" t="str">
            <v>평</v>
          </cell>
          <cell r="E1319">
            <v>5000</v>
          </cell>
        </row>
        <row r="1320">
          <cell r="A1320">
            <v>1318</v>
          </cell>
          <cell r="B1320" t="str">
            <v>자바라(접이문)</v>
          </cell>
          <cell r="C1320" t="str">
            <v>스텐레스 1.2t</v>
          </cell>
          <cell r="D1320" t="str">
            <v>평</v>
          </cell>
          <cell r="E1320">
            <v>95000</v>
          </cell>
        </row>
        <row r="1321">
          <cell r="A1321">
            <v>1319</v>
          </cell>
          <cell r="B1321" t="str">
            <v>스팬드럴</v>
          </cell>
          <cell r="C1321" t="str">
            <v>AL 1.2t</v>
          </cell>
          <cell r="D1321" t="str">
            <v>㎡</v>
          </cell>
          <cell r="E1321">
            <v>29000</v>
          </cell>
        </row>
        <row r="1322">
          <cell r="A1322">
            <v>1320</v>
          </cell>
          <cell r="B1322" t="str">
            <v>스팬드럴</v>
          </cell>
          <cell r="C1322" t="str">
            <v>스텐레스 1.2t</v>
          </cell>
          <cell r="D1322" t="str">
            <v>㎡</v>
          </cell>
          <cell r="E1322">
            <v>120000</v>
          </cell>
        </row>
        <row r="1323">
          <cell r="A1323">
            <v>1321</v>
          </cell>
          <cell r="B1323" t="str">
            <v>피봇힌지</v>
          </cell>
          <cell r="D1323" t="str">
            <v>조</v>
          </cell>
          <cell r="E1323">
            <v>13000</v>
          </cell>
        </row>
        <row r="1324">
          <cell r="A1324">
            <v>1322</v>
          </cell>
          <cell r="B1324" t="str">
            <v>크리센트</v>
          </cell>
          <cell r="D1324" t="str">
            <v>조</v>
          </cell>
          <cell r="E1324">
            <v>280</v>
          </cell>
        </row>
        <row r="1325">
          <cell r="A1325">
            <v>1323</v>
          </cell>
          <cell r="B1325" t="str">
            <v>창문.창틀</v>
          </cell>
          <cell r="C1325" t="str">
            <v>5*5</v>
          </cell>
          <cell r="D1325" t="str">
            <v>m</v>
          </cell>
          <cell r="E1325">
            <v>1418</v>
          </cell>
        </row>
        <row r="1326">
          <cell r="A1326">
            <v>1324</v>
          </cell>
          <cell r="B1326" t="str">
            <v>실리콘코킹</v>
          </cell>
          <cell r="C1326" t="str">
            <v>10*10</v>
          </cell>
          <cell r="D1326" t="str">
            <v>m</v>
          </cell>
          <cell r="E1326">
            <v>2279</v>
          </cell>
        </row>
        <row r="1327">
          <cell r="A1327">
            <v>1325</v>
          </cell>
          <cell r="B1327" t="str">
            <v>재료 분리대</v>
          </cell>
          <cell r="C1327" t="str">
            <v>SST 1.5T</v>
          </cell>
          <cell r="D1327" t="str">
            <v>m</v>
          </cell>
          <cell r="E1327">
            <v>25000</v>
          </cell>
        </row>
        <row r="1328">
          <cell r="A1328">
            <v>1326</v>
          </cell>
          <cell r="B1328" t="str">
            <v>방충망</v>
          </cell>
          <cell r="C1328" t="str">
            <v>칼라</v>
          </cell>
          <cell r="D1328" t="str">
            <v>㎡</v>
          </cell>
          <cell r="E1328">
            <v>29000</v>
          </cell>
        </row>
        <row r="1329">
          <cell r="A1329">
            <v>1327</v>
          </cell>
          <cell r="B1329" t="str">
            <v>커텐박스</v>
          </cell>
          <cell r="C1329" t="str">
            <v>철제</v>
          </cell>
          <cell r="D1329" t="str">
            <v>m</v>
          </cell>
          <cell r="E1329">
            <v>16000</v>
          </cell>
        </row>
        <row r="1330">
          <cell r="A1330">
            <v>1328</v>
          </cell>
          <cell r="B1330" t="str">
            <v>핸드레일</v>
          </cell>
          <cell r="C1330" t="str">
            <v>스텐레스 φ75</v>
          </cell>
          <cell r="D1330" t="str">
            <v>m</v>
          </cell>
          <cell r="E1330">
            <v>75000</v>
          </cell>
        </row>
        <row r="1331">
          <cell r="A1331">
            <v>1329</v>
          </cell>
          <cell r="B1331" t="str">
            <v>핸드레일</v>
          </cell>
          <cell r="C1331" t="str">
            <v>브론즈 φ100</v>
          </cell>
          <cell r="D1331" t="str">
            <v>m</v>
          </cell>
          <cell r="E1331">
            <v>200000</v>
          </cell>
        </row>
        <row r="1332">
          <cell r="A1332">
            <v>1330</v>
          </cell>
          <cell r="B1332" t="str">
            <v>큐비클 칸막이</v>
          </cell>
          <cell r="C1332" t="str">
            <v>20 나무라이트</v>
          </cell>
          <cell r="D1332" t="str">
            <v>㎡</v>
          </cell>
          <cell r="E1332">
            <v>58000</v>
          </cell>
        </row>
        <row r="1333">
          <cell r="A1333">
            <v>1331</v>
          </cell>
          <cell r="B1333" t="str">
            <v>큐비클 칸막이</v>
          </cell>
          <cell r="C1333" t="str">
            <v>스텐레스 20</v>
          </cell>
          <cell r="D1333" t="str">
            <v>㎡</v>
          </cell>
          <cell r="E1333">
            <v>45000</v>
          </cell>
        </row>
        <row r="1334">
          <cell r="A1334">
            <v>1332</v>
          </cell>
          <cell r="B1334" t="str">
            <v>유리끼우기 및 닦기</v>
          </cell>
          <cell r="C1334" t="str">
            <v>목재창호2mm이하</v>
          </cell>
          <cell r="D1334" t="str">
            <v>㎡</v>
          </cell>
          <cell r="E1334">
            <v>31</v>
          </cell>
          <cell r="F1334">
            <v>8313</v>
          </cell>
        </row>
        <row r="1335">
          <cell r="A1335">
            <v>1333</v>
          </cell>
          <cell r="B1335" t="str">
            <v>유리끼우기 및 닦기</v>
          </cell>
          <cell r="C1335" t="str">
            <v>3mm이하</v>
          </cell>
          <cell r="D1335" t="str">
            <v>㎡</v>
          </cell>
          <cell r="E1335">
            <v>31</v>
          </cell>
          <cell r="F1335">
            <v>8313</v>
          </cell>
        </row>
        <row r="1336">
          <cell r="A1336">
            <v>1334</v>
          </cell>
          <cell r="B1336" t="str">
            <v>유리끼우기 및 닦기</v>
          </cell>
          <cell r="C1336" t="str">
            <v>AL.플라스틱3mm이하</v>
          </cell>
          <cell r="D1336" t="str">
            <v>㎡</v>
          </cell>
          <cell r="E1336">
            <v>31</v>
          </cell>
          <cell r="F1336">
            <v>8910</v>
          </cell>
        </row>
        <row r="1337">
          <cell r="A1337">
            <v>1335</v>
          </cell>
          <cell r="B1337" t="str">
            <v>유리끼우기 및 닦기</v>
          </cell>
          <cell r="C1337" t="str">
            <v>5mm이하</v>
          </cell>
          <cell r="D1337" t="str">
            <v>㎡</v>
          </cell>
          <cell r="E1337">
            <v>31</v>
          </cell>
          <cell r="F1337">
            <v>12488</v>
          </cell>
        </row>
        <row r="1338">
          <cell r="A1338">
            <v>1336</v>
          </cell>
          <cell r="B1338" t="str">
            <v>유리끼우기 및 닦기</v>
          </cell>
          <cell r="C1338" t="str">
            <v>강재창호3mm이하</v>
          </cell>
          <cell r="D1338" t="str">
            <v>㎡</v>
          </cell>
          <cell r="E1338">
            <v>832</v>
          </cell>
          <cell r="F1338">
            <v>9506</v>
          </cell>
        </row>
        <row r="1339">
          <cell r="A1339">
            <v>1337</v>
          </cell>
          <cell r="B1339" t="str">
            <v>유리끼우기 및 닦기</v>
          </cell>
          <cell r="C1339" t="str">
            <v>AL3mm이하 유리양면</v>
          </cell>
          <cell r="D1339" t="str">
            <v>㎡</v>
          </cell>
          <cell r="E1339">
            <v>31</v>
          </cell>
          <cell r="F1339">
            <v>9506</v>
          </cell>
        </row>
        <row r="1340">
          <cell r="A1340">
            <v>1338</v>
          </cell>
          <cell r="B1340" t="str">
            <v>유리끼우기 및 닦기</v>
          </cell>
          <cell r="C1340" t="str">
            <v>강재창호5mm이하</v>
          </cell>
          <cell r="D1340" t="str">
            <v>㎡</v>
          </cell>
          <cell r="E1340">
            <v>832</v>
          </cell>
          <cell r="F1340">
            <v>13681</v>
          </cell>
        </row>
        <row r="1341">
          <cell r="A1341">
            <v>1339</v>
          </cell>
          <cell r="B1341" t="str">
            <v>유리끼우기 및 닦기</v>
          </cell>
          <cell r="C1341" t="str">
            <v>AL5mm이하 유리양면</v>
          </cell>
          <cell r="D1341" t="str">
            <v>㎡</v>
          </cell>
          <cell r="E1341">
            <v>31</v>
          </cell>
          <cell r="F1341">
            <v>13681</v>
          </cell>
        </row>
        <row r="1342">
          <cell r="A1342">
            <v>1340</v>
          </cell>
          <cell r="B1342" t="str">
            <v>유리끼우기 및 닦기</v>
          </cell>
          <cell r="C1342" t="str">
            <v>두꺼운유리 10mm이상</v>
          </cell>
          <cell r="D1342" t="str">
            <v>㎡</v>
          </cell>
          <cell r="E1342">
            <v>832</v>
          </cell>
          <cell r="F1342">
            <v>35154</v>
          </cell>
        </row>
        <row r="1343">
          <cell r="A1343">
            <v>1341</v>
          </cell>
          <cell r="B1343" t="str">
            <v>유리끼우기 및 닦기</v>
          </cell>
          <cell r="C1343" t="str">
            <v>두꺼운유리 10mm미만</v>
          </cell>
          <cell r="D1343" t="str">
            <v>㎡</v>
          </cell>
          <cell r="E1343">
            <v>832</v>
          </cell>
          <cell r="F1343">
            <v>25611</v>
          </cell>
        </row>
        <row r="1344">
          <cell r="A1344">
            <v>1342</v>
          </cell>
          <cell r="B1344" t="str">
            <v>복층유리끼우기</v>
          </cell>
          <cell r="C1344" t="str">
            <v>12mm</v>
          </cell>
          <cell r="D1344" t="str">
            <v>㎡</v>
          </cell>
          <cell r="E1344">
            <v>15507</v>
          </cell>
        </row>
        <row r="1345">
          <cell r="A1345">
            <v>1343</v>
          </cell>
          <cell r="B1345" t="str">
            <v>복층유리끼우기</v>
          </cell>
          <cell r="C1345" t="str">
            <v>16mm</v>
          </cell>
          <cell r="D1345" t="str">
            <v>㎡</v>
          </cell>
          <cell r="E1345">
            <v>17297</v>
          </cell>
        </row>
        <row r="1346">
          <cell r="A1346">
            <v>1344</v>
          </cell>
          <cell r="B1346" t="str">
            <v>복층유리끼우기</v>
          </cell>
          <cell r="C1346" t="str">
            <v>18mm</v>
          </cell>
          <cell r="D1346" t="str">
            <v>㎡</v>
          </cell>
          <cell r="E1346">
            <v>18490</v>
          </cell>
        </row>
        <row r="1347">
          <cell r="A1347">
            <v>1345</v>
          </cell>
          <cell r="B1347" t="str">
            <v>스테인리스파이프샷다</v>
          </cell>
          <cell r="C1347" t="str">
            <v>단중</v>
          </cell>
          <cell r="D1347" t="str">
            <v>㎡</v>
          </cell>
          <cell r="E1347">
            <v>90000</v>
          </cell>
        </row>
        <row r="1348">
          <cell r="A1348">
            <v>1346</v>
          </cell>
          <cell r="B1348" t="str">
            <v>스테인리스파이프샷다</v>
          </cell>
          <cell r="C1348" t="str">
            <v>이중</v>
          </cell>
          <cell r="D1348" t="str">
            <v>㎡</v>
          </cell>
          <cell r="E1348">
            <v>110000</v>
          </cell>
        </row>
        <row r="1349">
          <cell r="A1349">
            <v>1347</v>
          </cell>
          <cell r="B1349" t="str">
            <v>강화유리도어</v>
          </cell>
          <cell r="C1349" t="str">
            <v>투명</v>
          </cell>
          <cell r="D1349" t="str">
            <v>짝</v>
          </cell>
          <cell r="E1349">
            <v>210000</v>
          </cell>
        </row>
        <row r="1350">
          <cell r="A1350">
            <v>1348</v>
          </cell>
          <cell r="B1350" t="str">
            <v>강화유리도어</v>
          </cell>
          <cell r="C1350" t="str">
            <v>칼라</v>
          </cell>
          <cell r="D1350" t="str">
            <v>짝</v>
          </cell>
          <cell r="E1350">
            <v>230000</v>
          </cell>
        </row>
        <row r="1351">
          <cell r="A1351">
            <v>1349</v>
          </cell>
          <cell r="B1351" t="str">
            <v>도아록(스텐)</v>
          </cell>
          <cell r="C1351" t="str">
            <v>코파트 R-1000</v>
          </cell>
          <cell r="D1351" t="str">
            <v>조</v>
          </cell>
          <cell r="E1351">
            <v>8000</v>
          </cell>
        </row>
        <row r="1352">
          <cell r="A1352">
            <v>1350</v>
          </cell>
          <cell r="B1352" t="str">
            <v>도아록(스텐)</v>
          </cell>
          <cell r="C1352" t="str">
            <v>코파트 R60SS</v>
          </cell>
          <cell r="D1352" t="str">
            <v>조</v>
          </cell>
          <cell r="E1352">
            <v>6500</v>
          </cell>
        </row>
        <row r="1353">
          <cell r="A1353">
            <v>1351</v>
          </cell>
          <cell r="B1353" t="str">
            <v>도아록 공정</v>
          </cell>
          <cell r="D1353" t="str">
            <v>조</v>
          </cell>
          <cell r="E1353">
            <v>3500</v>
          </cell>
        </row>
        <row r="1354">
          <cell r="A1354">
            <v>1352</v>
          </cell>
          <cell r="B1354" t="str">
            <v>황동정첩</v>
          </cell>
          <cell r="C1354" t="str">
            <v>4¨</v>
          </cell>
          <cell r="D1354" t="str">
            <v>개</v>
          </cell>
          <cell r="E1354">
            <v>1500</v>
          </cell>
        </row>
        <row r="1355">
          <cell r="A1355">
            <v>1353</v>
          </cell>
          <cell r="B1355" t="str">
            <v>오르내리 꽂이쇠</v>
          </cell>
          <cell r="D1355" t="str">
            <v>개</v>
          </cell>
          <cell r="E1355">
            <v>1000</v>
          </cell>
        </row>
        <row r="1356">
          <cell r="A1356">
            <v>1354</v>
          </cell>
        </row>
        <row r="1357">
          <cell r="A1357">
            <v>1355</v>
          </cell>
        </row>
        <row r="1358">
          <cell r="A1358">
            <v>1356</v>
          </cell>
        </row>
        <row r="1359">
          <cell r="A1359">
            <v>1357</v>
          </cell>
        </row>
        <row r="1360">
          <cell r="A1360">
            <v>1358</v>
          </cell>
        </row>
        <row r="1361">
          <cell r="A1361">
            <v>1359</v>
          </cell>
        </row>
        <row r="1362">
          <cell r="A1362">
            <v>1360</v>
          </cell>
        </row>
        <row r="1363">
          <cell r="A1363">
            <v>1361</v>
          </cell>
        </row>
        <row r="1364">
          <cell r="A1364">
            <v>1362</v>
          </cell>
        </row>
        <row r="1365">
          <cell r="A1365">
            <v>1363</v>
          </cell>
        </row>
        <row r="1366">
          <cell r="A1366">
            <v>1364</v>
          </cell>
        </row>
        <row r="1367">
          <cell r="A1367">
            <v>1365</v>
          </cell>
        </row>
        <row r="1368">
          <cell r="A1368">
            <v>1366</v>
          </cell>
        </row>
        <row r="1369">
          <cell r="A1369">
            <v>1367</v>
          </cell>
        </row>
        <row r="1370">
          <cell r="A1370">
            <v>1368</v>
          </cell>
        </row>
        <row r="1371">
          <cell r="A1371">
            <v>1369</v>
          </cell>
        </row>
        <row r="1372">
          <cell r="A1372">
            <v>1370</v>
          </cell>
        </row>
        <row r="1373">
          <cell r="A1373">
            <v>1371</v>
          </cell>
        </row>
        <row r="1374">
          <cell r="A1374">
            <v>1372</v>
          </cell>
        </row>
        <row r="1375">
          <cell r="A1375">
            <v>1373</v>
          </cell>
        </row>
        <row r="1376">
          <cell r="A1376">
            <v>1374</v>
          </cell>
        </row>
        <row r="1377">
          <cell r="A1377">
            <v>1375</v>
          </cell>
        </row>
        <row r="1378">
          <cell r="A1378">
            <v>1376</v>
          </cell>
        </row>
        <row r="1379">
          <cell r="A1379">
            <v>1377</v>
          </cell>
        </row>
        <row r="1380">
          <cell r="A1380">
            <v>1378</v>
          </cell>
        </row>
        <row r="1381">
          <cell r="A1381">
            <v>1379</v>
          </cell>
        </row>
        <row r="1382">
          <cell r="A1382">
            <v>1380</v>
          </cell>
        </row>
        <row r="1383">
          <cell r="A1383">
            <v>1381</v>
          </cell>
        </row>
        <row r="1384">
          <cell r="A1384">
            <v>1382</v>
          </cell>
        </row>
        <row r="1385">
          <cell r="A1385">
            <v>1383</v>
          </cell>
        </row>
        <row r="1386">
          <cell r="A1386">
            <v>1384</v>
          </cell>
        </row>
        <row r="1387">
          <cell r="A1387">
            <v>1385</v>
          </cell>
        </row>
        <row r="1388">
          <cell r="A1388">
            <v>1386</v>
          </cell>
        </row>
        <row r="1389">
          <cell r="A1389">
            <v>1387</v>
          </cell>
        </row>
        <row r="1390">
          <cell r="A1390">
            <v>1388</v>
          </cell>
        </row>
        <row r="1391">
          <cell r="A1391">
            <v>1389</v>
          </cell>
        </row>
        <row r="1392">
          <cell r="A1392">
            <v>1390</v>
          </cell>
        </row>
        <row r="1393">
          <cell r="A1393">
            <v>1391</v>
          </cell>
        </row>
        <row r="1394">
          <cell r="A1394">
            <v>1392</v>
          </cell>
        </row>
        <row r="1395">
          <cell r="A1395">
            <v>1393</v>
          </cell>
        </row>
        <row r="1396">
          <cell r="A1396">
            <v>1394</v>
          </cell>
        </row>
        <row r="1397">
          <cell r="A1397">
            <v>1395</v>
          </cell>
        </row>
        <row r="1398">
          <cell r="A1398">
            <v>1396</v>
          </cell>
        </row>
        <row r="1399">
          <cell r="A1399">
            <v>1397</v>
          </cell>
        </row>
        <row r="1400">
          <cell r="A1400">
            <v>1398</v>
          </cell>
        </row>
        <row r="1401">
          <cell r="A1401">
            <v>1399</v>
          </cell>
        </row>
        <row r="1402">
          <cell r="A1402">
            <v>1400</v>
          </cell>
          <cell r="B1402" t="str">
            <v>맑은유리</v>
          </cell>
          <cell r="C1402" t="str">
            <v>3mm</v>
          </cell>
          <cell r="D1402" t="str">
            <v>㎡</v>
          </cell>
          <cell r="E1402">
            <v>2960</v>
          </cell>
        </row>
        <row r="1403">
          <cell r="A1403">
            <v>1401</v>
          </cell>
          <cell r="B1403" t="str">
            <v>맑은유리</v>
          </cell>
          <cell r="C1403" t="str">
            <v>5mm</v>
          </cell>
          <cell r="D1403" t="str">
            <v>㎡</v>
          </cell>
          <cell r="E1403">
            <v>4413</v>
          </cell>
        </row>
        <row r="1404">
          <cell r="A1404">
            <v>1402</v>
          </cell>
        </row>
        <row r="1405">
          <cell r="A1405">
            <v>1403</v>
          </cell>
          <cell r="B1405" t="str">
            <v>색유리</v>
          </cell>
          <cell r="C1405" t="str">
            <v>3mm</v>
          </cell>
          <cell r="D1405" t="str">
            <v>㎡</v>
          </cell>
          <cell r="E1405">
            <v>4957</v>
          </cell>
        </row>
        <row r="1406">
          <cell r="A1406">
            <v>1404</v>
          </cell>
          <cell r="B1406" t="str">
            <v>색유리</v>
          </cell>
          <cell r="C1406" t="str">
            <v>5mm</v>
          </cell>
          <cell r="D1406" t="str">
            <v>㎡</v>
          </cell>
          <cell r="E1406">
            <v>7319</v>
          </cell>
        </row>
        <row r="1407">
          <cell r="A1407">
            <v>1405</v>
          </cell>
          <cell r="B1407" t="str">
            <v>색유리</v>
          </cell>
          <cell r="C1407" t="str">
            <v>12mm</v>
          </cell>
          <cell r="D1407" t="str">
            <v>㎡</v>
          </cell>
          <cell r="E1407">
            <v>21850</v>
          </cell>
        </row>
        <row r="1408">
          <cell r="A1408">
            <v>1406</v>
          </cell>
        </row>
        <row r="1409">
          <cell r="A1409">
            <v>1407</v>
          </cell>
          <cell r="B1409" t="str">
            <v>무늬유리</v>
          </cell>
          <cell r="C1409" t="str">
            <v>3mm</v>
          </cell>
          <cell r="D1409" t="str">
            <v>㎡</v>
          </cell>
          <cell r="E1409">
            <v>3321</v>
          </cell>
        </row>
        <row r="1410">
          <cell r="A1410">
            <v>1408</v>
          </cell>
        </row>
        <row r="1411">
          <cell r="A1411">
            <v>1409</v>
          </cell>
          <cell r="B1411" t="str">
            <v>투명복층유리</v>
          </cell>
          <cell r="C1411" t="str">
            <v>12mm</v>
          </cell>
          <cell r="D1411" t="str">
            <v>㎡</v>
          </cell>
          <cell r="E1411">
            <v>13563</v>
          </cell>
        </row>
        <row r="1412">
          <cell r="A1412">
            <v>1410</v>
          </cell>
          <cell r="B1412" t="str">
            <v>투명복층유리</v>
          </cell>
          <cell r="C1412" t="str">
            <v>16mm</v>
          </cell>
          <cell r="D1412" t="str">
            <v>㎡</v>
          </cell>
          <cell r="E1412">
            <v>18729</v>
          </cell>
        </row>
        <row r="1413">
          <cell r="A1413">
            <v>1411</v>
          </cell>
          <cell r="B1413" t="str">
            <v>투명복층유리</v>
          </cell>
          <cell r="C1413" t="str">
            <v>18mm</v>
          </cell>
          <cell r="D1413" t="str">
            <v>㎡</v>
          </cell>
          <cell r="E1413">
            <v>24542</v>
          </cell>
        </row>
        <row r="1414">
          <cell r="A1414">
            <v>1412</v>
          </cell>
          <cell r="B1414" t="str">
            <v>투명복층유리</v>
          </cell>
          <cell r="C1414" t="str">
            <v>24mm</v>
          </cell>
          <cell r="D1414" t="str">
            <v>㎡</v>
          </cell>
          <cell r="E1414">
            <v>28417</v>
          </cell>
        </row>
        <row r="1415">
          <cell r="A1415">
            <v>1413</v>
          </cell>
        </row>
        <row r="1416">
          <cell r="A1416">
            <v>1414</v>
          </cell>
          <cell r="B1416" t="str">
            <v>칼라복층유리</v>
          </cell>
          <cell r="C1416" t="str">
            <v>12mm</v>
          </cell>
          <cell r="D1416" t="str">
            <v>㎡</v>
          </cell>
          <cell r="E1416">
            <v>16146</v>
          </cell>
        </row>
        <row r="1417">
          <cell r="A1417">
            <v>1415</v>
          </cell>
          <cell r="B1417" t="str">
            <v>칼라복층유리</v>
          </cell>
          <cell r="C1417" t="str">
            <v>16mm</v>
          </cell>
          <cell r="D1417" t="str">
            <v>㎡</v>
          </cell>
          <cell r="E1417">
            <v>21313</v>
          </cell>
        </row>
        <row r="1418">
          <cell r="A1418">
            <v>1416</v>
          </cell>
          <cell r="B1418" t="str">
            <v>칼라복층유리</v>
          </cell>
          <cell r="C1418" t="str">
            <v>18mm</v>
          </cell>
          <cell r="D1418" t="str">
            <v>㎡</v>
          </cell>
          <cell r="E1418">
            <v>28417</v>
          </cell>
        </row>
        <row r="1419">
          <cell r="A1419">
            <v>1417</v>
          </cell>
          <cell r="B1419" t="str">
            <v>칼라복층유리</v>
          </cell>
          <cell r="C1419" t="str">
            <v>24mm</v>
          </cell>
          <cell r="D1419" t="str">
            <v>㎡</v>
          </cell>
          <cell r="E1419">
            <v>32292</v>
          </cell>
        </row>
        <row r="1420">
          <cell r="A1420">
            <v>1418</v>
          </cell>
        </row>
        <row r="1421">
          <cell r="A1421">
            <v>1419</v>
          </cell>
          <cell r="B1421" t="str">
            <v>반사복층유리</v>
          </cell>
          <cell r="C1421" t="str">
            <v>18mm</v>
          </cell>
          <cell r="D1421" t="str">
            <v>㎡</v>
          </cell>
          <cell r="E1421">
            <v>41334</v>
          </cell>
        </row>
        <row r="1422">
          <cell r="A1422">
            <v>1420</v>
          </cell>
          <cell r="B1422" t="str">
            <v>반사복층유리</v>
          </cell>
          <cell r="C1422" t="str">
            <v>24mm</v>
          </cell>
          <cell r="D1422" t="str">
            <v>㎡</v>
          </cell>
          <cell r="E1422">
            <v>45209</v>
          </cell>
        </row>
        <row r="1423">
          <cell r="A1423">
            <v>1421</v>
          </cell>
        </row>
        <row r="1424">
          <cell r="A1424">
            <v>1422</v>
          </cell>
          <cell r="B1424" t="str">
            <v>반사유리</v>
          </cell>
          <cell r="C1424" t="str">
            <v>6mm</v>
          </cell>
          <cell r="D1424" t="str">
            <v>㎡</v>
          </cell>
          <cell r="E1424">
            <v>21636</v>
          </cell>
        </row>
        <row r="1425">
          <cell r="A1425">
            <v>1423</v>
          </cell>
        </row>
        <row r="1426">
          <cell r="A1426">
            <v>1424</v>
          </cell>
          <cell r="B1426" t="str">
            <v>강화유리(반사유리)</v>
          </cell>
          <cell r="C1426" t="str">
            <v>6mm</v>
          </cell>
          <cell r="D1426" t="str">
            <v>㎡</v>
          </cell>
          <cell r="E1426">
            <v>33476</v>
          </cell>
        </row>
        <row r="1427">
          <cell r="A1427">
            <v>1425</v>
          </cell>
        </row>
        <row r="1428">
          <cell r="A1428">
            <v>1426</v>
          </cell>
          <cell r="B1428" t="str">
            <v>스팬드럴유리</v>
          </cell>
          <cell r="C1428" t="str">
            <v>6mm</v>
          </cell>
          <cell r="D1428" t="str">
            <v>㎡</v>
          </cell>
          <cell r="E1428">
            <v>28632</v>
          </cell>
        </row>
        <row r="1429">
          <cell r="A1429">
            <v>1427</v>
          </cell>
          <cell r="B1429" t="str">
            <v>강화유리(맑은유리)</v>
          </cell>
          <cell r="C1429" t="str">
            <v>3mm</v>
          </cell>
          <cell r="D1429" t="str">
            <v>㎡</v>
          </cell>
          <cell r="E1429">
            <v>9903</v>
          </cell>
        </row>
        <row r="1430">
          <cell r="A1430">
            <v>1428</v>
          </cell>
          <cell r="B1430" t="str">
            <v>강화유리(맑은유리)</v>
          </cell>
          <cell r="C1430" t="str">
            <v>5mm</v>
          </cell>
          <cell r="D1430" t="str">
            <v>㎡</v>
          </cell>
          <cell r="E1430">
            <v>12702</v>
          </cell>
        </row>
        <row r="1431">
          <cell r="A1431">
            <v>1429</v>
          </cell>
          <cell r="B1431" t="str">
            <v>강화유리(맑은유리)</v>
          </cell>
          <cell r="C1431" t="str">
            <v>6mm</v>
          </cell>
          <cell r="D1431" t="str">
            <v>㎡</v>
          </cell>
          <cell r="E1431">
            <v>16038</v>
          </cell>
        </row>
        <row r="1432">
          <cell r="A1432">
            <v>1430</v>
          </cell>
          <cell r="B1432" t="str">
            <v>강화유리(맑은유리)</v>
          </cell>
          <cell r="C1432" t="str">
            <v>8mm</v>
          </cell>
          <cell r="D1432" t="str">
            <v>㎡</v>
          </cell>
          <cell r="E1432">
            <v>23896</v>
          </cell>
        </row>
        <row r="1433">
          <cell r="A1433">
            <v>1431</v>
          </cell>
          <cell r="B1433" t="str">
            <v>강화유리(맑은유리)</v>
          </cell>
          <cell r="C1433" t="str">
            <v>10mm</v>
          </cell>
          <cell r="D1433" t="str">
            <v>㎡</v>
          </cell>
          <cell r="E1433">
            <v>30570</v>
          </cell>
        </row>
        <row r="1434">
          <cell r="A1434">
            <v>1432</v>
          </cell>
          <cell r="B1434" t="str">
            <v>강화유리(맑은유리)</v>
          </cell>
          <cell r="C1434" t="str">
            <v>12mm</v>
          </cell>
          <cell r="D1434" t="str">
            <v>㎡</v>
          </cell>
          <cell r="E1434">
            <v>40257</v>
          </cell>
        </row>
        <row r="1435">
          <cell r="A1435">
            <v>1433</v>
          </cell>
        </row>
        <row r="1436">
          <cell r="A1436">
            <v>1434</v>
          </cell>
          <cell r="B1436" t="str">
            <v>강화유리(색유리)</v>
          </cell>
          <cell r="C1436" t="str">
            <v>3mm</v>
          </cell>
          <cell r="D1436" t="str">
            <v>㎡</v>
          </cell>
          <cell r="E1436">
            <v>12702</v>
          </cell>
        </row>
        <row r="1437">
          <cell r="A1437">
            <v>1435</v>
          </cell>
          <cell r="B1437" t="str">
            <v>강화유리(색유리)</v>
          </cell>
          <cell r="C1437" t="str">
            <v>5mm</v>
          </cell>
          <cell r="D1437" t="str">
            <v>㎡</v>
          </cell>
          <cell r="E1437">
            <v>16469</v>
          </cell>
        </row>
        <row r="1438">
          <cell r="A1438">
            <v>1436</v>
          </cell>
          <cell r="B1438" t="str">
            <v>강화유리(색유리)</v>
          </cell>
          <cell r="C1438" t="str">
            <v>6mm</v>
          </cell>
          <cell r="D1438" t="str">
            <v>㎡</v>
          </cell>
          <cell r="E1438">
            <v>20775</v>
          </cell>
        </row>
        <row r="1439">
          <cell r="A1439">
            <v>1437</v>
          </cell>
          <cell r="B1439" t="str">
            <v>강화유리(색유리)</v>
          </cell>
          <cell r="C1439" t="str">
            <v>8mm</v>
          </cell>
          <cell r="D1439" t="str">
            <v>㎡</v>
          </cell>
          <cell r="E1439">
            <v>31646</v>
          </cell>
        </row>
        <row r="1440">
          <cell r="A1440">
            <v>1438</v>
          </cell>
          <cell r="B1440" t="str">
            <v>강화유리(색유리)</v>
          </cell>
          <cell r="C1440" t="str">
            <v>10mm</v>
          </cell>
          <cell r="D1440" t="str">
            <v>㎡</v>
          </cell>
          <cell r="E1440">
            <v>39719</v>
          </cell>
        </row>
        <row r="1441">
          <cell r="A1441">
            <v>1439</v>
          </cell>
          <cell r="B1441" t="str">
            <v>강화유리(색유리)</v>
          </cell>
          <cell r="C1441" t="str">
            <v>12mm</v>
          </cell>
          <cell r="D1441" t="str">
            <v>㎡</v>
          </cell>
          <cell r="E1441">
            <v>48653</v>
          </cell>
        </row>
        <row r="1442">
          <cell r="A1442">
            <v>1440</v>
          </cell>
        </row>
        <row r="1443">
          <cell r="A1443">
            <v>1441</v>
          </cell>
          <cell r="B1443" t="str">
            <v>유리블럭</v>
          </cell>
          <cell r="C1443" t="str">
            <v>190*190*80</v>
          </cell>
          <cell r="D1443" t="str">
            <v>조</v>
          </cell>
          <cell r="E1443">
            <v>2800</v>
          </cell>
        </row>
        <row r="1444">
          <cell r="A1444">
            <v>1442</v>
          </cell>
        </row>
        <row r="1445">
          <cell r="A1445">
            <v>1443</v>
          </cell>
          <cell r="B1445" t="str">
            <v>마블라이트</v>
          </cell>
          <cell r="C1445" t="str">
            <v>900*900*15</v>
          </cell>
          <cell r="D1445" t="str">
            <v>㎡</v>
          </cell>
          <cell r="E1445">
            <v>225000</v>
          </cell>
        </row>
        <row r="1446">
          <cell r="A1446">
            <v>1444</v>
          </cell>
        </row>
        <row r="1447">
          <cell r="A1447">
            <v>1445</v>
          </cell>
        </row>
        <row r="1448">
          <cell r="A1448">
            <v>1446</v>
          </cell>
        </row>
        <row r="1449">
          <cell r="A1449">
            <v>1447</v>
          </cell>
        </row>
        <row r="1450">
          <cell r="A1450">
            <v>1448</v>
          </cell>
        </row>
        <row r="1451">
          <cell r="A1451">
            <v>1449</v>
          </cell>
        </row>
        <row r="1452">
          <cell r="A1452">
            <v>1450</v>
          </cell>
        </row>
        <row r="1453">
          <cell r="A1453">
            <v>1451</v>
          </cell>
        </row>
        <row r="1454">
          <cell r="A1454">
            <v>1452</v>
          </cell>
        </row>
        <row r="1455">
          <cell r="A1455">
            <v>1453</v>
          </cell>
        </row>
        <row r="1456">
          <cell r="A1456">
            <v>1454</v>
          </cell>
        </row>
        <row r="1457">
          <cell r="A1457">
            <v>1455</v>
          </cell>
        </row>
        <row r="1458">
          <cell r="A1458">
            <v>1456</v>
          </cell>
        </row>
        <row r="1459">
          <cell r="A1459">
            <v>1457</v>
          </cell>
        </row>
        <row r="1460">
          <cell r="A1460">
            <v>1458</v>
          </cell>
        </row>
        <row r="1461">
          <cell r="A1461">
            <v>1459</v>
          </cell>
        </row>
        <row r="1462">
          <cell r="A1462">
            <v>1460</v>
          </cell>
        </row>
        <row r="1463">
          <cell r="A1463">
            <v>1461</v>
          </cell>
        </row>
        <row r="1464">
          <cell r="A1464">
            <v>1462</v>
          </cell>
        </row>
        <row r="1465">
          <cell r="A1465">
            <v>1463</v>
          </cell>
        </row>
        <row r="1466">
          <cell r="A1466">
            <v>1464</v>
          </cell>
        </row>
        <row r="1467">
          <cell r="A1467">
            <v>1465</v>
          </cell>
        </row>
        <row r="1468">
          <cell r="A1468">
            <v>1466</v>
          </cell>
        </row>
        <row r="1469">
          <cell r="A1469">
            <v>1467</v>
          </cell>
        </row>
        <row r="1470">
          <cell r="A1470">
            <v>1468</v>
          </cell>
        </row>
        <row r="1471">
          <cell r="A1471">
            <v>1469</v>
          </cell>
        </row>
        <row r="1472">
          <cell r="A1472">
            <v>1470</v>
          </cell>
        </row>
        <row r="1473">
          <cell r="A1473">
            <v>1471</v>
          </cell>
        </row>
        <row r="1474">
          <cell r="A1474">
            <v>1472</v>
          </cell>
        </row>
        <row r="1475">
          <cell r="A1475">
            <v>1473</v>
          </cell>
        </row>
        <row r="1476">
          <cell r="A1476">
            <v>1474</v>
          </cell>
        </row>
        <row r="1477">
          <cell r="A1477">
            <v>1475</v>
          </cell>
        </row>
        <row r="1478">
          <cell r="A1478">
            <v>1476</v>
          </cell>
        </row>
        <row r="1479">
          <cell r="A1479">
            <v>1477</v>
          </cell>
        </row>
        <row r="1480">
          <cell r="A1480">
            <v>1478</v>
          </cell>
        </row>
        <row r="1481">
          <cell r="A1481">
            <v>1479</v>
          </cell>
        </row>
        <row r="1482">
          <cell r="A1482">
            <v>1480</v>
          </cell>
        </row>
        <row r="1483">
          <cell r="A1483">
            <v>1481</v>
          </cell>
        </row>
        <row r="1484">
          <cell r="A1484">
            <v>1482</v>
          </cell>
        </row>
        <row r="1485">
          <cell r="A1485">
            <v>1483</v>
          </cell>
        </row>
        <row r="1486">
          <cell r="A1486">
            <v>1484</v>
          </cell>
        </row>
        <row r="1487">
          <cell r="A1487">
            <v>1485</v>
          </cell>
        </row>
        <row r="1488">
          <cell r="A1488">
            <v>1486</v>
          </cell>
        </row>
        <row r="1489">
          <cell r="A1489">
            <v>1487</v>
          </cell>
        </row>
        <row r="1490">
          <cell r="A1490">
            <v>1488</v>
          </cell>
        </row>
        <row r="1491">
          <cell r="A1491">
            <v>1489</v>
          </cell>
        </row>
        <row r="1492">
          <cell r="A1492">
            <v>1490</v>
          </cell>
        </row>
        <row r="1493">
          <cell r="A1493">
            <v>1491</v>
          </cell>
        </row>
        <row r="1494">
          <cell r="A1494">
            <v>1492</v>
          </cell>
        </row>
        <row r="1495">
          <cell r="A1495">
            <v>1493</v>
          </cell>
        </row>
        <row r="1496">
          <cell r="A1496">
            <v>1494</v>
          </cell>
        </row>
        <row r="1497">
          <cell r="A1497">
            <v>1495</v>
          </cell>
        </row>
        <row r="1498">
          <cell r="A1498">
            <v>1496</v>
          </cell>
        </row>
        <row r="1499">
          <cell r="A1499">
            <v>1497</v>
          </cell>
        </row>
        <row r="1500">
          <cell r="A1500">
            <v>1498</v>
          </cell>
        </row>
        <row r="1501">
          <cell r="A1501">
            <v>1499</v>
          </cell>
        </row>
        <row r="1502">
          <cell r="A1502">
            <v>1500</v>
          </cell>
        </row>
        <row r="1503">
          <cell r="A1503">
            <v>1501</v>
          </cell>
          <cell r="B1503" t="str">
            <v>조합페인트</v>
          </cell>
          <cell r="C1503" t="str">
            <v>목재면 1회</v>
          </cell>
          <cell r="D1503" t="str">
            <v>㎡</v>
          </cell>
          <cell r="E1503">
            <v>308</v>
          </cell>
          <cell r="F1503">
            <v>1191</v>
          </cell>
        </row>
        <row r="1504">
          <cell r="A1504">
            <v>1502</v>
          </cell>
          <cell r="B1504" t="str">
            <v>조합페인트</v>
          </cell>
          <cell r="C1504" t="str">
            <v>목재면 2회</v>
          </cell>
          <cell r="D1504" t="str">
            <v>㎡</v>
          </cell>
          <cell r="E1504">
            <v>589</v>
          </cell>
          <cell r="F1504">
            <v>2442</v>
          </cell>
        </row>
        <row r="1505">
          <cell r="A1505">
            <v>1503</v>
          </cell>
          <cell r="B1505" t="str">
            <v>조합페인트</v>
          </cell>
          <cell r="C1505" t="str">
            <v>목재면 3회</v>
          </cell>
          <cell r="D1505" t="str">
            <v>㎡</v>
          </cell>
          <cell r="E1505">
            <v>805</v>
          </cell>
          <cell r="F1505">
            <v>3633</v>
          </cell>
        </row>
        <row r="1506">
          <cell r="A1506">
            <v>1504</v>
          </cell>
          <cell r="B1506" t="str">
            <v>조합페인트</v>
          </cell>
          <cell r="C1506" t="str">
            <v>철재면 1회</v>
          </cell>
          <cell r="D1506" t="str">
            <v>㎡</v>
          </cell>
          <cell r="E1506">
            <v>382</v>
          </cell>
          <cell r="F1506">
            <v>1370</v>
          </cell>
        </row>
        <row r="1507">
          <cell r="A1507">
            <v>1505</v>
          </cell>
          <cell r="B1507" t="str">
            <v>조합페인트</v>
          </cell>
          <cell r="C1507" t="str">
            <v>철재면 2회</v>
          </cell>
          <cell r="D1507" t="str">
            <v>㎡</v>
          </cell>
          <cell r="E1507">
            <v>634</v>
          </cell>
          <cell r="F1507">
            <v>2740</v>
          </cell>
        </row>
        <row r="1508">
          <cell r="A1508">
            <v>1506</v>
          </cell>
          <cell r="B1508" t="str">
            <v>조합페인트</v>
          </cell>
          <cell r="C1508" t="str">
            <v>철재면 3회</v>
          </cell>
          <cell r="D1508" t="str">
            <v>㎡</v>
          </cell>
          <cell r="E1508">
            <v>868</v>
          </cell>
          <cell r="F1508">
            <v>3871</v>
          </cell>
        </row>
        <row r="1509">
          <cell r="A1509">
            <v>1507</v>
          </cell>
          <cell r="B1509" t="str">
            <v>녹막이페인트</v>
          </cell>
          <cell r="C1509" t="str">
            <v>벽면</v>
          </cell>
          <cell r="D1509" t="str">
            <v>㎡</v>
          </cell>
          <cell r="E1509">
            <v>305</v>
          </cell>
          <cell r="F1509">
            <v>1131</v>
          </cell>
        </row>
        <row r="1510">
          <cell r="A1510">
            <v>1508</v>
          </cell>
          <cell r="B1510" t="str">
            <v>녹막이페인트</v>
          </cell>
          <cell r="C1510" t="str">
            <v>벽면</v>
          </cell>
          <cell r="D1510" t="str">
            <v>㎡</v>
          </cell>
          <cell r="E1510">
            <v>555</v>
          </cell>
          <cell r="F1510">
            <v>1787</v>
          </cell>
        </row>
        <row r="1511">
          <cell r="A1511">
            <v>1509</v>
          </cell>
          <cell r="B1511" t="str">
            <v>녹막이페인트</v>
          </cell>
          <cell r="C1511" t="str">
            <v>벽면</v>
          </cell>
          <cell r="D1511" t="str">
            <v>㎡</v>
          </cell>
          <cell r="E1511">
            <v>637</v>
          </cell>
          <cell r="F1511">
            <v>2740</v>
          </cell>
        </row>
        <row r="1512">
          <cell r="A1512">
            <v>1510</v>
          </cell>
          <cell r="B1512" t="str">
            <v>에나멜페인트</v>
          </cell>
          <cell r="C1512" t="str">
            <v>목재면 1회</v>
          </cell>
          <cell r="D1512" t="str">
            <v>㎡</v>
          </cell>
          <cell r="E1512">
            <v>249</v>
          </cell>
          <cell r="F1512">
            <v>2561</v>
          </cell>
        </row>
        <row r="1513">
          <cell r="A1513">
            <v>1511</v>
          </cell>
          <cell r="B1513" t="str">
            <v>에나멜페인트</v>
          </cell>
          <cell r="C1513" t="str">
            <v>목재면 2회</v>
          </cell>
          <cell r="D1513" t="str">
            <v>㎡</v>
          </cell>
          <cell r="E1513">
            <v>418</v>
          </cell>
          <cell r="F1513">
            <v>4646</v>
          </cell>
        </row>
        <row r="1514">
          <cell r="A1514">
            <v>1512</v>
          </cell>
          <cell r="B1514" t="str">
            <v>에나멜페인트</v>
          </cell>
          <cell r="C1514" t="str">
            <v>목재면 3회</v>
          </cell>
          <cell r="D1514" t="str">
            <v>㎡</v>
          </cell>
          <cell r="E1514">
            <v>571</v>
          </cell>
          <cell r="F1514">
            <v>6731</v>
          </cell>
        </row>
        <row r="1515">
          <cell r="A1515">
            <v>1513</v>
          </cell>
          <cell r="B1515" t="str">
            <v>에나멜페인트</v>
          </cell>
          <cell r="C1515" t="str">
            <v>철재면 1회</v>
          </cell>
          <cell r="D1515" t="str">
            <v>㎡</v>
          </cell>
          <cell r="E1515">
            <v>230</v>
          </cell>
          <cell r="F1515">
            <v>3097</v>
          </cell>
        </row>
        <row r="1516">
          <cell r="A1516">
            <v>1514</v>
          </cell>
          <cell r="B1516" t="str">
            <v>에나멜페인트</v>
          </cell>
          <cell r="C1516" t="str">
            <v>철재면 2회</v>
          </cell>
          <cell r="D1516" t="str">
            <v>㎡</v>
          </cell>
          <cell r="E1516">
            <v>418</v>
          </cell>
          <cell r="F1516">
            <v>6195</v>
          </cell>
        </row>
        <row r="1517">
          <cell r="A1517">
            <v>1515</v>
          </cell>
          <cell r="B1517" t="str">
            <v>에나멜페인트</v>
          </cell>
          <cell r="C1517" t="str">
            <v>철재면 3회</v>
          </cell>
          <cell r="D1517" t="str">
            <v>㎡</v>
          </cell>
          <cell r="E1517">
            <v>552</v>
          </cell>
          <cell r="F1517">
            <v>8041</v>
          </cell>
        </row>
        <row r="1518">
          <cell r="A1518">
            <v>1516</v>
          </cell>
          <cell r="B1518" t="str">
            <v>바니쉬칠</v>
          </cell>
          <cell r="C1518" t="str">
            <v>목재면 1회</v>
          </cell>
          <cell r="D1518" t="str">
            <v>㎡</v>
          </cell>
          <cell r="E1518">
            <v>137</v>
          </cell>
          <cell r="F1518">
            <v>1250</v>
          </cell>
        </row>
        <row r="1519">
          <cell r="A1519">
            <v>1517</v>
          </cell>
          <cell r="B1519" t="str">
            <v>바니쉬칠</v>
          </cell>
          <cell r="C1519" t="str">
            <v>목재면 2회</v>
          </cell>
          <cell r="D1519" t="str">
            <v>㎡</v>
          </cell>
          <cell r="E1519">
            <v>271</v>
          </cell>
          <cell r="F1519">
            <v>2859</v>
          </cell>
        </row>
        <row r="1520">
          <cell r="A1520">
            <v>1518</v>
          </cell>
          <cell r="B1520" t="str">
            <v>바니쉬칠</v>
          </cell>
          <cell r="C1520" t="str">
            <v>목재면 3회</v>
          </cell>
          <cell r="D1520" t="str">
            <v>㎡</v>
          </cell>
          <cell r="E1520">
            <v>455</v>
          </cell>
          <cell r="F1520">
            <v>4467</v>
          </cell>
        </row>
        <row r="1521">
          <cell r="A1521">
            <v>1519</v>
          </cell>
          <cell r="B1521" t="str">
            <v>크리어 락카칠</v>
          </cell>
          <cell r="C1521" t="str">
            <v>목재면 7회</v>
          </cell>
          <cell r="D1521" t="str">
            <v>㎡</v>
          </cell>
          <cell r="E1521">
            <v>2107</v>
          </cell>
          <cell r="F1521">
            <v>23231</v>
          </cell>
        </row>
        <row r="1522">
          <cell r="A1522">
            <v>1520</v>
          </cell>
          <cell r="B1522" t="str">
            <v>락카 에나멜칠</v>
          </cell>
          <cell r="C1522" t="str">
            <v>뿜칠 목재</v>
          </cell>
          <cell r="D1522" t="str">
            <v>㎡</v>
          </cell>
          <cell r="E1522">
            <v>2310</v>
          </cell>
          <cell r="F1522">
            <v>20849</v>
          </cell>
        </row>
        <row r="1523">
          <cell r="A1523">
            <v>1521</v>
          </cell>
          <cell r="B1523" t="str">
            <v>락카 에나멜칠</v>
          </cell>
          <cell r="C1523" t="str">
            <v>뿜칠 철재</v>
          </cell>
          <cell r="D1523" t="str">
            <v>㎡</v>
          </cell>
          <cell r="E1523">
            <v>2817</v>
          </cell>
          <cell r="F1523">
            <v>23827</v>
          </cell>
        </row>
        <row r="1524">
          <cell r="A1524">
            <v>1522</v>
          </cell>
          <cell r="B1524" t="str">
            <v>오일 스테인칠</v>
          </cell>
          <cell r="C1524" t="str">
            <v>1회</v>
          </cell>
          <cell r="D1524" t="str">
            <v>㎡</v>
          </cell>
          <cell r="E1524">
            <v>216</v>
          </cell>
          <cell r="F1524">
            <v>1429</v>
          </cell>
        </row>
        <row r="1525">
          <cell r="A1525">
            <v>1523</v>
          </cell>
          <cell r="B1525" t="str">
            <v>오일 스테인칠</v>
          </cell>
          <cell r="C1525" t="str">
            <v>2회</v>
          </cell>
          <cell r="D1525" t="str">
            <v>㎡</v>
          </cell>
          <cell r="E1525">
            <v>340</v>
          </cell>
          <cell r="F1525">
            <v>2680</v>
          </cell>
        </row>
        <row r="1526">
          <cell r="A1526">
            <v>1524</v>
          </cell>
          <cell r="B1526" t="str">
            <v>알루미늄 페인트칠</v>
          </cell>
          <cell r="C1526" t="str">
            <v>목재면 2회</v>
          </cell>
          <cell r="D1526" t="str">
            <v>㎡</v>
          </cell>
          <cell r="E1526">
            <v>635</v>
          </cell>
          <cell r="F1526">
            <v>3248</v>
          </cell>
        </row>
        <row r="1527">
          <cell r="A1527">
            <v>1525</v>
          </cell>
          <cell r="B1527" t="str">
            <v>수성페인트</v>
          </cell>
          <cell r="C1527" t="str">
            <v>내벽 1회</v>
          </cell>
          <cell r="D1527" t="str">
            <v>㎡</v>
          </cell>
          <cell r="E1527">
            <v>166</v>
          </cell>
          <cell r="F1527">
            <v>1250</v>
          </cell>
        </row>
        <row r="1528">
          <cell r="A1528">
            <v>1526</v>
          </cell>
          <cell r="B1528" t="str">
            <v>수성페인트</v>
          </cell>
          <cell r="C1528" t="str">
            <v>내벽 2회</v>
          </cell>
          <cell r="D1528" t="str">
            <v>㎡</v>
          </cell>
          <cell r="E1528">
            <v>345</v>
          </cell>
          <cell r="F1528">
            <v>2740</v>
          </cell>
        </row>
        <row r="1529">
          <cell r="A1529">
            <v>1527</v>
          </cell>
          <cell r="B1529" t="str">
            <v>수성페인트</v>
          </cell>
          <cell r="C1529" t="str">
            <v>내벽 3회</v>
          </cell>
          <cell r="D1529" t="str">
            <v>㎡</v>
          </cell>
          <cell r="E1529">
            <v>523</v>
          </cell>
          <cell r="F1529">
            <v>4229</v>
          </cell>
        </row>
        <row r="1530">
          <cell r="A1530">
            <v>1528</v>
          </cell>
          <cell r="B1530" t="str">
            <v>수성페인트</v>
          </cell>
          <cell r="C1530" t="str">
            <v>외벽 1회</v>
          </cell>
          <cell r="D1530" t="str">
            <v>㎡</v>
          </cell>
          <cell r="E1530">
            <v>128</v>
          </cell>
          <cell r="F1530">
            <v>1250</v>
          </cell>
        </row>
        <row r="1531">
          <cell r="A1531">
            <v>1529</v>
          </cell>
          <cell r="B1531" t="str">
            <v>수성페인트</v>
          </cell>
          <cell r="C1531" t="str">
            <v>외벽 2회</v>
          </cell>
          <cell r="D1531" t="str">
            <v>㎡</v>
          </cell>
          <cell r="E1531">
            <v>268</v>
          </cell>
          <cell r="F1531">
            <v>2740</v>
          </cell>
        </row>
        <row r="1532">
          <cell r="A1532">
            <v>1530</v>
          </cell>
          <cell r="B1532" t="str">
            <v>수성페인트</v>
          </cell>
          <cell r="C1532" t="str">
            <v>외벽 3회</v>
          </cell>
          <cell r="D1532" t="str">
            <v>㎡</v>
          </cell>
          <cell r="E1532">
            <v>408</v>
          </cell>
          <cell r="F1532">
            <v>4229</v>
          </cell>
        </row>
        <row r="1533">
          <cell r="A1533">
            <v>1531</v>
          </cell>
          <cell r="B1533" t="str">
            <v>수성페인트</v>
          </cell>
          <cell r="C1533" t="str">
            <v>내부천정1회</v>
          </cell>
          <cell r="D1533" t="str">
            <v>㎡</v>
          </cell>
          <cell r="E1533">
            <v>194</v>
          </cell>
          <cell r="F1533">
            <v>1489</v>
          </cell>
        </row>
        <row r="1534">
          <cell r="A1534">
            <v>1532</v>
          </cell>
          <cell r="B1534" t="str">
            <v>수성페인트</v>
          </cell>
          <cell r="C1534" t="str">
            <v>내부천정2회</v>
          </cell>
          <cell r="D1534" t="str">
            <v>㎡</v>
          </cell>
          <cell r="E1534">
            <v>406</v>
          </cell>
          <cell r="F1534">
            <v>3276</v>
          </cell>
        </row>
        <row r="1535">
          <cell r="A1535">
            <v>1533</v>
          </cell>
          <cell r="B1535" t="str">
            <v>수성페인트</v>
          </cell>
          <cell r="C1535" t="str">
            <v>내부천정3회</v>
          </cell>
          <cell r="D1535" t="str">
            <v>㎡</v>
          </cell>
          <cell r="E1535">
            <v>671</v>
          </cell>
          <cell r="F1535">
            <v>5063</v>
          </cell>
        </row>
        <row r="1536">
          <cell r="A1536">
            <v>1534</v>
          </cell>
          <cell r="B1536" t="str">
            <v>수성페인트</v>
          </cell>
          <cell r="C1536" t="str">
            <v>외부천정 1회</v>
          </cell>
          <cell r="D1536" t="str">
            <v>㎡</v>
          </cell>
          <cell r="E1536">
            <v>174</v>
          </cell>
          <cell r="F1536">
            <v>2561</v>
          </cell>
        </row>
        <row r="1537">
          <cell r="A1537">
            <v>1535</v>
          </cell>
          <cell r="B1537" t="str">
            <v>수성페인트</v>
          </cell>
          <cell r="C1537" t="str">
            <v>외부천정 2회</v>
          </cell>
          <cell r="D1537" t="str">
            <v>㎡</v>
          </cell>
          <cell r="E1537">
            <v>349</v>
          </cell>
          <cell r="F1537">
            <v>4348</v>
          </cell>
        </row>
        <row r="1538">
          <cell r="A1538">
            <v>1536</v>
          </cell>
          <cell r="B1538" t="str">
            <v>수성페인트</v>
          </cell>
          <cell r="C1538" t="str">
            <v>외부천정 3회</v>
          </cell>
          <cell r="D1538" t="str">
            <v>㎡</v>
          </cell>
          <cell r="E1538">
            <v>514</v>
          </cell>
          <cell r="F1538">
            <v>6135</v>
          </cell>
        </row>
        <row r="1539">
          <cell r="A1539">
            <v>1537</v>
          </cell>
          <cell r="B1539" t="str">
            <v>본타일(인코트)아크릴계</v>
          </cell>
          <cell r="C1539" t="str">
            <v>내부 벽</v>
          </cell>
          <cell r="D1539" t="str">
            <v>㎡</v>
          </cell>
          <cell r="E1539">
            <v>3283</v>
          </cell>
          <cell r="F1539">
            <v>10416</v>
          </cell>
        </row>
        <row r="1540">
          <cell r="A1540">
            <v>1538</v>
          </cell>
          <cell r="B1540" t="str">
            <v>본타일(인코트)아크릴계</v>
          </cell>
          <cell r="C1540" t="str">
            <v>내부 천정</v>
          </cell>
          <cell r="D1540" t="str">
            <v>㎡</v>
          </cell>
          <cell r="E1540">
            <v>3939</v>
          </cell>
          <cell r="F1540">
            <v>12466</v>
          </cell>
        </row>
        <row r="1541">
          <cell r="A1541">
            <v>1539</v>
          </cell>
          <cell r="B1541" t="str">
            <v>본타일(인코트)에폭시계</v>
          </cell>
          <cell r="C1541" t="str">
            <v>외부 벽</v>
          </cell>
          <cell r="D1541" t="str">
            <v>㎡</v>
          </cell>
          <cell r="E1541">
            <v>4123</v>
          </cell>
          <cell r="F1541">
            <v>9602</v>
          </cell>
        </row>
        <row r="1542">
          <cell r="A1542">
            <v>1540</v>
          </cell>
          <cell r="B1542" t="str">
            <v>본타일(인코트)에폭시계</v>
          </cell>
          <cell r="C1542" t="str">
            <v>외부 천정</v>
          </cell>
          <cell r="D1542" t="str">
            <v>㎡</v>
          </cell>
          <cell r="E1542">
            <v>4946</v>
          </cell>
          <cell r="F1542">
            <v>11532</v>
          </cell>
        </row>
        <row r="1543">
          <cell r="A1543">
            <v>1541</v>
          </cell>
          <cell r="B1543" t="str">
            <v>암면 스프레이</v>
          </cell>
          <cell r="C1543" t="str">
            <v>흡음.단열 T30</v>
          </cell>
          <cell r="D1543" t="str">
            <v>㎡</v>
          </cell>
          <cell r="E1543">
            <v>4800</v>
          </cell>
        </row>
        <row r="1544">
          <cell r="A1544">
            <v>1542</v>
          </cell>
          <cell r="B1544" t="str">
            <v>암면 스프레이</v>
          </cell>
          <cell r="C1544" t="str">
            <v>흡음.단열 T50</v>
          </cell>
          <cell r="D1544" t="str">
            <v>㎡</v>
          </cell>
          <cell r="E1544">
            <v>8000</v>
          </cell>
        </row>
        <row r="1545">
          <cell r="A1545">
            <v>1543</v>
          </cell>
          <cell r="B1545" t="str">
            <v>암면 스프레이</v>
          </cell>
          <cell r="C1545" t="str">
            <v>흡음.단열 T80</v>
          </cell>
          <cell r="D1545" t="str">
            <v>㎡</v>
          </cell>
          <cell r="E1545">
            <v>12800</v>
          </cell>
        </row>
        <row r="1546">
          <cell r="A1546">
            <v>1544</v>
          </cell>
          <cell r="B1546" t="str">
            <v>퍼라이트뿜칠</v>
          </cell>
          <cell r="C1546" t="str">
            <v>천정.주차장 T3</v>
          </cell>
          <cell r="D1546" t="str">
            <v>㎡</v>
          </cell>
          <cell r="E1546">
            <v>6000</v>
          </cell>
        </row>
        <row r="1547">
          <cell r="A1547">
            <v>1545</v>
          </cell>
          <cell r="B1547" t="str">
            <v>퍼라이트뿜칠</v>
          </cell>
          <cell r="C1547" t="str">
            <v>천정.주차장 T5</v>
          </cell>
          <cell r="D1547" t="str">
            <v>㎡</v>
          </cell>
          <cell r="E1547">
            <v>10000</v>
          </cell>
        </row>
        <row r="1548">
          <cell r="A1548">
            <v>1546</v>
          </cell>
          <cell r="B1548" t="str">
            <v>퍼라이트뿜칠</v>
          </cell>
          <cell r="C1548" t="str">
            <v>천정.주차장 T7</v>
          </cell>
          <cell r="D1548" t="str">
            <v>㎡</v>
          </cell>
          <cell r="E1548">
            <v>14000</v>
          </cell>
        </row>
        <row r="1549">
          <cell r="A1549">
            <v>1547</v>
          </cell>
          <cell r="B1549" t="str">
            <v>퍼라이트뿜칠</v>
          </cell>
          <cell r="C1549" t="str">
            <v>단열.흡음.결로방지 T3</v>
          </cell>
          <cell r="D1549" t="str">
            <v>㎡</v>
          </cell>
          <cell r="E1549">
            <v>4200</v>
          </cell>
        </row>
        <row r="1550">
          <cell r="A1550">
            <v>1548</v>
          </cell>
          <cell r="B1550" t="str">
            <v>퍼라이트뿜칠</v>
          </cell>
          <cell r="C1550" t="str">
            <v>단열.흡음.결로방지 T7</v>
          </cell>
          <cell r="D1550" t="str">
            <v>㎡</v>
          </cell>
          <cell r="E1550">
            <v>9800</v>
          </cell>
        </row>
        <row r="1551">
          <cell r="A1551">
            <v>1549</v>
          </cell>
          <cell r="B1551" t="str">
            <v>퍼라이트뿜칠</v>
          </cell>
          <cell r="C1551" t="str">
            <v>단열.흡음.결로방지 T10</v>
          </cell>
          <cell r="D1551" t="str">
            <v>㎡</v>
          </cell>
          <cell r="E1551">
            <v>14000</v>
          </cell>
        </row>
        <row r="1552">
          <cell r="A1552">
            <v>1550</v>
          </cell>
          <cell r="B1552" t="str">
            <v>퍼라이트 스프레이</v>
          </cell>
          <cell r="C1552" t="str">
            <v>단열.흡음.결로방지 T3</v>
          </cell>
          <cell r="D1552" t="str">
            <v>㎡</v>
          </cell>
          <cell r="E1552">
            <v>4500</v>
          </cell>
        </row>
        <row r="1553">
          <cell r="A1553">
            <v>1551</v>
          </cell>
          <cell r="B1553" t="str">
            <v>퍼라이트 스프레이</v>
          </cell>
          <cell r="C1553" t="str">
            <v>단열.흡음.결로방지 T13</v>
          </cell>
          <cell r="D1553" t="str">
            <v>㎡</v>
          </cell>
          <cell r="E1553">
            <v>13000</v>
          </cell>
        </row>
        <row r="1554">
          <cell r="A1554">
            <v>1552</v>
          </cell>
          <cell r="B1554" t="str">
            <v>무늬코트</v>
          </cell>
          <cell r="C1554" t="str">
            <v>목재면</v>
          </cell>
          <cell r="D1554" t="str">
            <v>㎡</v>
          </cell>
          <cell r="E1554">
            <v>1055</v>
          </cell>
          <cell r="F1554">
            <v>4765</v>
          </cell>
        </row>
        <row r="1555">
          <cell r="A1555">
            <v>1553</v>
          </cell>
          <cell r="B1555" t="str">
            <v>무늬코트</v>
          </cell>
          <cell r="C1555" t="str">
            <v>철재면</v>
          </cell>
          <cell r="D1555" t="str">
            <v>㎡</v>
          </cell>
          <cell r="E1555">
            <v>1065</v>
          </cell>
          <cell r="F1555">
            <v>5956</v>
          </cell>
        </row>
        <row r="1556">
          <cell r="A1556">
            <v>1554</v>
          </cell>
          <cell r="B1556" t="str">
            <v>무늬코트</v>
          </cell>
          <cell r="C1556" t="str">
            <v>알카리성면</v>
          </cell>
          <cell r="D1556" t="str">
            <v>㎡</v>
          </cell>
          <cell r="E1556">
            <v>1055</v>
          </cell>
          <cell r="F1556">
            <v>6552</v>
          </cell>
        </row>
        <row r="1557">
          <cell r="A1557">
            <v>1555</v>
          </cell>
          <cell r="B1557" t="str">
            <v>세라믹페인트</v>
          </cell>
          <cell r="C1557" t="str">
            <v>2회걸레받이</v>
          </cell>
          <cell r="D1557" t="str">
            <v>㎡</v>
          </cell>
          <cell r="E1557">
            <v>824</v>
          </cell>
          <cell r="F1557">
            <v>3878</v>
          </cell>
        </row>
        <row r="1558">
          <cell r="A1558">
            <v>1556</v>
          </cell>
          <cell r="B1558" t="str">
            <v>조합페인트</v>
          </cell>
          <cell r="C1558" t="str">
            <v>철재3회</v>
          </cell>
          <cell r="D1558" t="str">
            <v>㎡</v>
          </cell>
          <cell r="E1558">
            <v>1045</v>
          </cell>
          <cell r="F1558">
            <v>3933</v>
          </cell>
        </row>
        <row r="1559">
          <cell r="A1559">
            <v>1557</v>
          </cell>
          <cell r="B1559" t="str">
            <v>방청페인트</v>
          </cell>
          <cell r="C1559" t="str">
            <v>철부 1회</v>
          </cell>
          <cell r="D1559" t="str">
            <v>㎡</v>
          </cell>
          <cell r="E1559">
            <v>400</v>
          </cell>
          <cell r="F1559">
            <v>1883</v>
          </cell>
        </row>
        <row r="1560">
          <cell r="A1560">
            <v>1558</v>
          </cell>
        </row>
        <row r="1561">
          <cell r="A1561">
            <v>1559</v>
          </cell>
        </row>
        <row r="1562">
          <cell r="A1562">
            <v>1560</v>
          </cell>
        </row>
        <row r="1563">
          <cell r="A1563">
            <v>1561</v>
          </cell>
        </row>
        <row r="1564">
          <cell r="A1564">
            <v>1562</v>
          </cell>
        </row>
        <row r="1565">
          <cell r="A1565">
            <v>1563</v>
          </cell>
        </row>
        <row r="1566">
          <cell r="A1566">
            <v>1564</v>
          </cell>
        </row>
        <row r="1567">
          <cell r="A1567">
            <v>1565</v>
          </cell>
        </row>
        <row r="1568">
          <cell r="A1568">
            <v>1566</v>
          </cell>
        </row>
        <row r="1569">
          <cell r="A1569">
            <v>1567</v>
          </cell>
        </row>
        <row r="1570">
          <cell r="A1570">
            <v>1568</v>
          </cell>
        </row>
        <row r="1571">
          <cell r="A1571">
            <v>1569</v>
          </cell>
        </row>
        <row r="1572">
          <cell r="A1572">
            <v>1570</v>
          </cell>
        </row>
        <row r="1573">
          <cell r="A1573">
            <v>1571</v>
          </cell>
        </row>
        <row r="1574">
          <cell r="A1574">
            <v>1572</v>
          </cell>
        </row>
        <row r="1575">
          <cell r="A1575">
            <v>1573</v>
          </cell>
        </row>
        <row r="1576">
          <cell r="A1576">
            <v>1574</v>
          </cell>
        </row>
        <row r="1577">
          <cell r="A1577">
            <v>1575</v>
          </cell>
        </row>
        <row r="1578">
          <cell r="A1578">
            <v>1576</v>
          </cell>
        </row>
        <row r="1579">
          <cell r="A1579">
            <v>1577</v>
          </cell>
        </row>
        <row r="1580">
          <cell r="A1580">
            <v>1578</v>
          </cell>
        </row>
        <row r="1581">
          <cell r="A1581">
            <v>1579</v>
          </cell>
        </row>
        <row r="1582">
          <cell r="A1582">
            <v>1580</v>
          </cell>
        </row>
        <row r="1583">
          <cell r="A1583">
            <v>1581</v>
          </cell>
        </row>
        <row r="1584">
          <cell r="A1584">
            <v>1582</v>
          </cell>
        </row>
        <row r="1585">
          <cell r="A1585">
            <v>1583</v>
          </cell>
        </row>
        <row r="1586">
          <cell r="A1586">
            <v>1584</v>
          </cell>
        </row>
        <row r="1587">
          <cell r="A1587">
            <v>1585</v>
          </cell>
        </row>
        <row r="1588">
          <cell r="A1588">
            <v>1586</v>
          </cell>
        </row>
        <row r="1589">
          <cell r="A1589">
            <v>1587</v>
          </cell>
        </row>
        <row r="1590">
          <cell r="A1590">
            <v>1588</v>
          </cell>
        </row>
        <row r="1591">
          <cell r="A1591">
            <v>1589</v>
          </cell>
        </row>
        <row r="1592">
          <cell r="A1592">
            <v>1590</v>
          </cell>
        </row>
        <row r="1593">
          <cell r="A1593">
            <v>1591</v>
          </cell>
        </row>
        <row r="1594">
          <cell r="A1594">
            <v>1592</v>
          </cell>
        </row>
        <row r="1595">
          <cell r="A1595">
            <v>1593</v>
          </cell>
        </row>
        <row r="1596">
          <cell r="A1596">
            <v>1594</v>
          </cell>
        </row>
        <row r="1597">
          <cell r="A1597">
            <v>1595</v>
          </cell>
        </row>
        <row r="1598">
          <cell r="A1598">
            <v>1596</v>
          </cell>
        </row>
        <row r="1599">
          <cell r="A1599">
            <v>1597</v>
          </cell>
        </row>
        <row r="1600">
          <cell r="A1600">
            <v>1598</v>
          </cell>
        </row>
        <row r="1601">
          <cell r="A1601">
            <v>1599</v>
          </cell>
        </row>
        <row r="1602">
          <cell r="A1602">
            <v>1600</v>
          </cell>
          <cell r="B1602" t="str">
            <v>비닐타일 붙이기</v>
          </cell>
          <cell r="D1602" t="str">
            <v>㎡</v>
          </cell>
          <cell r="E1602">
            <v>2565</v>
          </cell>
          <cell r="F1602">
            <v>5492</v>
          </cell>
        </row>
        <row r="1603">
          <cell r="A1603">
            <v>1601</v>
          </cell>
          <cell r="B1603" t="str">
            <v>리노륨 붙이기</v>
          </cell>
          <cell r="D1603" t="str">
            <v>㎡</v>
          </cell>
          <cell r="E1603">
            <v>4127</v>
          </cell>
          <cell r="F1603">
            <v>2574</v>
          </cell>
        </row>
        <row r="1604">
          <cell r="A1604">
            <v>1602</v>
          </cell>
          <cell r="B1604" t="str">
            <v>석고판 못 붙임</v>
          </cell>
          <cell r="D1604" t="str">
            <v>㎡</v>
          </cell>
          <cell r="E1604">
            <v>1350</v>
          </cell>
          <cell r="F1604">
            <v>4037</v>
          </cell>
        </row>
        <row r="1605">
          <cell r="A1605">
            <v>1603</v>
          </cell>
          <cell r="B1605" t="str">
            <v>석고판 본드 붙임</v>
          </cell>
          <cell r="D1605" t="str">
            <v>㎡</v>
          </cell>
          <cell r="E1605">
            <v>2272</v>
          </cell>
          <cell r="F1605">
            <v>3026</v>
          </cell>
        </row>
        <row r="1606">
          <cell r="A1606">
            <v>1604</v>
          </cell>
          <cell r="B1606" t="str">
            <v>벽지 바름</v>
          </cell>
          <cell r="D1606" t="str">
            <v>㎡</v>
          </cell>
          <cell r="E1606">
            <v>881</v>
          </cell>
          <cell r="F1606">
            <v>4508</v>
          </cell>
        </row>
        <row r="1607">
          <cell r="A1607">
            <v>1605</v>
          </cell>
          <cell r="B1607" t="str">
            <v>반자 바름</v>
          </cell>
          <cell r="D1607" t="str">
            <v>㎡</v>
          </cell>
          <cell r="E1607">
            <v>907</v>
          </cell>
          <cell r="F1607">
            <v>5636</v>
          </cell>
        </row>
        <row r="1608">
          <cell r="A1608">
            <v>1606</v>
          </cell>
          <cell r="B1608" t="str">
            <v>장판지 바름</v>
          </cell>
          <cell r="D1608" t="str">
            <v>㎡</v>
          </cell>
          <cell r="E1608">
            <v>1131</v>
          </cell>
          <cell r="F1608">
            <v>6763</v>
          </cell>
        </row>
        <row r="1609">
          <cell r="A1609">
            <v>1607</v>
          </cell>
          <cell r="B1609" t="str">
            <v>창호지 바름</v>
          </cell>
          <cell r="D1609" t="str">
            <v>㎡</v>
          </cell>
          <cell r="E1609">
            <v>1053</v>
          </cell>
          <cell r="F1609">
            <v>1082</v>
          </cell>
        </row>
        <row r="1610">
          <cell r="A1610">
            <v>1608</v>
          </cell>
          <cell r="B1610" t="str">
            <v>스치로폴 공간넣기</v>
          </cell>
          <cell r="C1610" t="str">
            <v>벽</v>
          </cell>
          <cell r="D1610" t="str">
            <v>㎡</v>
          </cell>
          <cell r="E1610">
            <v>2279</v>
          </cell>
          <cell r="F1610">
            <v>1746</v>
          </cell>
        </row>
        <row r="1611">
          <cell r="A1611">
            <v>1609</v>
          </cell>
          <cell r="B1611" t="str">
            <v>스치로폴 붙이기</v>
          </cell>
          <cell r="C1611" t="str">
            <v>슬래브 밑</v>
          </cell>
          <cell r="D1611" t="str">
            <v>㎡</v>
          </cell>
          <cell r="E1611">
            <v>2280</v>
          </cell>
          <cell r="F1611">
            <v>5316</v>
          </cell>
        </row>
        <row r="1612">
          <cell r="A1612">
            <v>1610</v>
          </cell>
          <cell r="B1612" t="str">
            <v>스치로폴 타설부착</v>
          </cell>
          <cell r="C1612" t="str">
            <v>벽</v>
          </cell>
          <cell r="D1612" t="str">
            <v>㎡</v>
          </cell>
          <cell r="E1612">
            <v>2273</v>
          </cell>
          <cell r="F1612">
            <v>2691</v>
          </cell>
        </row>
        <row r="1613">
          <cell r="A1613">
            <v>1611</v>
          </cell>
          <cell r="B1613" t="str">
            <v>스치로폴 타설부착</v>
          </cell>
          <cell r="C1613" t="str">
            <v>슬래브 지붕</v>
          </cell>
          <cell r="D1613" t="str">
            <v>㎡</v>
          </cell>
          <cell r="E1613">
            <v>2273</v>
          </cell>
          <cell r="F1613">
            <v>2220</v>
          </cell>
        </row>
        <row r="1614">
          <cell r="A1614">
            <v>1612</v>
          </cell>
          <cell r="B1614" t="str">
            <v>스치로폴 깔기</v>
          </cell>
          <cell r="C1614" t="str">
            <v>슬래브위 바닥</v>
          </cell>
          <cell r="D1614" t="str">
            <v>㎡</v>
          </cell>
          <cell r="E1614">
            <v>2138</v>
          </cell>
          <cell r="F1614">
            <v>279</v>
          </cell>
        </row>
        <row r="1615">
          <cell r="A1615">
            <v>1613</v>
          </cell>
          <cell r="B1615" t="str">
            <v>방습필름 설치</v>
          </cell>
          <cell r="D1615" t="str">
            <v>㎡</v>
          </cell>
          <cell r="E1615">
            <v>181</v>
          </cell>
          <cell r="F1615">
            <v>377</v>
          </cell>
        </row>
        <row r="1616">
          <cell r="A1616">
            <v>1614</v>
          </cell>
          <cell r="B1616" t="str">
            <v>방습필름 설치</v>
          </cell>
          <cell r="C1616" t="str">
            <v>벽</v>
          </cell>
          <cell r="D1616" t="str">
            <v>㎡</v>
          </cell>
          <cell r="E1616">
            <v>181</v>
          </cell>
          <cell r="F1616">
            <v>485</v>
          </cell>
        </row>
        <row r="1617">
          <cell r="A1617">
            <v>1615</v>
          </cell>
          <cell r="B1617" t="str">
            <v>텍스 붙임</v>
          </cell>
          <cell r="C1617" t="str">
            <v>아스칼</v>
          </cell>
          <cell r="D1617" t="str">
            <v>㎡</v>
          </cell>
          <cell r="E1617">
            <v>2574</v>
          </cell>
          <cell r="F1617">
            <v>5111</v>
          </cell>
        </row>
        <row r="1618">
          <cell r="A1618">
            <v>1616</v>
          </cell>
          <cell r="B1618" t="str">
            <v>텍스 붙임</v>
          </cell>
          <cell r="C1618" t="str">
            <v>뉴 아스칼</v>
          </cell>
          <cell r="D1618" t="str">
            <v>평</v>
          </cell>
          <cell r="E1618">
            <v>11500</v>
          </cell>
        </row>
        <row r="1619">
          <cell r="A1619">
            <v>1617</v>
          </cell>
          <cell r="B1619" t="str">
            <v>텍스 붙임</v>
          </cell>
          <cell r="C1619" t="str">
            <v xml:space="preserve">아스 </v>
          </cell>
          <cell r="D1619" t="str">
            <v>평</v>
          </cell>
          <cell r="E1619">
            <v>8000</v>
          </cell>
        </row>
        <row r="1620">
          <cell r="A1620">
            <v>1618</v>
          </cell>
          <cell r="B1620" t="str">
            <v>텍스 붙임</v>
          </cell>
          <cell r="C1620" t="str">
            <v>석고</v>
          </cell>
          <cell r="D1620" t="str">
            <v>평</v>
          </cell>
          <cell r="E1620">
            <v>7000</v>
          </cell>
        </row>
        <row r="1621">
          <cell r="A1621">
            <v>1619</v>
          </cell>
          <cell r="B1621" t="str">
            <v>비닐코팅 벽지</v>
          </cell>
          <cell r="D1621" t="str">
            <v>평</v>
          </cell>
          <cell r="E1621">
            <v>6000</v>
          </cell>
        </row>
        <row r="1622">
          <cell r="A1622">
            <v>1620</v>
          </cell>
          <cell r="B1622" t="str">
            <v>몰딩</v>
          </cell>
          <cell r="C1622" t="str">
            <v>PVC</v>
          </cell>
          <cell r="D1622" t="str">
            <v>m</v>
          </cell>
          <cell r="E1622">
            <v>680</v>
          </cell>
        </row>
        <row r="1623">
          <cell r="A1623">
            <v>1621</v>
          </cell>
          <cell r="B1623" t="str">
            <v>몰딩</v>
          </cell>
          <cell r="C1623" t="str">
            <v>AL</v>
          </cell>
          <cell r="D1623" t="str">
            <v>m</v>
          </cell>
          <cell r="E1623">
            <v>800</v>
          </cell>
          <cell r="F1623">
            <v>2372</v>
          </cell>
        </row>
        <row r="1624">
          <cell r="A1624">
            <v>1622</v>
          </cell>
          <cell r="B1624" t="str">
            <v>흡음 벽체</v>
          </cell>
          <cell r="D1624" t="str">
            <v>㎡</v>
          </cell>
          <cell r="E1624">
            <v>21000</v>
          </cell>
        </row>
        <row r="1625">
          <cell r="A1625">
            <v>1623</v>
          </cell>
          <cell r="B1625" t="str">
            <v>흡음판</v>
          </cell>
          <cell r="D1625" t="str">
            <v>평</v>
          </cell>
          <cell r="E1625">
            <v>11000</v>
          </cell>
        </row>
        <row r="1626">
          <cell r="A1626">
            <v>1624</v>
          </cell>
          <cell r="B1626" t="str">
            <v>텍스 붙임</v>
          </cell>
          <cell r="C1626" t="str">
            <v>마이톤</v>
          </cell>
          <cell r="D1626" t="str">
            <v>㎡</v>
          </cell>
          <cell r="E1626">
            <v>6200</v>
          </cell>
        </row>
        <row r="1627">
          <cell r="A1627">
            <v>1625</v>
          </cell>
          <cell r="B1627" t="str">
            <v>모노륨</v>
          </cell>
          <cell r="C1627" t="str">
            <v>시공비 포함</v>
          </cell>
          <cell r="D1627" t="str">
            <v>평</v>
          </cell>
          <cell r="E1627">
            <v>23000</v>
          </cell>
        </row>
        <row r="1628">
          <cell r="A1628">
            <v>1626</v>
          </cell>
          <cell r="B1628" t="str">
            <v>우드륨</v>
          </cell>
          <cell r="D1628" t="str">
            <v>평</v>
          </cell>
          <cell r="E1628">
            <v>49000</v>
          </cell>
        </row>
        <row r="1629">
          <cell r="A1629">
            <v>1627</v>
          </cell>
          <cell r="B1629" t="str">
            <v>알루미늄 천정재</v>
          </cell>
          <cell r="D1629" t="str">
            <v>㎡</v>
          </cell>
          <cell r="E1629">
            <v>17607</v>
          </cell>
          <cell r="F1629">
            <v>21932</v>
          </cell>
        </row>
        <row r="1630">
          <cell r="A1630">
            <v>1628</v>
          </cell>
          <cell r="B1630" t="str">
            <v>텍스 붙임</v>
          </cell>
          <cell r="C1630" t="str">
            <v>GGB 흡음판 T50</v>
          </cell>
          <cell r="D1630" t="str">
            <v>㎡</v>
          </cell>
          <cell r="E1630">
            <v>44515</v>
          </cell>
          <cell r="F1630">
            <v>15268</v>
          </cell>
        </row>
        <row r="1631">
          <cell r="A1631">
            <v>1629</v>
          </cell>
          <cell r="B1631" t="str">
            <v>차음용 석고보드</v>
          </cell>
          <cell r="D1631" t="str">
            <v>㎡</v>
          </cell>
          <cell r="E1631">
            <v>3411</v>
          </cell>
          <cell r="F1631">
            <v>15095</v>
          </cell>
        </row>
        <row r="1632">
          <cell r="A1632">
            <v>1630</v>
          </cell>
          <cell r="B1632" t="str">
            <v>흡음판넬</v>
          </cell>
          <cell r="C1632" t="str">
            <v>G/W유공흡음판 T25</v>
          </cell>
          <cell r="D1632" t="str">
            <v>㎡</v>
          </cell>
          <cell r="E1632">
            <v>27875</v>
          </cell>
          <cell r="F1632">
            <v>16577</v>
          </cell>
        </row>
        <row r="1633">
          <cell r="A1633">
            <v>1631</v>
          </cell>
          <cell r="B1633" t="str">
            <v>석고보드</v>
          </cell>
          <cell r="C1633" t="str">
            <v>T9</v>
          </cell>
          <cell r="D1633" t="str">
            <v>㎡</v>
          </cell>
          <cell r="E1633">
            <v>1207</v>
          </cell>
        </row>
        <row r="1634">
          <cell r="A1634">
            <v>1632</v>
          </cell>
          <cell r="B1634" t="str">
            <v>천정지붙임</v>
          </cell>
          <cell r="D1634" t="str">
            <v>㎡</v>
          </cell>
          <cell r="E1634">
            <v>881</v>
          </cell>
          <cell r="F1634">
            <v>5861</v>
          </cell>
        </row>
        <row r="1635">
          <cell r="A1635">
            <v>1633</v>
          </cell>
          <cell r="B1635" t="str">
            <v xml:space="preserve">아미텍스 </v>
          </cell>
          <cell r="C1635" t="str">
            <v>6*303*606</v>
          </cell>
          <cell r="D1635" t="str">
            <v>평</v>
          </cell>
          <cell r="E1635">
            <v>11000</v>
          </cell>
        </row>
        <row r="1636">
          <cell r="A1636">
            <v>1634</v>
          </cell>
          <cell r="B1636" t="str">
            <v>아스팔트타일</v>
          </cell>
          <cell r="C1636" t="str">
            <v>3*300*300mm</v>
          </cell>
          <cell r="D1636" t="str">
            <v>㎡</v>
          </cell>
          <cell r="E1636">
            <v>3807</v>
          </cell>
          <cell r="F1636">
            <v>8077</v>
          </cell>
        </row>
        <row r="1637">
          <cell r="A1637">
            <v>1635</v>
          </cell>
        </row>
        <row r="1638">
          <cell r="A1638">
            <v>1636</v>
          </cell>
        </row>
        <row r="1639">
          <cell r="A1639">
            <v>1637</v>
          </cell>
        </row>
        <row r="1640">
          <cell r="A1640">
            <v>1638</v>
          </cell>
        </row>
        <row r="1641">
          <cell r="A1641">
            <v>1639</v>
          </cell>
        </row>
        <row r="1642">
          <cell r="A1642">
            <v>1640</v>
          </cell>
        </row>
        <row r="1643">
          <cell r="A1643">
            <v>1641</v>
          </cell>
        </row>
        <row r="1644">
          <cell r="A1644">
            <v>1642</v>
          </cell>
        </row>
        <row r="1645">
          <cell r="A1645">
            <v>1643</v>
          </cell>
        </row>
        <row r="1646">
          <cell r="A1646">
            <v>1644</v>
          </cell>
        </row>
        <row r="1647">
          <cell r="A1647">
            <v>1645</v>
          </cell>
        </row>
        <row r="1648">
          <cell r="A1648">
            <v>1646</v>
          </cell>
        </row>
        <row r="1649">
          <cell r="A1649">
            <v>1647</v>
          </cell>
        </row>
        <row r="1650">
          <cell r="A1650">
            <v>1648</v>
          </cell>
        </row>
        <row r="1651">
          <cell r="A1651">
            <v>1649</v>
          </cell>
        </row>
        <row r="1652">
          <cell r="A1652">
            <v>1650</v>
          </cell>
        </row>
        <row r="1653">
          <cell r="A1653">
            <v>1651</v>
          </cell>
        </row>
        <row r="1654">
          <cell r="A1654">
            <v>1652</v>
          </cell>
        </row>
        <row r="1655">
          <cell r="A1655">
            <v>1653</v>
          </cell>
        </row>
        <row r="1656">
          <cell r="A1656">
            <v>1654</v>
          </cell>
        </row>
        <row r="1657">
          <cell r="A1657">
            <v>1655</v>
          </cell>
        </row>
        <row r="1658">
          <cell r="A1658">
            <v>1656</v>
          </cell>
        </row>
        <row r="1659">
          <cell r="A1659">
            <v>1657</v>
          </cell>
        </row>
        <row r="1660">
          <cell r="A1660">
            <v>1658</v>
          </cell>
        </row>
        <row r="1661">
          <cell r="A1661">
            <v>1659</v>
          </cell>
        </row>
        <row r="1662">
          <cell r="A1662">
            <v>1660</v>
          </cell>
        </row>
        <row r="1663">
          <cell r="A1663">
            <v>1661</v>
          </cell>
        </row>
        <row r="1664">
          <cell r="A1664">
            <v>1662</v>
          </cell>
        </row>
        <row r="1665">
          <cell r="A1665">
            <v>1663</v>
          </cell>
        </row>
        <row r="1666">
          <cell r="A1666">
            <v>1664</v>
          </cell>
        </row>
        <row r="1667">
          <cell r="A1667">
            <v>1665</v>
          </cell>
        </row>
        <row r="1668">
          <cell r="A1668">
            <v>1666</v>
          </cell>
        </row>
        <row r="1669">
          <cell r="A1669">
            <v>1667</v>
          </cell>
        </row>
        <row r="1670">
          <cell r="A1670">
            <v>1668</v>
          </cell>
        </row>
        <row r="1671">
          <cell r="A1671">
            <v>1669</v>
          </cell>
        </row>
        <row r="1672">
          <cell r="A1672">
            <v>1670</v>
          </cell>
        </row>
        <row r="1673">
          <cell r="A1673">
            <v>1671</v>
          </cell>
        </row>
        <row r="1674">
          <cell r="A1674">
            <v>1672</v>
          </cell>
        </row>
        <row r="1675">
          <cell r="A1675">
            <v>1673</v>
          </cell>
        </row>
        <row r="1676">
          <cell r="A1676">
            <v>1674</v>
          </cell>
        </row>
        <row r="1677">
          <cell r="A1677">
            <v>1675</v>
          </cell>
        </row>
        <row r="1678">
          <cell r="A1678">
            <v>1676</v>
          </cell>
        </row>
        <row r="1679">
          <cell r="A1679">
            <v>1677</v>
          </cell>
        </row>
        <row r="1680">
          <cell r="A1680">
            <v>1678</v>
          </cell>
        </row>
        <row r="1681">
          <cell r="A1681">
            <v>1679</v>
          </cell>
        </row>
        <row r="1682">
          <cell r="A1682">
            <v>1680</v>
          </cell>
        </row>
        <row r="1683">
          <cell r="A1683">
            <v>1681</v>
          </cell>
        </row>
        <row r="1684">
          <cell r="A1684">
            <v>1682</v>
          </cell>
        </row>
        <row r="1685">
          <cell r="A1685">
            <v>1683</v>
          </cell>
        </row>
        <row r="1686">
          <cell r="A1686">
            <v>1684</v>
          </cell>
        </row>
        <row r="1687">
          <cell r="A1687">
            <v>1685</v>
          </cell>
        </row>
        <row r="1688">
          <cell r="A1688">
            <v>1686</v>
          </cell>
        </row>
        <row r="1689">
          <cell r="A1689">
            <v>1687</v>
          </cell>
        </row>
        <row r="1690">
          <cell r="A1690">
            <v>1688</v>
          </cell>
        </row>
        <row r="1691">
          <cell r="A1691">
            <v>1689</v>
          </cell>
        </row>
        <row r="1692">
          <cell r="A1692">
            <v>1690</v>
          </cell>
        </row>
        <row r="1693">
          <cell r="A1693">
            <v>1691</v>
          </cell>
        </row>
        <row r="1694">
          <cell r="A1694">
            <v>1692</v>
          </cell>
        </row>
        <row r="1695">
          <cell r="A1695">
            <v>1693</v>
          </cell>
        </row>
        <row r="1696">
          <cell r="A1696">
            <v>1694</v>
          </cell>
        </row>
        <row r="1697">
          <cell r="A1697">
            <v>1695</v>
          </cell>
        </row>
        <row r="1698">
          <cell r="A1698">
            <v>1696</v>
          </cell>
        </row>
        <row r="1699">
          <cell r="A1699">
            <v>1697</v>
          </cell>
        </row>
        <row r="1700">
          <cell r="A1700">
            <v>1698</v>
          </cell>
        </row>
        <row r="1701">
          <cell r="A1701">
            <v>1699</v>
          </cell>
        </row>
        <row r="1702">
          <cell r="A1702">
            <v>1700</v>
          </cell>
          <cell r="B1702" t="str">
            <v>PVC 논스립</v>
          </cell>
          <cell r="C1702" t="str">
            <v xml:space="preserve">                                            </v>
          </cell>
          <cell r="D1702" t="str">
            <v>m</v>
          </cell>
          <cell r="E1702">
            <v>1200</v>
          </cell>
        </row>
        <row r="1703">
          <cell r="A1703">
            <v>1701</v>
          </cell>
          <cell r="B1703" t="str">
            <v>황동논스립</v>
          </cell>
          <cell r="D1703" t="str">
            <v>m</v>
          </cell>
          <cell r="E1703">
            <v>2600</v>
          </cell>
        </row>
        <row r="1704">
          <cell r="A1704">
            <v>1702</v>
          </cell>
          <cell r="B1704" t="str">
            <v>신축줄눈</v>
          </cell>
          <cell r="D1704" t="str">
            <v>m</v>
          </cell>
          <cell r="E1704">
            <v>3500</v>
          </cell>
        </row>
        <row r="1705">
          <cell r="A1705">
            <v>1703</v>
          </cell>
          <cell r="B1705" t="str">
            <v>황동 줄눈대</v>
          </cell>
          <cell r="C1705" t="str">
            <v>50mm</v>
          </cell>
          <cell r="D1705" t="str">
            <v>m</v>
          </cell>
          <cell r="E1705">
            <v>300</v>
          </cell>
        </row>
        <row r="1706">
          <cell r="A1706">
            <v>1704</v>
          </cell>
          <cell r="B1706" t="str">
            <v>점검구</v>
          </cell>
          <cell r="C1706" t="str">
            <v>450*450(칼라)</v>
          </cell>
          <cell r="D1706" t="str">
            <v>조</v>
          </cell>
          <cell r="E1706">
            <v>14400</v>
          </cell>
        </row>
        <row r="1707">
          <cell r="A1707">
            <v>1705</v>
          </cell>
          <cell r="B1707" t="str">
            <v>점검구</v>
          </cell>
          <cell r="C1707" t="str">
            <v>600*600(칼라)</v>
          </cell>
          <cell r="D1707" t="str">
            <v>조</v>
          </cell>
          <cell r="E1707">
            <v>16500</v>
          </cell>
        </row>
        <row r="1708">
          <cell r="A1708">
            <v>1706</v>
          </cell>
          <cell r="B1708" t="str">
            <v>우편함</v>
          </cell>
          <cell r="C1708" t="str">
            <v>120*230*310 철재</v>
          </cell>
          <cell r="D1708" t="str">
            <v>조</v>
          </cell>
          <cell r="E1708">
            <v>4500</v>
          </cell>
        </row>
        <row r="1709">
          <cell r="A1709">
            <v>1707</v>
          </cell>
          <cell r="B1709" t="str">
            <v>우편함</v>
          </cell>
          <cell r="C1709" t="str">
            <v>120*230*310 앞면스텐</v>
          </cell>
          <cell r="D1709" t="str">
            <v>조</v>
          </cell>
          <cell r="E1709">
            <v>7500</v>
          </cell>
        </row>
        <row r="1710">
          <cell r="A1710">
            <v>1708</v>
          </cell>
          <cell r="B1710" t="str">
            <v>우편함</v>
          </cell>
          <cell r="C1710" t="str">
            <v>120*230*310 전체스텐</v>
          </cell>
          <cell r="D1710" t="str">
            <v>조</v>
          </cell>
          <cell r="E1710">
            <v>18000</v>
          </cell>
        </row>
        <row r="1711">
          <cell r="A1711">
            <v>1709</v>
          </cell>
        </row>
        <row r="1712">
          <cell r="A1712">
            <v>1710</v>
          </cell>
        </row>
        <row r="1713">
          <cell r="A1713">
            <v>1711</v>
          </cell>
        </row>
        <row r="1714">
          <cell r="A1714">
            <v>1712</v>
          </cell>
        </row>
        <row r="1715">
          <cell r="A1715">
            <v>1713</v>
          </cell>
        </row>
        <row r="1716">
          <cell r="A1716">
            <v>1714</v>
          </cell>
        </row>
        <row r="1717">
          <cell r="A1717">
            <v>1715</v>
          </cell>
        </row>
        <row r="1718">
          <cell r="A1718">
            <v>1716</v>
          </cell>
        </row>
        <row r="1719">
          <cell r="A1719">
            <v>1717</v>
          </cell>
        </row>
        <row r="1720">
          <cell r="A1720">
            <v>1718</v>
          </cell>
        </row>
        <row r="1721">
          <cell r="A1721">
            <v>1719</v>
          </cell>
        </row>
        <row r="1722">
          <cell r="A1722">
            <v>1720</v>
          </cell>
        </row>
        <row r="1723">
          <cell r="A1723">
            <v>1721</v>
          </cell>
        </row>
        <row r="1724">
          <cell r="A1724">
            <v>1722</v>
          </cell>
        </row>
        <row r="1725">
          <cell r="A1725">
            <v>1723</v>
          </cell>
        </row>
        <row r="1726">
          <cell r="A1726">
            <v>1724</v>
          </cell>
        </row>
        <row r="1727">
          <cell r="A1727">
            <v>1725</v>
          </cell>
        </row>
        <row r="1728">
          <cell r="A1728">
            <v>1726</v>
          </cell>
        </row>
        <row r="1729">
          <cell r="A1729">
            <v>1727</v>
          </cell>
        </row>
        <row r="1730">
          <cell r="A1730">
            <v>1728</v>
          </cell>
        </row>
        <row r="1731">
          <cell r="A1731">
            <v>1729</v>
          </cell>
        </row>
        <row r="1732">
          <cell r="A1732">
            <v>1730</v>
          </cell>
        </row>
        <row r="1733">
          <cell r="A1733">
            <v>1731</v>
          </cell>
        </row>
        <row r="1734">
          <cell r="A1734">
            <v>1732</v>
          </cell>
        </row>
        <row r="1735">
          <cell r="A1735">
            <v>1733</v>
          </cell>
        </row>
        <row r="1736">
          <cell r="A1736">
            <v>1734</v>
          </cell>
        </row>
        <row r="1737">
          <cell r="A1737">
            <v>1735</v>
          </cell>
        </row>
        <row r="1738">
          <cell r="A1738">
            <v>1736</v>
          </cell>
        </row>
        <row r="1739">
          <cell r="A1739">
            <v>1737</v>
          </cell>
        </row>
        <row r="1740">
          <cell r="A1740">
            <v>1738</v>
          </cell>
        </row>
        <row r="1741">
          <cell r="A1741">
            <v>1739</v>
          </cell>
        </row>
        <row r="1742">
          <cell r="A1742">
            <v>1740</v>
          </cell>
        </row>
        <row r="1743">
          <cell r="A1743">
            <v>1741</v>
          </cell>
        </row>
        <row r="1744">
          <cell r="A1744">
            <v>1742</v>
          </cell>
        </row>
        <row r="1745">
          <cell r="A1745">
            <v>1743</v>
          </cell>
        </row>
        <row r="1746">
          <cell r="A1746">
            <v>1744</v>
          </cell>
        </row>
        <row r="1747">
          <cell r="A1747">
            <v>1745</v>
          </cell>
        </row>
        <row r="1748">
          <cell r="A1748">
            <v>1746</v>
          </cell>
        </row>
        <row r="1749">
          <cell r="A1749">
            <v>1747</v>
          </cell>
        </row>
        <row r="1750">
          <cell r="A1750">
            <v>1748</v>
          </cell>
        </row>
        <row r="1751">
          <cell r="A1751">
            <v>1749</v>
          </cell>
        </row>
        <row r="1752">
          <cell r="A1752">
            <v>1750</v>
          </cell>
        </row>
        <row r="1753">
          <cell r="A1753">
            <v>1751</v>
          </cell>
        </row>
        <row r="1754">
          <cell r="A1754">
            <v>1752</v>
          </cell>
        </row>
        <row r="1755">
          <cell r="A1755">
            <v>1753</v>
          </cell>
        </row>
        <row r="1756">
          <cell r="A1756">
            <v>1754</v>
          </cell>
        </row>
        <row r="1757">
          <cell r="A1757">
            <v>1755</v>
          </cell>
        </row>
        <row r="1758">
          <cell r="A1758">
            <v>1756</v>
          </cell>
        </row>
        <row r="1759">
          <cell r="A1759">
            <v>1757</v>
          </cell>
        </row>
        <row r="1760">
          <cell r="A1760">
            <v>1758</v>
          </cell>
        </row>
        <row r="1761">
          <cell r="A1761">
            <v>1759</v>
          </cell>
        </row>
        <row r="1762">
          <cell r="A1762">
            <v>1760</v>
          </cell>
        </row>
        <row r="1763">
          <cell r="A1763">
            <v>1761</v>
          </cell>
        </row>
        <row r="1764">
          <cell r="A1764">
            <v>1762</v>
          </cell>
        </row>
        <row r="1765">
          <cell r="A1765">
            <v>1763</v>
          </cell>
        </row>
        <row r="1766">
          <cell r="A1766">
            <v>1764</v>
          </cell>
        </row>
        <row r="1767">
          <cell r="A1767">
            <v>1765</v>
          </cell>
        </row>
        <row r="1768">
          <cell r="A1768">
            <v>1766</v>
          </cell>
        </row>
        <row r="1769">
          <cell r="A1769">
            <v>1767</v>
          </cell>
        </row>
        <row r="1770">
          <cell r="A1770">
            <v>1768</v>
          </cell>
        </row>
        <row r="1771">
          <cell r="A1771">
            <v>1769</v>
          </cell>
        </row>
        <row r="1772">
          <cell r="A1772">
            <v>1770</v>
          </cell>
        </row>
        <row r="1773">
          <cell r="A1773">
            <v>1771</v>
          </cell>
        </row>
        <row r="1774">
          <cell r="A1774">
            <v>1772</v>
          </cell>
        </row>
        <row r="1775">
          <cell r="A1775">
            <v>1773</v>
          </cell>
        </row>
        <row r="1776">
          <cell r="A1776">
            <v>1774</v>
          </cell>
        </row>
        <row r="1777">
          <cell r="A1777">
            <v>1775</v>
          </cell>
        </row>
        <row r="1778">
          <cell r="A1778">
            <v>1776</v>
          </cell>
        </row>
        <row r="1779">
          <cell r="A1779">
            <v>1777</v>
          </cell>
        </row>
        <row r="1780">
          <cell r="A1780">
            <v>1778</v>
          </cell>
        </row>
        <row r="1781">
          <cell r="A1781">
            <v>1779</v>
          </cell>
        </row>
        <row r="1782">
          <cell r="A1782">
            <v>1780</v>
          </cell>
        </row>
        <row r="1783">
          <cell r="A1783">
            <v>1781</v>
          </cell>
        </row>
        <row r="1784">
          <cell r="A1784">
            <v>1782</v>
          </cell>
        </row>
        <row r="1785">
          <cell r="A1785">
            <v>1783</v>
          </cell>
        </row>
        <row r="1786">
          <cell r="A1786">
            <v>1784</v>
          </cell>
        </row>
        <row r="1787">
          <cell r="A1787">
            <v>1785</v>
          </cell>
        </row>
        <row r="1788">
          <cell r="A1788">
            <v>1786</v>
          </cell>
        </row>
        <row r="1789">
          <cell r="A1789">
            <v>1787</v>
          </cell>
        </row>
        <row r="1790">
          <cell r="A1790">
            <v>1788</v>
          </cell>
        </row>
        <row r="1791">
          <cell r="A1791">
            <v>1789</v>
          </cell>
        </row>
        <row r="1792">
          <cell r="A1792">
            <v>1790</v>
          </cell>
        </row>
        <row r="1793">
          <cell r="A1793">
            <v>1791</v>
          </cell>
        </row>
        <row r="1794">
          <cell r="A1794">
            <v>1792</v>
          </cell>
        </row>
        <row r="1795">
          <cell r="A1795">
            <v>1793</v>
          </cell>
        </row>
        <row r="1796">
          <cell r="A1796">
            <v>1794</v>
          </cell>
        </row>
        <row r="1797">
          <cell r="A1797">
            <v>1795</v>
          </cell>
        </row>
        <row r="1798">
          <cell r="A1798">
            <v>1796</v>
          </cell>
        </row>
        <row r="1799">
          <cell r="A1799">
            <v>1797</v>
          </cell>
        </row>
        <row r="1800">
          <cell r="A1800">
            <v>1798</v>
          </cell>
        </row>
        <row r="1801">
          <cell r="A1801">
            <v>1799</v>
          </cell>
        </row>
        <row r="1802">
          <cell r="A1802">
            <v>1800</v>
          </cell>
          <cell r="B1802" t="str">
            <v>목조건물철거</v>
          </cell>
          <cell r="C1802" t="str">
            <v>해체재 재사용 않을경우</v>
          </cell>
          <cell r="D1802" t="str">
            <v>연건평㎡당</v>
          </cell>
          <cell r="F1802">
            <v>10765</v>
          </cell>
        </row>
        <row r="1803">
          <cell r="A1803">
            <v>1801</v>
          </cell>
          <cell r="B1803" t="str">
            <v>목조건물철거</v>
          </cell>
          <cell r="C1803" t="str">
            <v>일부재사용</v>
          </cell>
          <cell r="D1803" t="str">
            <v>연건평㎡당</v>
          </cell>
          <cell r="F1803">
            <v>21867</v>
          </cell>
        </row>
        <row r="1804">
          <cell r="A1804">
            <v>1802</v>
          </cell>
          <cell r="B1804" t="str">
            <v>목조건물철거</v>
          </cell>
          <cell r="C1804" t="str">
            <v>이축할경우</v>
          </cell>
          <cell r="D1804" t="str">
            <v>연건평㎡당</v>
          </cell>
          <cell r="F1804">
            <v>28259</v>
          </cell>
        </row>
        <row r="1805">
          <cell r="A1805">
            <v>1803</v>
          </cell>
          <cell r="B1805" t="str">
            <v>구조체별철거(지붕)</v>
          </cell>
          <cell r="C1805" t="str">
            <v>기와</v>
          </cell>
          <cell r="D1805" t="str">
            <v>㎡</v>
          </cell>
          <cell r="F1805">
            <v>1419</v>
          </cell>
        </row>
        <row r="1806">
          <cell r="A1806">
            <v>1804</v>
          </cell>
          <cell r="B1806" t="str">
            <v>구조체별철거(지붕)</v>
          </cell>
          <cell r="C1806" t="str">
            <v>지붕틀</v>
          </cell>
          <cell r="D1806" t="str">
            <v>㎡</v>
          </cell>
          <cell r="F1806">
            <v>3390</v>
          </cell>
        </row>
        <row r="1807">
          <cell r="A1807">
            <v>1805</v>
          </cell>
          <cell r="B1807" t="str">
            <v>구조체별철거(지붕)</v>
          </cell>
          <cell r="C1807" t="str">
            <v>슬레이트,함석</v>
          </cell>
          <cell r="D1807" t="str">
            <v>㎡</v>
          </cell>
          <cell r="F1807">
            <v>2216</v>
          </cell>
        </row>
        <row r="1808">
          <cell r="A1808">
            <v>1806</v>
          </cell>
          <cell r="B1808" t="str">
            <v>구조체별철거(천정)</v>
          </cell>
          <cell r="C1808" t="str">
            <v>반자틀</v>
          </cell>
          <cell r="D1808" t="str">
            <v>㎡</v>
          </cell>
          <cell r="F1808">
            <v>4237</v>
          </cell>
        </row>
        <row r="1809">
          <cell r="A1809">
            <v>1807</v>
          </cell>
          <cell r="B1809" t="str">
            <v>구조체별철거(천정)</v>
          </cell>
          <cell r="C1809" t="str">
            <v>텍스,합판</v>
          </cell>
          <cell r="D1809" t="str">
            <v>㎡</v>
          </cell>
          <cell r="F1809">
            <v>2057</v>
          </cell>
        </row>
        <row r="1810">
          <cell r="A1810">
            <v>1808</v>
          </cell>
          <cell r="B1810" t="str">
            <v>구조체별철거(천정)</v>
          </cell>
          <cell r="C1810" t="str">
            <v>회반죽,플라스터</v>
          </cell>
          <cell r="D1810" t="str">
            <v>㎡</v>
          </cell>
          <cell r="F1810">
            <v>4193</v>
          </cell>
        </row>
        <row r="1811">
          <cell r="A1811">
            <v>1809</v>
          </cell>
          <cell r="B1811" t="str">
            <v>구조체별철거(벽)</v>
          </cell>
          <cell r="C1811" t="str">
            <v>목조,칸막이</v>
          </cell>
          <cell r="D1811" t="str">
            <v>㎡</v>
          </cell>
          <cell r="F1811">
            <v>5085</v>
          </cell>
        </row>
        <row r="1812">
          <cell r="A1812">
            <v>1810</v>
          </cell>
          <cell r="B1812" t="str">
            <v>구조체별철거(벽)</v>
          </cell>
          <cell r="C1812" t="str">
            <v>텍스,합판</v>
          </cell>
          <cell r="D1812" t="str">
            <v>㎡</v>
          </cell>
          <cell r="F1812">
            <v>1371</v>
          </cell>
        </row>
        <row r="1813">
          <cell r="A1813">
            <v>1811</v>
          </cell>
          <cell r="B1813" t="str">
            <v>구조체별철거(벽)</v>
          </cell>
          <cell r="C1813" t="str">
            <v>회반죽벽</v>
          </cell>
          <cell r="D1813" t="str">
            <v>㎡</v>
          </cell>
          <cell r="F1813">
            <v>1397</v>
          </cell>
        </row>
        <row r="1814">
          <cell r="A1814">
            <v>1812</v>
          </cell>
          <cell r="B1814" t="str">
            <v>구조체별철거(벽)</v>
          </cell>
          <cell r="C1814" t="str">
            <v>타일까내기</v>
          </cell>
          <cell r="D1814" t="str">
            <v>㎡</v>
          </cell>
          <cell r="F1814">
            <v>6989</v>
          </cell>
        </row>
        <row r="1815">
          <cell r="A1815">
            <v>1813</v>
          </cell>
          <cell r="B1815" t="str">
            <v>구조체별철거(벽)</v>
          </cell>
          <cell r="C1815" t="str">
            <v>벽지떠내기</v>
          </cell>
          <cell r="D1815" t="str">
            <v>㎡</v>
          </cell>
          <cell r="F1815">
            <v>349</v>
          </cell>
        </row>
        <row r="1816">
          <cell r="A1816">
            <v>1814</v>
          </cell>
          <cell r="B1816" t="str">
            <v>바닥및수장부분</v>
          </cell>
          <cell r="C1816" t="str">
            <v>마루틀및마루널</v>
          </cell>
          <cell r="D1816" t="str">
            <v>㎡</v>
          </cell>
          <cell r="F1816">
            <v>16951</v>
          </cell>
        </row>
        <row r="1817">
          <cell r="A1817">
            <v>1815</v>
          </cell>
          <cell r="B1817" t="str">
            <v>바닥및수장부분</v>
          </cell>
          <cell r="C1817" t="str">
            <v>M,회반죽,플라스터</v>
          </cell>
          <cell r="D1817" t="str">
            <v>㎡</v>
          </cell>
          <cell r="F1817">
            <v>4193</v>
          </cell>
        </row>
        <row r="1818">
          <cell r="A1818">
            <v>1816</v>
          </cell>
          <cell r="B1818" t="str">
            <v>바닥및수장부분</v>
          </cell>
          <cell r="C1818" t="str">
            <v>리노륨</v>
          </cell>
          <cell r="D1818" t="str">
            <v>㎡</v>
          </cell>
          <cell r="F1818">
            <v>1048</v>
          </cell>
        </row>
        <row r="1819">
          <cell r="A1819">
            <v>1817</v>
          </cell>
          <cell r="B1819" t="str">
            <v>바닥및수장부분</v>
          </cell>
          <cell r="C1819" t="str">
            <v>타일떠내기</v>
          </cell>
          <cell r="D1819" t="str">
            <v>㎡</v>
          </cell>
          <cell r="F1819">
            <v>6989</v>
          </cell>
        </row>
        <row r="1820">
          <cell r="A1820">
            <v>1818</v>
          </cell>
          <cell r="B1820" t="str">
            <v>콘크리트부수기</v>
          </cell>
          <cell r="C1820" t="str">
            <v>벽돌</v>
          </cell>
          <cell r="D1820" t="str">
            <v>㎥</v>
          </cell>
          <cell r="F1820">
            <v>41521</v>
          </cell>
        </row>
        <row r="1821">
          <cell r="A1821">
            <v>1819</v>
          </cell>
          <cell r="B1821" t="str">
            <v>콘크리트부수기</v>
          </cell>
          <cell r="C1821" t="str">
            <v>콘크리트</v>
          </cell>
          <cell r="D1821" t="str">
            <v>㎥</v>
          </cell>
          <cell r="F1821">
            <v>131496</v>
          </cell>
        </row>
        <row r="1822">
          <cell r="A1822">
            <v>1820</v>
          </cell>
          <cell r="B1822" t="str">
            <v>콘크리트부수기</v>
          </cell>
          <cell r="C1822" t="str">
            <v>철근콘크리트</v>
          </cell>
          <cell r="D1822" t="str">
            <v>㎥</v>
          </cell>
          <cell r="F1822">
            <v>328740</v>
          </cell>
        </row>
        <row r="1823">
          <cell r="A1823">
            <v>1821</v>
          </cell>
          <cell r="B1823" t="str">
            <v>기계사용</v>
          </cell>
          <cell r="D1823" t="str">
            <v>㎥</v>
          </cell>
          <cell r="E1823">
            <v>445</v>
          </cell>
          <cell r="F1823">
            <v>4106</v>
          </cell>
        </row>
        <row r="1824">
          <cell r="A1824">
            <v>1822</v>
          </cell>
          <cell r="B1824" t="str">
            <v>철골재철거</v>
          </cell>
          <cell r="D1824" t="str">
            <v>Ton</v>
          </cell>
          <cell r="E1824">
            <v>18590</v>
          </cell>
          <cell r="F1824">
            <v>186100</v>
          </cell>
        </row>
        <row r="1825">
          <cell r="A1825">
            <v>1823</v>
          </cell>
          <cell r="B1825" t="str">
            <v>구조물헐기(소형브레이커+공기압축기)</v>
          </cell>
          <cell r="C1825" t="str">
            <v>무근</v>
          </cell>
          <cell r="D1825" t="str">
            <v>10㎥당</v>
          </cell>
          <cell r="E1825">
            <v>12405</v>
          </cell>
          <cell r="F1825">
            <v>483979</v>
          </cell>
          <cell r="G1825">
            <v>9210</v>
          </cell>
        </row>
        <row r="1826">
          <cell r="A1826">
            <v>1824</v>
          </cell>
          <cell r="B1826" t="str">
            <v>구조물헐기(소형브레이커+공기압축기)</v>
          </cell>
          <cell r="C1826" t="str">
            <v>철근</v>
          </cell>
          <cell r="D1826" t="str">
            <v>10㎥당</v>
          </cell>
          <cell r="E1826">
            <v>39696</v>
          </cell>
          <cell r="F1826">
            <v>657882</v>
          </cell>
          <cell r="G1826">
            <v>29472</v>
          </cell>
        </row>
        <row r="1827">
          <cell r="A1827">
            <v>1825</v>
          </cell>
          <cell r="B1827" t="str">
            <v>기존방수층및보호층철거</v>
          </cell>
          <cell r="D1827" t="str">
            <v>㎡</v>
          </cell>
          <cell r="E1827">
            <v>124</v>
          </cell>
          <cell r="F1827">
            <v>11393</v>
          </cell>
          <cell r="G1827">
            <v>92</v>
          </cell>
        </row>
        <row r="1828">
          <cell r="A1828">
            <v>1826</v>
          </cell>
          <cell r="B1828" t="str">
            <v>기존건축물바탕만들기(재도장시)</v>
          </cell>
          <cell r="C1828" t="str">
            <v>페인트긁어내기</v>
          </cell>
          <cell r="D1828" t="str">
            <v>㎥당</v>
          </cell>
          <cell r="F1828">
            <v>3494</v>
          </cell>
        </row>
        <row r="1829">
          <cell r="A1829">
            <v>1827</v>
          </cell>
          <cell r="B1829" t="str">
            <v>기존건축물바탕만들기(재도장시)</v>
          </cell>
          <cell r="C1829" t="str">
            <v>수성페인트긁어내기</v>
          </cell>
          <cell r="D1829" t="str">
            <v>㎥당</v>
          </cell>
          <cell r="F1829">
            <v>2795</v>
          </cell>
        </row>
        <row r="1830">
          <cell r="A1830">
            <v>1828</v>
          </cell>
          <cell r="B1830" t="str">
            <v>기존건축물바탕만들기(재도장시)</v>
          </cell>
          <cell r="C1830" t="str">
            <v>철재면청소(약품사용)</v>
          </cell>
          <cell r="D1830" t="str">
            <v>㎥당</v>
          </cell>
          <cell r="F1830">
            <v>2795</v>
          </cell>
        </row>
        <row r="1831">
          <cell r="A1831">
            <v>1829</v>
          </cell>
          <cell r="B1831" t="str">
            <v>기존건축물바탕만들기(재도장시)</v>
          </cell>
          <cell r="C1831" t="str">
            <v>철재면사용(가솔린사용)</v>
          </cell>
          <cell r="D1831" t="str">
            <v>㎥당</v>
          </cell>
          <cell r="F1831">
            <v>1747</v>
          </cell>
        </row>
        <row r="1832">
          <cell r="A1832">
            <v>1830</v>
          </cell>
          <cell r="B1832" t="str">
            <v>기존건축물바탕만들기(재도장시)</v>
          </cell>
          <cell r="C1832" t="str">
            <v>철재면청소(녹제거)</v>
          </cell>
          <cell r="D1832" t="str">
            <v>㎥당</v>
          </cell>
          <cell r="F1832">
            <v>6989</v>
          </cell>
        </row>
        <row r="1833">
          <cell r="A1833">
            <v>1831</v>
          </cell>
        </row>
        <row r="1834">
          <cell r="A1834">
            <v>1832</v>
          </cell>
        </row>
        <row r="1835">
          <cell r="A1835">
            <v>1833</v>
          </cell>
        </row>
        <row r="1836">
          <cell r="A1836">
            <v>1834</v>
          </cell>
        </row>
        <row r="1837">
          <cell r="A1837">
            <v>1835</v>
          </cell>
        </row>
        <row r="1838">
          <cell r="A1838">
            <v>1836</v>
          </cell>
        </row>
        <row r="1839">
          <cell r="A1839">
            <v>1837</v>
          </cell>
        </row>
        <row r="1840">
          <cell r="A1840">
            <v>1838</v>
          </cell>
        </row>
        <row r="1841">
          <cell r="A1841">
            <v>1839</v>
          </cell>
        </row>
        <row r="1842">
          <cell r="A1842">
            <v>1840</v>
          </cell>
        </row>
        <row r="1843">
          <cell r="A1843">
            <v>1841</v>
          </cell>
        </row>
        <row r="1844">
          <cell r="A1844">
            <v>1842</v>
          </cell>
        </row>
        <row r="1845">
          <cell r="A1845">
            <v>1843</v>
          </cell>
        </row>
        <row r="1846">
          <cell r="A1846">
            <v>1844</v>
          </cell>
        </row>
        <row r="1847">
          <cell r="A1847">
            <v>1845</v>
          </cell>
        </row>
        <row r="1848">
          <cell r="A1848">
            <v>1846</v>
          </cell>
        </row>
        <row r="1849">
          <cell r="A1849">
            <v>1847</v>
          </cell>
        </row>
        <row r="1850">
          <cell r="A1850">
            <v>1848</v>
          </cell>
        </row>
        <row r="1851">
          <cell r="A1851">
            <v>1849</v>
          </cell>
        </row>
        <row r="1852">
          <cell r="A1852">
            <v>1850</v>
          </cell>
        </row>
        <row r="1853">
          <cell r="A1853">
            <v>1851</v>
          </cell>
        </row>
        <row r="1854">
          <cell r="A1854">
            <v>1852</v>
          </cell>
        </row>
        <row r="1855">
          <cell r="A1855">
            <v>1853</v>
          </cell>
        </row>
        <row r="1856">
          <cell r="A1856">
            <v>1854</v>
          </cell>
        </row>
        <row r="1857">
          <cell r="A1857">
            <v>1855</v>
          </cell>
        </row>
        <row r="1858">
          <cell r="A1858">
            <v>1856</v>
          </cell>
        </row>
        <row r="1859">
          <cell r="A1859">
            <v>1857</v>
          </cell>
        </row>
        <row r="1860">
          <cell r="A1860">
            <v>1858</v>
          </cell>
        </row>
        <row r="1861">
          <cell r="A1861">
            <v>1859</v>
          </cell>
        </row>
        <row r="1862">
          <cell r="A1862">
            <v>1860</v>
          </cell>
        </row>
        <row r="1863">
          <cell r="A1863">
            <v>1861</v>
          </cell>
        </row>
        <row r="1864">
          <cell r="A1864">
            <v>1862</v>
          </cell>
        </row>
        <row r="1865">
          <cell r="A1865">
            <v>1863</v>
          </cell>
        </row>
        <row r="1866">
          <cell r="A1866">
            <v>1864</v>
          </cell>
        </row>
        <row r="1867">
          <cell r="A1867">
            <v>1865</v>
          </cell>
        </row>
        <row r="1868">
          <cell r="A1868">
            <v>1866</v>
          </cell>
        </row>
        <row r="1869">
          <cell r="A1869">
            <v>1867</v>
          </cell>
        </row>
        <row r="1870">
          <cell r="A1870">
            <v>1868</v>
          </cell>
        </row>
        <row r="1871">
          <cell r="A1871">
            <v>1869</v>
          </cell>
        </row>
        <row r="1872">
          <cell r="A1872">
            <v>1870</v>
          </cell>
        </row>
        <row r="1873">
          <cell r="A1873">
            <v>1871</v>
          </cell>
        </row>
        <row r="1874">
          <cell r="A1874">
            <v>1872</v>
          </cell>
        </row>
        <row r="1875">
          <cell r="A1875">
            <v>1873</v>
          </cell>
        </row>
        <row r="1876">
          <cell r="A1876">
            <v>1874</v>
          </cell>
        </row>
        <row r="1877">
          <cell r="A1877">
            <v>1875</v>
          </cell>
        </row>
        <row r="1878">
          <cell r="A1878">
            <v>1876</v>
          </cell>
        </row>
        <row r="1879">
          <cell r="A1879">
            <v>1877</v>
          </cell>
        </row>
        <row r="1880">
          <cell r="A1880">
            <v>1878</v>
          </cell>
        </row>
        <row r="1881">
          <cell r="A1881">
            <v>1879</v>
          </cell>
        </row>
        <row r="1882">
          <cell r="A1882">
            <v>1880</v>
          </cell>
        </row>
        <row r="1883">
          <cell r="A1883">
            <v>1881</v>
          </cell>
        </row>
        <row r="1884">
          <cell r="A1884">
            <v>1882</v>
          </cell>
        </row>
        <row r="1885">
          <cell r="A1885">
            <v>1883</v>
          </cell>
        </row>
        <row r="1886">
          <cell r="A1886">
            <v>1884</v>
          </cell>
        </row>
        <row r="1887">
          <cell r="A1887">
            <v>1885</v>
          </cell>
        </row>
        <row r="1888">
          <cell r="A1888">
            <v>1886</v>
          </cell>
        </row>
        <row r="1889">
          <cell r="A1889">
            <v>1887</v>
          </cell>
        </row>
        <row r="1890">
          <cell r="A1890">
            <v>1888</v>
          </cell>
        </row>
        <row r="1891">
          <cell r="A1891">
            <v>1889</v>
          </cell>
        </row>
        <row r="1892">
          <cell r="A1892">
            <v>1890</v>
          </cell>
        </row>
        <row r="1893">
          <cell r="A1893">
            <v>1891</v>
          </cell>
        </row>
        <row r="1894">
          <cell r="A1894">
            <v>1892</v>
          </cell>
        </row>
        <row r="1895">
          <cell r="A1895">
            <v>1893</v>
          </cell>
        </row>
        <row r="1896">
          <cell r="A1896">
            <v>1894</v>
          </cell>
        </row>
        <row r="1897">
          <cell r="A1897">
            <v>1895</v>
          </cell>
        </row>
        <row r="1898">
          <cell r="A1898">
            <v>1896</v>
          </cell>
        </row>
        <row r="1899">
          <cell r="A1899">
            <v>1897</v>
          </cell>
        </row>
        <row r="1900">
          <cell r="A1900">
            <v>1898</v>
          </cell>
        </row>
        <row r="1901">
          <cell r="A1901">
            <v>1899</v>
          </cell>
        </row>
        <row r="1902">
          <cell r="A1902">
            <v>1900</v>
          </cell>
          <cell r="B1902" t="str">
            <v>나무높이에의한식재</v>
          </cell>
          <cell r="C1902" t="str">
            <v>1m이하</v>
          </cell>
          <cell r="D1902" t="str">
            <v>주당</v>
          </cell>
          <cell r="E1902">
            <v>230</v>
          </cell>
          <cell r="F1902">
            <v>6055</v>
          </cell>
        </row>
        <row r="1903">
          <cell r="A1903">
            <v>1901</v>
          </cell>
          <cell r="B1903" t="str">
            <v>나무높이에의한식재</v>
          </cell>
          <cell r="C1903" t="str">
            <v>1.1-1.5m</v>
          </cell>
          <cell r="D1903" t="str">
            <v>주당</v>
          </cell>
          <cell r="E1903">
            <v>320</v>
          </cell>
          <cell r="F1903">
            <v>7535</v>
          </cell>
        </row>
        <row r="1904">
          <cell r="A1904">
            <v>1902</v>
          </cell>
          <cell r="B1904" t="str">
            <v>나무높이에의한식재</v>
          </cell>
          <cell r="C1904" t="str">
            <v>1.6-2.0m</v>
          </cell>
          <cell r="D1904" t="str">
            <v>주당</v>
          </cell>
          <cell r="E1904">
            <v>495</v>
          </cell>
          <cell r="F1904">
            <v>9365</v>
          </cell>
        </row>
        <row r="1905">
          <cell r="A1905">
            <v>1903</v>
          </cell>
          <cell r="B1905" t="str">
            <v>나무높이에의한식재</v>
          </cell>
          <cell r="C1905" t="str">
            <v>2.1-2.5m</v>
          </cell>
          <cell r="D1905" t="str">
            <v>주당</v>
          </cell>
          <cell r="E1905">
            <v>705</v>
          </cell>
          <cell r="F1905">
            <v>12675</v>
          </cell>
        </row>
        <row r="1906">
          <cell r="A1906">
            <v>1904</v>
          </cell>
          <cell r="B1906" t="str">
            <v>나무높이에의한식재</v>
          </cell>
          <cell r="C1906" t="str">
            <v>2.6-3.0m</v>
          </cell>
          <cell r="D1906" t="str">
            <v>주당</v>
          </cell>
          <cell r="E1906">
            <v>945</v>
          </cell>
          <cell r="F1906">
            <v>15636</v>
          </cell>
        </row>
        <row r="1907">
          <cell r="A1907">
            <v>1905</v>
          </cell>
          <cell r="B1907" t="str">
            <v>나무높이에의한식재</v>
          </cell>
          <cell r="C1907" t="str">
            <v>3.1-3.5m</v>
          </cell>
          <cell r="D1907" t="str">
            <v>주당</v>
          </cell>
          <cell r="E1907">
            <v>1205</v>
          </cell>
          <cell r="F1907">
            <v>18946</v>
          </cell>
        </row>
        <row r="1908">
          <cell r="A1908">
            <v>1906</v>
          </cell>
          <cell r="B1908" t="str">
            <v>나무높이에의한식재</v>
          </cell>
          <cell r="C1908" t="str">
            <v>3.6-4.0m</v>
          </cell>
          <cell r="D1908" t="str">
            <v>주당</v>
          </cell>
          <cell r="E1908">
            <v>1475</v>
          </cell>
          <cell r="F1908">
            <v>23387</v>
          </cell>
        </row>
        <row r="1909">
          <cell r="A1909">
            <v>1907</v>
          </cell>
          <cell r="B1909" t="str">
            <v>나무높이에의한식재</v>
          </cell>
          <cell r="C1909" t="str">
            <v>4.1-4.5m</v>
          </cell>
          <cell r="D1909" t="str">
            <v>주당</v>
          </cell>
          <cell r="E1909">
            <v>1735</v>
          </cell>
          <cell r="F1909">
            <v>26697</v>
          </cell>
        </row>
        <row r="1910">
          <cell r="A1910">
            <v>1908</v>
          </cell>
          <cell r="B1910" t="str">
            <v>나무높이에의한식재</v>
          </cell>
          <cell r="C1910" t="str">
            <v>4.6-5.0m</v>
          </cell>
          <cell r="D1910" t="str">
            <v>주당</v>
          </cell>
          <cell r="E1910">
            <v>2015</v>
          </cell>
          <cell r="F1910">
            <v>30923</v>
          </cell>
        </row>
        <row r="1911">
          <cell r="A1911">
            <v>1909</v>
          </cell>
          <cell r="B1911" t="str">
            <v>나무높이에의한식재</v>
          </cell>
          <cell r="C1911" t="str">
            <v>5.1-5.5m</v>
          </cell>
          <cell r="D1911" t="str">
            <v>주당</v>
          </cell>
          <cell r="E1911">
            <v>2270</v>
          </cell>
          <cell r="F1911">
            <v>35148</v>
          </cell>
        </row>
        <row r="1912">
          <cell r="A1912">
            <v>1910</v>
          </cell>
          <cell r="B1912" t="str">
            <v>나무높이에의한식재</v>
          </cell>
          <cell r="C1912" t="str">
            <v>5.6-6.0m</v>
          </cell>
          <cell r="D1912" t="str">
            <v>주당</v>
          </cell>
          <cell r="E1912">
            <v>2500</v>
          </cell>
          <cell r="F1912">
            <v>40288</v>
          </cell>
        </row>
        <row r="1913">
          <cell r="A1913">
            <v>1911</v>
          </cell>
        </row>
        <row r="1914">
          <cell r="A1914">
            <v>1912</v>
          </cell>
        </row>
        <row r="1915">
          <cell r="A1915">
            <v>1913</v>
          </cell>
        </row>
        <row r="1916">
          <cell r="A1916">
            <v>1914</v>
          </cell>
        </row>
        <row r="1917">
          <cell r="A1917">
            <v>1915</v>
          </cell>
        </row>
        <row r="1918">
          <cell r="A1918">
            <v>1916</v>
          </cell>
        </row>
        <row r="1919">
          <cell r="A1919">
            <v>1917</v>
          </cell>
        </row>
        <row r="1920">
          <cell r="A1920">
            <v>1918</v>
          </cell>
        </row>
        <row r="1921">
          <cell r="A1921">
            <v>1919</v>
          </cell>
        </row>
        <row r="1922">
          <cell r="A1922">
            <v>1920</v>
          </cell>
        </row>
        <row r="1923">
          <cell r="A1923">
            <v>1921</v>
          </cell>
        </row>
        <row r="1924">
          <cell r="A1924">
            <v>1922</v>
          </cell>
        </row>
        <row r="1925">
          <cell r="A1925">
            <v>1923</v>
          </cell>
        </row>
        <row r="1926">
          <cell r="A1926">
            <v>1924</v>
          </cell>
        </row>
        <row r="1927">
          <cell r="A1927">
            <v>1925</v>
          </cell>
        </row>
        <row r="1928">
          <cell r="A1928">
            <v>1926</v>
          </cell>
        </row>
        <row r="1929">
          <cell r="A1929">
            <v>1927</v>
          </cell>
        </row>
        <row r="1930">
          <cell r="A1930">
            <v>1928</v>
          </cell>
        </row>
        <row r="1931">
          <cell r="A1931">
            <v>1929</v>
          </cell>
        </row>
        <row r="1932">
          <cell r="A1932">
            <v>1930</v>
          </cell>
        </row>
        <row r="1933">
          <cell r="A1933">
            <v>1931</v>
          </cell>
        </row>
        <row r="1934">
          <cell r="A1934">
            <v>1932</v>
          </cell>
        </row>
        <row r="1935">
          <cell r="A1935">
            <v>1933</v>
          </cell>
        </row>
        <row r="1936">
          <cell r="A1936">
            <v>1934</v>
          </cell>
        </row>
        <row r="1937">
          <cell r="A1937">
            <v>1935</v>
          </cell>
        </row>
        <row r="1938">
          <cell r="A1938">
            <v>1936</v>
          </cell>
        </row>
        <row r="1939">
          <cell r="A1939">
            <v>1937</v>
          </cell>
        </row>
        <row r="1940">
          <cell r="A1940">
            <v>1938</v>
          </cell>
        </row>
        <row r="1941">
          <cell r="A1941">
            <v>1939</v>
          </cell>
        </row>
        <row r="1942">
          <cell r="A1942">
            <v>1940</v>
          </cell>
        </row>
        <row r="1943">
          <cell r="A1943">
            <v>1941</v>
          </cell>
        </row>
        <row r="1944">
          <cell r="A1944">
            <v>1942</v>
          </cell>
        </row>
        <row r="1945">
          <cell r="A1945">
            <v>1943</v>
          </cell>
        </row>
        <row r="1946">
          <cell r="A1946">
            <v>1944</v>
          </cell>
        </row>
        <row r="1947">
          <cell r="A1947">
            <v>1945</v>
          </cell>
        </row>
        <row r="1948">
          <cell r="A1948">
            <v>1946</v>
          </cell>
        </row>
        <row r="1949">
          <cell r="A1949">
            <v>1947</v>
          </cell>
        </row>
        <row r="1950">
          <cell r="A1950">
            <v>1948</v>
          </cell>
        </row>
        <row r="1951">
          <cell r="A1951">
            <v>1949</v>
          </cell>
        </row>
        <row r="1952">
          <cell r="A1952">
            <v>1950</v>
          </cell>
        </row>
        <row r="1953">
          <cell r="A1953">
            <v>1951</v>
          </cell>
        </row>
        <row r="1954">
          <cell r="A1954">
            <v>1952</v>
          </cell>
        </row>
        <row r="1955">
          <cell r="A1955">
            <v>1953</v>
          </cell>
        </row>
        <row r="1956">
          <cell r="A1956">
            <v>1954</v>
          </cell>
        </row>
        <row r="1957">
          <cell r="A1957">
            <v>1955</v>
          </cell>
        </row>
        <row r="1958">
          <cell r="A1958">
            <v>1956</v>
          </cell>
        </row>
        <row r="1959">
          <cell r="A1959">
            <v>1957</v>
          </cell>
        </row>
        <row r="1960">
          <cell r="A1960">
            <v>1958</v>
          </cell>
        </row>
        <row r="1961">
          <cell r="A1961">
            <v>1959</v>
          </cell>
        </row>
        <row r="1962">
          <cell r="A1962">
            <v>1960</v>
          </cell>
        </row>
        <row r="1963">
          <cell r="A1963">
            <v>1961</v>
          </cell>
        </row>
        <row r="1964">
          <cell r="A1964">
            <v>1962</v>
          </cell>
        </row>
        <row r="1965">
          <cell r="A1965">
            <v>1963</v>
          </cell>
        </row>
        <row r="1966">
          <cell r="A1966">
            <v>1964</v>
          </cell>
        </row>
        <row r="1967">
          <cell r="A1967">
            <v>1965</v>
          </cell>
        </row>
        <row r="1968">
          <cell r="A1968">
            <v>1966</v>
          </cell>
        </row>
        <row r="1969">
          <cell r="A1969">
            <v>1967</v>
          </cell>
        </row>
        <row r="1970">
          <cell r="A1970">
            <v>1968</v>
          </cell>
        </row>
        <row r="1971">
          <cell r="A1971">
            <v>1969</v>
          </cell>
        </row>
        <row r="1972">
          <cell r="A1972">
            <v>1970</v>
          </cell>
        </row>
        <row r="1973">
          <cell r="A1973">
            <v>1971</v>
          </cell>
        </row>
        <row r="1974">
          <cell r="A1974">
            <v>1972</v>
          </cell>
        </row>
        <row r="1975">
          <cell r="A1975">
            <v>1973</v>
          </cell>
        </row>
        <row r="1976">
          <cell r="A1976">
            <v>1974</v>
          </cell>
        </row>
        <row r="1977">
          <cell r="A1977">
            <v>1975</v>
          </cell>
        </row>
        <row r="1978">
          <cell r="A1978">
            <v>1976</v>
          </cell>
        </row>
        <row r="1979">
          <cell r="A1979">
            <v>1977</v>
          </cell>
        </row>
        <row r="1980">
          <cell r="A1980">
            <v>1978</v>
          </cell>
        </row>
        <row r="1981">
          <cell r="A1981">
            <v>1979</v>
          </cell>
        </row>
        <row r="1982">
          <cell r="A1982">
            <v>1980</v>
          </cell>
        </row>
        <row r="1983">
          <cell r="A1983">
            <v>1981</v>
          </cell>
        </row>
        <row r="1984">
          <cell r="A1984">
            <v>1982</v>
          </cell>
        </row>
        <row r="1985">
          <cell r="A1985">
            <v>1983</v>
          </cell>
        </row>
        <row r="1986">
          <cell r="A1986">
            <v>1984</v>
          </cell>
        </row>
        <row r="1987">
          <cell r="A1987">
            <v>1985</v>
          </cell>
        </row>
        <row r="1988">
          <cell r="A1988">
            <v>1986</v>
          </cell>
        </row>
        <row r="1989">
          <cell r="A1989">
            <v>1987</v>
          </cell>
        </row>
        <row r="1990">
          <cell r="A1990">
            <v>1988</v>
          </cell>
        </row>
        <row r="1991">
          <cell r="A1991">
            <v>1989</v>
          </cell>
        </row>
        <row r="1992">
          <cell r="A1992">
            <v>1990</v>
          </cell>
        </row>
        <row r="1993">
          <cell r="A1993">
            <v>1991</v>
          </cell>
        </row>
        <row r="1994">
          <cell r="A1994">
            <v>1992</v>
          </cell>
        </row>
        <row r="1995">
          <cell r="A1995">
            <v>1993</v>
          </cell>
        </row>
        <row r="1996">
          <cell r="A1996">
            <v>1994</v>
          </cell>
        </row>
        <row r="1997">
          <cell r="A1997">
            <v>1995</v>
          </cell>
        </row>
        <row r="1998">
          <cell r="A1998">
            <v>1996</v>
          </cell>
        </row>
        <row r="1999">
          <cell r="A1999">
            <v>1997</v>
          </cell>
        </row>
        <row r="2000">
          <cell r="A2000">
            <v>1998</v>
          </cell>
        </row>
        <row r="2001">
          <cell r="A2001">
            <v>1999</v>
          </cell>
        </row>
        <row r="2002">
          <cell r="A2002">
            <v>2000</v>
          </cell>
        </row>
        <row r="2003">
          <cell r="A2003">
            <v>2001</v>
          </cell>
        </row>
        <row r="2004">
          <cell r="A2004">
            <v>2002</v>
          </cell>
        </row>
        <row r="2005">
          <cell r="A2005">
            <v>2003</v>
          </cell>
        </row>
        <row r="2006">
          <cell r="A2006">
            <v>2004</v>
          </cell>
        </row>
        <row r="2007">
          <cell r="A2007">
            <v>2005</v>
          </cell>
        </row>
        <row r="2008">
          <cell r="A2008">
            <v>2006</v>
          </cell>
        </row>
        <row r="2009">
          <cell r="A2009">
            <v>2007</v>
          </cell>
        </row>
        <row r="2010">
          <cell r="A2010">
            <v>2008</v>
          </cell>
        </row>
        <row r="2011">
          <cell r="A2011">
            <v>2009</v>
          </cell>
        </row>
        <row r="2012">
          <cell r="A2012">
            <v>2010</v>
          </cell>
        </row>
        <row r="2013">
          <cell r="A2013">
            <v>2011</v>
          </cell>
        </row>
        <row r="2014">
          <cell r="A2014">
            <v>2012</v>
          </cell>
        </row>
        <row r="2015">
          <cell r="A2015">
            <v>2013</v>
          </cell>
        </row>
        <row r="2016">
          <cell r="A2016">
            <v>2014</v>
          </cell>
        </row>
        <row r="2017">
          <cell r="A2017">
            <v>2015</v>
          </cell>
        </row>
        <row r="2018">
          <cell r="A2018">
            <v>2016</v>
          </cell>
        </row>
        <row r="2019">
          <cell r="A2019">
            <v>2017</v>
          </cell>
        </row>
        <row r="2020">
          <cell r="A2020">
            <v>2018</v>
          </cell>
        </row>
        <row r="2021">
          <cell r="A2021">
            <v>2019</v>
          </cell>
        </row>
        <row r="2022">
          <cell r="A2022">
            <v>2020</v>
          </cell>
        </row>
        <row r="2023">
          <cell r="A2023">
            <v>2021</v>
          </cell>
        </row>
        <row r="2024">
          <cell r="A2024">
            <v>2022</v>
          </cell>
        </row>
        <row r="2025">
          <cell r="A2025">
            <v>2023</v>
          </cell>
        </row>
        <row r="2026">
          <cell r="A2026">
            <v>2024</v>
          </cell>
        </row>
        <row r="2027">
          <cell r="A2027">
            <v>2025</v>
          </cell>
        </row>
        <row r="2028">
          <cell r="A2028">
            <v>2026</v>
          </cell>
        </row>
        <row r="2029">
          <cell r="A2029">
            <v>2027</v>
          </cell>
        </row>
        <row r="2030">
          <cell r="A2030">
            <v>2028</v>
          </cell>
        </row>
        <row r="2031">
          <cell r="A2031">
            <v>2029</v>
          </cell>
        </row>
        <row r="2032">
          <cell r="A2032">
            <v>2030</v>
          </cell>
        </row>
        <row r="2033">
          <cell r="A2033">
            <v>2031</v>
          </cell>
        </row>
        <row r="2034">
          <cell r="A2034">
            <v>2032</v>
          </cell>
        </row>
        <row r="2035">
          <cell r="A2035">
            <v>2033</v>
          </cell>
        </row>
        <row r="2036">
          <cell r="A2036">
            <v>2034</v>
          </cell>
        </row>
        <row r="2037">
          <cell r="A2037">
            <v>2035</v>
          </cell>
        </row>
        <row r="2038">
          <cell r="A2038">
            <v>2036</v>
          </cell>
        </row>
        <row r="2039">
          <cell r="A2039">
            <v>2037</v>
          </cell>
        </row>
        <row r="2040">
          <cell r="A2040">
            <v>2038</v>
          </cell>
        </row>
        <row r="2041">
          <cell r="A2041">
            <v>2039</v>
          </cell>
        </row>
        <row r="2042">
          <cell r="A2042">
            <v>2040</v>
          </cell>
        </row>
        <row r="2043">
          <cell r="A2043">
            <v>2041</v>
          </cell>
        </row>
        <row r="2044">
          <cell r="A2044">
            <v>2042</v>
          </cell>
        </row>
        <row r="2045">
          <cell r="A2045">
            <v>2043</v>
          </cell>
        </row>
        <row r="2046">
          <cell r="A2046">
            <v>2044</v>
          </cell>
        </row>
        <row r="2047">
          <cell r="A2047">
            <v>2045</v>
          </cell>
        </row>
        <row r="2048">
          <cell r="A2048">
            <v>2046</v>
          </cell>
        </row>
        <row r="2049">
          <cell r="A2049">
            <v>2047</v>
          </cell>
        </row>
        <row r="2050">
          <cell r="A2050">
            <v>2048</v>
          </cell>
        </row>
        <row r="2051">
          <cell r="A2051">
            <v>2049</v>
          </cell>
        </row>
        <row r="2052">
          <cell r="A2052">
            <v>2050</v>
          </cell>
        </row>
        <row r="2053">
          <cell r="A2053">
            <v>2051</v>
          </cell>
        </row>
        <row r="2054">
          <cell r="A2054">
            <v>2052</v>
          </cell>
        </row>
        <row r="2055">
          <cell r="A2055">
            <v>2053</v>
          </cell>
        </row>
        <row r="2056">
          <cell r="A2056">
            <v>2054</v>
          </cell>
        </row>
        <row r="2057">
          <cell r="A2057">
            <v>2055</v>
          </cell>
        </row>
        <row r="2058">
          <cell r="A2058">
            <v>2056</v>
          </cell>
        </row>
        <row r="2059">
          <cell r="A2059">
            <v>2057</v>
          </cell>
        </row>
        <row r="2060">
          <cell r="A2060">
            <v>2058</v>
          </cell>
        </row>
        <row r="2061">
          <cell r="A2061">
            <v>2059</v>
          </cell>
        </row>
        <row r="2062">
          <cell r="A2062">
            <v>2060</v>
          </cell>
        </row>
        <row r="2063">
          <cell r="A2063">
            <v>2061</v>
          </cell>
        </row>
        <row r="2064">
          <cell r="A2064">
            <v>2062</v>
          </cell>
        </row>
        <row r="2065">
          <cell r="A2065">
            <v>2063</v>
          </cell>
        </row>
        <row r="2066">
          <cell r="A2066">
            <v>2064</v>
          </cell>
        </row>
        <row r="2067">
          <cell r="A2067">
            <v>2065</v>
          </cell>
        </row>
        <row r="2068">
          <cell r="A2068">
            <v>2066</v>
          </cell>
        </row>
        <row r="2069">
          <cell r="A2069">
            <v>2067</v>
          </cell>
        </row>
        <row r="2070">
          <cell r="A2070">
            <v>2068</v>
          </cell>
        </row>
        <row r="2071">
          <cell r="A2071">
            <v>2069</v>
          </cell>
        </row>
        <row r="2072">
          <cell r="A2072">
            <v>2070</v>
          </cell>
        </row>
        <row r="2073">
          <cell r="A2073">
            <v>2071</v>
          </cell>
        </row>
        <row r="2074">
          <cell r="A2074">
            <v>2072</v>
          </cell>
        </row>
        <row r="2075">
          <cell r="A2075">
            <v>2073</v>
          </cell>
        </row>
        <row r="2076">
          <cell r="A2076">
            <v>2074</v>
          </cell>
        </row>
        <row r="2077">
          <cell r="A2077">
            <v>2075</v>
          </cell>
        </row>
        <row r="2078">
          <cell r="A2078">
            <v>2076</v>
          </cell>
        </row>
        <row r="2079">
          <cell r="A2079">
            <v>2077</v>
          </cell>
        </row>
        <row r="2080">
          <cell r="A2080">
            <v>2078</v>
          </cell>
        </row>
        <row r="2081">
          <cell r="A2081">
            <v>2079</v>
          </cell>
        </row>
        <row r="2082">
          <cell r="A2082">
            <v>2080</v>
          </cell>
        </row>
        <row r="2083">
          <cell r="A2083">
            <v>2081</v>
          </cell>
        </row>
        <row r="2084">
          <cell r="A2084">
            <v>2082</v>
          </cell>
        </row>
        <row r="2085">
          <cell r="A2085">
            <v>2083</v>
          </cell>
        </row>
        <row r="2086">
          <cell r="A2086">
            <v>2084</v>
          </cell>
        </row>
        <row r="2087">
          <cell r="A2087">
            <v>2085</v>
          </cell>
        </row>
        <row r="2088">
          <cell r="A2088">
            <v>2086</v>
          </cell>
        </row>
        <row r="2089">
          <cell r="A2089">
            <v>2087</v>
          </cell>
        </row>
        <row r="2090">
          <cell r="A2090">
            <v>2088</v>
          </cell>
        </row>
        <row r="2091">
          <cell r="A2091">
            <v>2089</v>
          </cell>
        </row>
        <row r="2092">
          <cell r="A2092">
            <v>2090</v>
          </cell>
        </row>
        <row r="2093">
          <cell r="A2093">
            <v>2091</v>
          </cell>
        </row>
        <row r="2094">
          <cell r="A2094">
            <v>2092</v>
          </cell>
        </row>
        <row r="2095">
          <cell r="A2095">
            <v>2093</v>
          </cell>
        </row>
        <row r="2096">
          <cell r="A2096">
            <v>2094</v>
          </cell>
        </row>
        <row r="2097">
          <cell r="A2097">
            <v>2095</v>
          </cell>
        </row>
        <row r="2098">
          <cell r="A2098">
            <v>2096</v>
          </cell>
        </row>
        <row r="2099">
          <cell r="A2099">
            <v>2097</v>
          </cell>
        </row>
        <row r="2100">
          <cell r="A2100">
            <v>2098</v>
          </cell>
        </row>
        <row r="2101">
          <cell r="A2101">
            <v>2099</v>
          </cell>
        </row>
        <row r="2102">
          <cell r="A2102">
            <v>2100</v>
          </cell>
        </row>
        <row r="2103">
          <cell r="A2103">
            <v>2101</v>
          </cell>
        </row>
        <row r="2104">
          <cell r="A2104">
            <v>2102</v>
          </cell>
        </row>
        <row r="2105">
          <cell r="A2105">
            <v>2103</v>
          </cell>
        </row>
        <row r="2106">
          <cell r="A2106">
            <v>2104</v>
          </cell>
        </row>
        <row r="2107">
          <cell r="A2107">
            <v>2105</v>
          </cell>
        </row>
        <row r="2108">
          <cell r="A2108">
            <v>2106</v>
          </cell>
        </row>
        <row r="2109">
          <cell r="A2109">
            <v>2107</v>
          </cell>
        </row>
        <row r="2110">
          <cell r="A2110">
            <v>2108</v>
          </cell>
        </row>
        <row r="2111">
          <cell r="A2111">
            <v>2109</v>
          </cell>
        </row>
        <row r="2112">
          <cell r="A2112">
            <v>2110</v>
          </cell>
        </row>
        <row r="2113">
          <cell r="A2113">
            <v>2111</v>
          </cell>
        </row>
        <row r="2114">
          <cell r="A2114">
            <v>2112</v>
          </cell>
        </row>
        <row r="2115">
          <cell r="A2115">
            <v>2113</v>
          </cell>
        </row>
        <row r="2116">
          <cell r="A2116">
            <v>2114</v>
          </cell>
        </row>
        <row r="2117">
          <cell r="A2117">
            <v>2115</v>
          </cell>
        </row>
        <row r="2118">
          <cell r="A2118">
            <v>2116</v>
          </cell>
        </row>
        <row r="2119">
          <cell r="A2119">
            <v>2117</v>
          </cell>
        </row>
        <row r="2120">
          <cell r="A2120">
            <v>2118</v>
          </cell>
        </row>
        <row r="2121">
          <cell r="A2121">
            <v>2119</v>
          </cell>
        </row>
        <row r="2122">
          <cell r="A2122">
            <v>2120</v>
          </cell>
        </row>
        <row r="2123">
          <cell r="A2123">
            <v>2121</v>
          </cell>
        </row>
        <row r="2124">
          <cell r="A2124">
            <v>2122</v>
          </cell>
        </row>
        <row r="2125">
          <cell r="A2125">
            <v>2123</v>
          </cell>
        </row>
        <row r="2126">
          <cell r="A2126">
            <v>2124</v>
          </cell>
        </row>
        <row r="2127">
          <cell r="A2127">
            <v>2125</v>
          </cell>
        </row>
        <row r="2128">
          <cell r="A2128">
            <v>2126</v>
          </cell>
        </row>
        <row r="2129">
          <cell r="A2129">
            <v>2127</v>
          </cell>
        </row>
        <row r="2130">
          <cell r="A2130">
            <v>2128</v>
          </cell>
        </row>
        <row r="2131">
          <cell r="A2131">
            <v>2129</v>
          </cell>
        </row>
        <row r="2132">
          <cell r="A2132">
            <v>2130</v>
          </cell>
        </row>
        <row r="2133">
          <cell r="A2133">
            <v>2131</v>
          </cell>
        </row>
        <row r="2134">
          <cell r="A2134">
            <v>2132</v>
          </cell>
        </row>
        <row r="2135">
          <cell r="A2135">
            <v>2133</v>
          </cell>
        </row>
        <row r="2136">
          <cell r="A2136">
            <v>2134</v>
          </cell>
        </row>
        <row r="2137">
          <cell r="A2137">
            <v>2135</v>
          </cell>
        </row>
        <row r="2138">
          <cell r="A2138">
            <v>2136</v>
          </cell>
        </row>
        <row r="2139">
          <cell r="A2139">
            <v>2137</v>
          </cell>
        </row>
        <row r="2140">
          <cell r="A2140">
            <v>2138</v>
          </cell>
        </row>
        <row r="2141">
          <cell r="A2141">
            <v>2139</v>
          </cell>
        </row>
        <row r="2142">
          <cell r="A2142">
            <v>2140</v>
          </cell>
        </row>
        <row r="2143">
          <cell r="A2143">
            <v>2141</v>
          </cell>
        </row>
        <row r="2144">
          <cell r="A2144">
            <v>2142</v>
          </cell>
        </row>
        <row r="2145">
          <cell r="A2145">
            <v>2143</v>
          </cell>
        </row>
        <row r="2146">
          <cell r="A2146">
            <v>2144</v>
          </cell>
        </row>
        <row r="2147">
          <cell r="A2147">
            <v>2145</v>
          </cell>
        </row>
        <row r="2148">
          <cell r="A2148">
            <v>2146</v>
          </cell>
        </row>
        <row r="2149">
          <cell r="A2149">
            <v>2147</v>
          </cell>
        </row>
        <row r="2150">
          <cell r="A2150">
            <v>2148</v>
          </cell>
        </row>
        <row r="2151">
          <cell r="A2151">
            <v>2149</v>
          </cell>
        </row>
        <row r="2152">
          <cell r="A2152">
            <v>2150</v>
          </cell>
        </row>
        <row r="2153">
          <cell r="A2153">
            <v>2151</v>
          </cell>
        </row>
        <row r="2154">
          <cell r="A2154">
            <v>2152</v>
          </cell>
        </row>
        <row r="2155">
          <cell r="A2155">
            <v>2153</v>
          </cell>
        </row>
        <row r="2156">
          <cell r="A2156">
            <v>2154</v>
          </cell>
        </row>
        <row r="2157">
          <cell r="A2157">
            <v>2155</v>
          </cell>
        </row>
        <row r="2158">
          <cell r="A2158">
            <v>2156</v>
          </cell>
        </row>
        <row r="2159">
          <cell r="A2159">
            <v>2157</v>
          </cell>
        </row>
        <row r="2160">
          <cell r="A2160">
            <v>2158</v>
          </cell>
        </row>
        <row r="2161">
          <cell r="A2161">
            <v>2159</v>
          </cell>
        </row>
        <row r="2162">
          <cell r="A2162">
            <v>2160</v>
          </cell>
        </row>
        <row r="2163">
          <cell r="A2163">
            <v>2161</v>
          </cell>
        </row>
        <row r="2164">
          <cell r="A2164">
            <v>2162</v>
          </cell>
        </row>
        <row r="2165">
          <cell r="A2165">
            <v>2163</v>
          </cell>
        </row>
        <row r="2166">
          <cell r="A2166">
            <v>2164</v>
          </cell>
        </row>
        <row r="2167">
          <cell r="A2167">
            <v>2165</v>
          </cell>
        </row>
        <row r="2168">
          <cell r="A2168">
            <v>2166</v>
          </cell>
        </row>
        <row r="2169">
          <cell r="A2169">
            <v>2167</v>
          </cell>
        </row>
        <row r="2170">
          <cell r="A2170">
            <v>2168</v>
          </cell>
        </row>
        <row r="2171">
          <cell r="A2171">
            <v>2169</v>
          </cell>
        </row>
        <row r="2172">
          <cell r="A2172">
            <v>2170</v>
          </cell>
        </row>
        <row r="2173">
          <cell r="A2173">
            <v>2171</v>
          </cell>
        </row>
        <row r="2174">
          <cell r="A2174">
            <v>2172</v>
          </cell>
        </row>
        <row r="2175">
          <cell r="A2175">
            <v>2173</v>
          </cell>
        </row>
        <row r="2176">
          <cell r="A2176">
            <v>2174</v>
          </cell>
        </row>
        <row r="2177">
          <cell r="A2177">
            <v>2175</v>
          </cell>
        </row>
        <row r="2178">
          <cell r="A2178">
            <v>2176</v>
          </cell>
        </row>
        <row r="2179">
          <cell r="A2179">
            <v>2177</v>
          </cell>
        </row>
        <row r="2180">
          <cell r="A2180">
            <v>2178</v>
          </cell>
        </row>
        <row r="2181">
          <cell r="A2181">
            <v>2179</v>
          </cell>
        </row>
        <row r="2182">
          <cell r="A2182">
            <v>2180</v>
          </cell>
        </row>
        <row r="2183">
          <cell r="A2183">
            <v>2181</v>
          </cell>
        </row>
        <row r="2184">
          <cell r="A2184">
            <v>2182</v>
          </cell>
        </row>
        <row r="2185">
          <cell r="A2185">
            <v>2183</v>
          </cell>
        </row>
        <row r="2186">
          <cell r="A2186">
            <v>2184</v>
          </cell>
        </row>
        <row r="2187">
          <cell r="A2187">
            <v>2185</v>
          </cell>
        </row>
        <row r="2188">
          <cell r="A2188">
            <v>2186</v>
          </cell>
        </row>
        <row r="2189">
          <cell r="A2189">
            <v>2187</v>
          </cell>
        </row>
        <row r="2190">
          <cell r="A2190">
            <v>2188</v>
          </cell>
        </row>
        <row r="2191">
          <cell r="A2191">
            <v>2189</v>
          </cell>
        </row>
        <row r="2192">
          <cell r="A2192">
            <v>2190</v>
          </cell>
        </row>
        <row r="2193">
          <cell r="A2193">
            <v>2191</v>
          </cell>
        </row>
        <row r="2194">
          <cell r="A2194">
            <v>2192</v>
          </cell>
        </row>
        <row r="2195">
          <cell r="A2195">
            <v>2193</v>
          </cell>
        </row>
        <row r="2196">
          <cell r="A2196">
            <v>2194</v>
          </cell>
        </row>
        <row r="2197">
          <cell r="A2197">
            <v>2195</v>
          </cell>
        </row>
        <row r="2198">
          <cell r="A2198">
            <v>2196</v>
          </cell>
        </row>
        <row r="2199">
          <cell r="A2199">
            <v>2197</v>
          </cell>
        </row>
        <row r="2200">
          <cell r="A2200">
            <v>2198</v>
          </cell>
        </row>
        <row r="2201">
          <cell r="A2201">
            <v>2199</v>
          </cell>
        </row>
        <row r="2202">
          <cell r="A2202">
            <v>2200</v>
          </cell>
        </row>
        <row r="2203">
          <cell r="A2203">
            <v>2201</v>
          </cell>
        </row>
        <row r="2204">
          <cell r="A2204">
            <v>2202</v>
          </cell>
        </row>
        <row r="2205">
          <cell r="A2205">
            <v>2203</v>
          </cell>
        </row>
        <row r="2206">
          <cell r="A2206">
            <v>2204</v>
          </cell>
        </row>
        <row r="2207">
          <cell r="A2207">
            <v>2205</v>
          </cell>
        </row>
        <row r="2208">
          <cell r="A2208">
            <v>2206</v>
          </cell>
        </row>
        <row r="2209">
          <cell r="A2209">
            <v>2207</v>
          </cell>
        </row>
        <row r="2210">
          <cell r="A2210">
            <v>2208</v>
          </cell>
        </row>
        <row r="2211">
          <cell r="A2211">
            <v>2209</v>
          </cell>
        </row>
        <row r="2212">
          <cell r="A2212">
            <v>2210</v>
          </cell>
        </row>
        <row r="2213">
          <cell r="A2213">
            <v>2211</v>
          </cell>
        </row>
        <row r="2214">
          <cell r="A2214">
            <v>2212</v>
          </cell>
        </row>
        <row r="2215">
          <cell r="A2215">
            <v>2213</v>
          </cell>
        </row>
        <row r="2216">
          <cell r="A2216">
            <v>2214</v>
          </cell>
        </row>
        <row r="2217">
          <cell r="A2217">
            <v>2215</v>
          </cell>
        </row>
        <row r="2218">
          <cell r="A2218">
            <v>2216</v>
          </cell>
        </row>
        <row r="2219">
          <cell r="A2219">
            <v>2217</v>
          </cell>
        </row>
        <row r="2220">
          <cell r="A2220">
            <v>2218</v>
          </cell>
        </row>
        <row r="2221">
          <cell r="A2221">
            <v>2219</v>
          </cell>
        </row>
        <row r="2222">
          <cell r="A2222">
            <v>2220</v>
          </cell>
        </row>
        <row r="2223">
          <cell r="A2223">
            <v>2221</v>
          </cell>
        </row>
        <row r="2224">
          <cell r="A2224">
            <v>2222</v>
          </cell>
        </row>
        <row r="2225">
          <cell r="A2225">
            <v>2223</v>
          </cell>
        </row>
        <row r="2226">
          <cell r="A2226">
            <v>2224</v>
          </cell>
        </row>
        <row r="2227">
          <cell r="A2227">
            <v>2225</v>
          </cell>
        </row>
        <row r="2228">
          <cell r="A2228">
            <v>2226</v>
          </cell>
        </row>
        <row r="2229">
          <cell r="A2229">
            <v>2227</v>
          </cell>
        </row>
        <row r="2230">
          <cell r="A2230">
            <v>2228</v>
          </cell>
        </row>
        <row r="2231">
          <cell r="A2231">
            <v>2229</v>
          </cell>
        </row>
        <row r="2232">
          <cell r="A2232">
            <v>2230</v>
          </cell>
        </row>
        <row r="2233">
          <cell r="A2233">
            <v>2231</v>
          </cell>
        </row>
        <row r="2234">
          <cell r="A2234">
            <v>2232</v>
          </cell>
        </row>
        <row r="2235">
          <cell r="A2235">
            <v>2233</v>
          </cell>
        </row>
        <row r="2236">
          <cell r="A2236">
            <v>2234</v>
          </cell>
        </row>
        <row r="2237">
          <cell r="A2237">
            <v>2235</v>
          </cell>
        </row>
        <row r="2238">
          <cell r="A2238">
            <v>2236</v>
          </cell>
        </row>
        <row r="2239">
          <cell r="A2239">
            <v>2237</v>
          </cell>
        </row>
        <row r="2240">
          <cell r="A2240">
            <v>2238</v>
          </cell>
        </row>
        <row r="2241">
          <cell r="A2241">
            <v>2239</v>
          </cell>
        </row>
        <row r="2242">
          <cell r="A2242">
            <v>2240</v>
          </cell>
        </row>
        <row r="2243">
          <cell r="A2243">
            <v>2241</v>
          </cell>
        </row>
        <row r="2244">
          <cell r="A2244">
            <v>2242</v>
          </cell>
        </row>
        <row r="2245">
          <cell r="A2245">
            <v>2243</v>
          </cell>
        </row>
        <row r="2246">
          <cell r="A2246">
            <v>2244</v>
          </cell>
        </row>
        <row r="2247">
          <cell r="A2247">
            <v>2245</v>
          </cell>
        </row>
        <row r="2248">
          <cell r="A2248">
            <v>2246</v>
          </cell>
        </row>
        <row r="2249">
          <cell r="A2249">
            <v>2247</v>
          </cell>
        </row>
        <row r="2250">
          <cell r="A2250">
            <v>2248</v>
          </cell>
        </row>
        <row r="2251">
          <cell r="A2251">
            <v>2249</v>
          </cell>
        </row>
        <row r="2252">
          <cell r="A2252">
            <v>2250</v>
          </cell>
        </row>
        <row r="2253">
          <cell r="A2253">
            <v>2251</v>
          </cell>
        </row>
        <row r="2254">
          <cell r="A2254">
            <v>2252</v>
          </cell>
        </row>
        <row r="2255">
          <cell r="A2255">
            <v>2253</v>
          </cell>
        </row>
        <row r="2256">
          <cell r="A2256">
            <v>2254</v>
          </cell>
        </row>
        <row r="2257">
          <cell r="A2257">
            <v>2255</v>
          </cell>
        </row>
        <row r="2258">
          <cell r="A2258">
            <v>2256</v>
          </cell>
        </row>
        <row r="2259">
          <cell r="A2259">
            <v>2257</v>
          </cell>
        </row>
        <row r="2260">
          <cell r="A2260">
            <v>2258</v>
          </cell>
        </row>
        <row r="2261">
          <cell r="A2261">
            <v>2259</v>
          </cell>
        </row>
        <row r="2262">
          <cell r="A2262">
            <v>2260</v>
          </cell>
        </row>
        <row r="2263">
          <cell r="A2263">
            <v>2261</v>
          </cell>
        </row>
        <row r="2264">
          <cell r="A2264">
            <v>2262</v>
          </cell>
        </row>
        <row r="2265">
          <cell r="A2265">
            <v>2263</v>
          </cell>
        </row>
        <row r="2266">
          <cell r="A2266">
            <v>2264</v>
          </cell>
        </row>
        <row r="2267">
          <cell r="A2267">
            <v>2265</v>
          </cell>
        </row>
        <row r="2268">
          <cell r="A2268">
            <v>2266</v>
          </cell>
        </row>
        <row r="2269">
          <cell r="A2269">
            <v>2267</v>
          </cell>
        </row>
        <row r="2270">
          <cell r="A2270">
            <v>2268</v>
          </cell>
        </row>
        <row r="2271">
          <cell r="A2271">
            <v>2269</v>
          </cell>
        </row>
        <row r="2272">
          <cell r="A2272">
            <v>2270</v>
          </cell>
        </row>
        <row r="2273">
          <cell r="A2273">
            <v>2271</v>
          </cell>
        </row>
        <row r="2274">
          <cell r="A2274">
            <v>2272</v>
          </cell>
        </row>
        <row r="2275">
          <cell r="A2275">
            <v>2273</v>
          </cell>
        </row>
        <row r="2276">
          <cell r="A2276">
            <v>2274</v>
          </cell>
        </row>
        <row r="2277">
          <cell r="A2277">
            <v>2275</v>
          </cell>
        </row>
        <row r="2278">
          <cell r="A2278">
            <v>2276</v>
          </cell>
        </row>
        <row r="2279">
          <cell r="A2279">
            <v>2277</v>
          </cell>
        </row>
        <row r="2280">
          <cell r="A2280">
            <v>2278</v>
          </cell>
        </row>
        <row r="2281">
          <cell r="A2281">
            <v>2279</v>
          </cell>
        </row>
        <row r="2282">
          <cell r="A2282">
            <v>2280</v>
          </cell>
        </row>
        <row r="2283">
          <cell r="A2283">
            <v>2281</v>
          </cell>
        </row>
        <row r="2284">
          <cell r="A2284">
            <v>2282</v>
          </cell>
        </row>
        <row r="2285">
          <cell r="A2285">
            <v>2283</v>
          </cell>
        </row>
        <row r="2286">
          <cell r="A2286">
            <v>2284</v>
          </cell>
        </row>
        <row r="2287">
          <cell r="A2287">
            <v>2285</v>
          </cell>
        </row>
        <row r="2288">
          <cell r="A2288">
            <v>2286</v>
          </cell>
        </row>
        <row r="2289">
          <cell r="A2289">
            <v>2287</v>
          </cell>
        </row>
        <row r="2290">
          <cell r="A2290">
            <v>2288</v>
          </cell>
        </row>
        <row r="2291">
          <cell r="A2291">
            <v>2289</v>
          </cell>
        </row>
        <row r="2292">
          <cell r="A2292">
            <v>2290</v>
          </cell>
        </row>
        <row r="2293">
          <cell r="A2293">
            <v>2291</v>
          </cell>
        </row>
        <row r="2294">
          <cell r="A2294">
            <v>2292</v>
          </cell>
        </row>
        <row r="2295">
          <cell r="A2295">
            <v>2293</v>
          </cell>
        </row>
        <row r="2296">
          <cell r="A2296">
            <v>2294</v>
          </cell>
        </row>
        <row r="2297">
          <cell r="A2297">
            <v>2295</v>
          </cell>
        </row>
        <row r="2298">
          <cell r="A2298">
            <v>2296</v>
          </cell>
        </row>
        <row r="2299">
          <cell r="A2299">
            <v>2297</v>
          </cell>
        </row>
        <row r="2300">
          <cell r="A2300">
            <v>2298</v>
          </cell>
        </row>
        <row r="2301">
          <cell r="A2301">
            <v>2299</v>
          </cell>
        </row>
        <row r="2302">
          <cell r="A2302">
            <v>2300</v>
          </cell>
        </row>
        <row r="2303">
          <cell r="A2303">
            <v>2301</v>
          </cell>
        </row>
        <row r="2304">
          <cell r="A2304">
            <v>2302</v>
          </cell>
        </row>
        <row r="2305">
          <cell r="A2305">
            <v>2303</v>
          </cell>
        </row>
        <row r="2306">
          <cell r="A2306">
            <v>2304</v>
          </cell>
        </row>
        <row r="2307">
          <cell r="A2307">
            <v>2305</v>
          </cell>
        </row>
        <row r="2308">
          <cell r="A2308">
            <v>2306</v>
          </cell>
        </row>
        <row r="2309">
          <cell r="A2309">
            <v>2307</v>
          </cell>
        </row>
        <row r="2310">
          <cell r="A2310">
            <v>2308</v>
          </cell>
        </row>
        <row r="2311">
          <cell r="A2311">
            <v>2309</v>
          </cell>
        </row>
        <row r="2312">
          <cell r="A2312">
            <v>2310</v>
          </cell>
        </row>
        <row r="2313">
          <cell r="A2313">
            <v>2311</v>
          </cell>
        </row>
        <row r="2314">
          <cell r="A2314">
            <v>2312</v>
          </cell>
        </row>
        <row r="2315">
          <cell r="A2315">
            <v>2313</v>
          </cell>
        </row>
        <row r="2316">
          <cell r="A2316">
            <v>2314</v>
          </cell>
        </row>
        <row r="2317">
          <cell r="A2317">
            <v>2315</v>
          </cell>
        </row>
        <row r="2318">
          <cell r="A2318">
            <v>2316</v>
          </cell>
        </row>
        <row r="2319">
          <cell r="A2319">
            <v>2317</v>
          </cell>
        </row>
        <row r="2320">
          <cell r="A2320">
            <v>2318</v>
          </cell>
        </row>
        <row r="2321">
          <cell r="A2321">
            <v>2319</v>
          </cell>
        </row>
        <row r="2322">
          <cell r="A2322">
            <v>2320</v>
          </cell>
        </row>
        <row r="2323">
          <cell r="A2323">
            <v>2321</v>
          </cell>
        </row>
        <row r="2324">
          <cell r="A2324">
            <v>2322</v>
          </cell>
        </row>
        <row r="2325">
          <cell r="A2325">
            <v>2323</v>
          </cell>
        </row>
        <row r="2326">
          <cell r="A2326">
            <v>2324</v>
          </cell>
        </row>
        <row r="2327">
          <cell r="A2327">
            <v>2325</v>
          </cell>
        </row>
        <row r="2328">
          <cell r="A2328">
            <v>2326</v>
          </cell>
        </row>
        <row r="2329">
          <cell r="A2329">
            <v>2327</v>
          </cell>
        </row>
        <row r="2330">
          <cell r="A2330">
            <v>2328</v>
          </cell>
        </row>
        <row r="2331">
          <cell r="A2331">
            <v>2329</v>
          </cell>
        </row>
        <row r="2332">
          <cell r="A2332">
            <v>2330</v>
          </cell>
        </row>
        <row r="2333">
          <cell r="A2333">
            <v>2331</v>
          </cell>
        </row>
        <row r="2334">
          <cell r="A2334">
            <v>2332</v>
          </cell>
        </row>
        <row r="2335">
          <cell r="A2335">
            <v>2333</v>
          </cell>
        </row>
        <row r="2336">
          <cell r="A2336">
            <v>2334</v>
          </cell>
        </row>
        <row r="2337">
          <cell r="A2337">
            <v>2335</v>
          </cell>
        </row>
        <row r="2338">
          <cell r="A2338">
            <v>2336</v>
          </cell>
        </row>
        <row r="2339">
          <cell r="A2339">
            <v>2337</v>
          </cell>
        </row>
        <row r="2340">
          <cell r="A2340">
            <v>2338</v>
          </cell>
        </row>
        <row r="2341">
          <cell r="A2341">
            <v>2339</v>
          </cell>
        </row>
        <row r="2342">
          <cell r="A2342">
            <v>2340</v>
          </cell>
        </row>
        <row r="2343">
          <cell r="A2343">
            <v>2341</v>
          </cell>
        </row>
        <row r="2344">
          <cell r="A2344">
            <v>2342</v>
          </cell>
        </row>
        <row r="2345">
          <cell r="A2345">
            <v>2343</v>
          </cell>
        </row>
        <row r="2346">
          <cell r="A2346">
            <v>2344</v>
          </cell>
        </row>
        <row r="2347">
          <cell r="A2347">
            <v>2345</v>
          </cell>
        </row>
        <row r="2348">
          <cell r="A2348">
            <v>2346</v>
          </cell>
        </row>
        <row r="2349">
          <cell r="A2349">
            <v>2347</v>
          </cell>
        </row>
        <row r="2350">
          <cell r="A2350">
            <v>2348</v>
          </cell>
        </row>
        <row r="2351">
          <cell r="A2351">
            <v>2349</v>
          </cell>
        </row>
        <row r="2352">
          <cell r="A2352">
            <v>2350</v>
          </cell>
        </row>
        <row r="2353">
          <cell r="A2353">
            <v>2351</v>
          </cell>
        </row>
        <row r="2354">
          <cell r="A2354">
            <v>2352</v>
          </cell>
        </row>
        <row r="2355">
          <cell r="A2355">
            <v>2353</v>
          </cell>
        </row>
        <row r="2356">
          <cell r="A2356">
            <v>2354</v>
          </cell>
        </row>
        <row r="2357">
          <cell r="A2357">
            <v>2355</v>
          </cell>
        </row>
        <row r="2358">
          <cell r="A2358">
            <v>2356</v>
          </cell>
        </row>
        <row r="2359">
          <cell r="A2359">
            <v>2357</v>
          </cell>
        </row>
        <row r="2360">
          <cell r="A2360">
            <v>2358</v>
          </cell>
        </row>
        <row r="2361">
          <cell r="A2361">
            <v>2359</v>
          </cell>
        </row>
        <row r="2362">
          <cell r="A2362">
            <v>2360</v>
          </cell>
        </row>
        <row r="2363">
          <cell r="A2363">
            <v>2361</v>
          </cell>
        </row>
        <row r="2364">
          <cell r="A2364">
            <v>2362</v>
          </cell>
        </row>
        <row r="2365">
          <cell r="A2365">
            <v>2363</v>
          </cell>
        </row>
        <row r="2366">
          <cell r="A2366">
            <v>2364</v>
          </cell>
        </row>
        <row r="2367">
          <cell r="A2367">
            <v>2365</v>
          </cell>
        </row>
        <row r="2368">
          <cell r="A2368">
            <v>2366</v>
          </cell>
        </row>
        <row r="2369">
          <cell r="A2369">
            <v>2367</v>
          </cell>
        </row>
        <row r="2370">
          <cell r="A2370">
            <v>2368</v>
          </cell>
        </row>
        <row r="2371">
          <cell r="A2371">
            <v>2369</v>
          </cell>
        </row>
        <row r="2372">
          <cell r="A2372">
            <v>2370</v>
          </cell>
        </row>
        <row r="2373">
          <cell r="A2373">
            <v>2371</v>
          </cell>
        </row>
        <row r="2374">
          <cell r="A2374">
            <v>2372</v>
          </cell>
        </row>
        <row r="2375">
          <cell r="A2375">
            <v>2373</v>
          </cell>
        </row>
        <row r="2376">
          <cell r="A2376">
            <v>2374</v>
          </cell>
        </row>
        <row r="2377">
          <cell r="A2377">
            <v>2375</v>
          </cell>
        </row>
        <row r="2378">
          <cell r="A2378">
            <v>2376</v>
          </cell>
        </row>
        <row r="2379">
          <cell r="A2379">
            <v>2377</v>
          </cell>
        </row>
        <row r="2380">
          <cell r="A2380">
            <v>2378</v>
          </cell>
        </row>
        <row r="2381">
          <cell r="A2381">
            <v>2379</v>
          </cell>
        </row>
        <row r="2382">
          <cell r="A2382">
            <v>2380</v>
          </cell>
        </row>
        <row r="2383">
          <cell r="A2383">
            <v>2381</v>
          </cell>
        </row>
        <row r="2384">
          <cell r="A2384">
            <v>2382</v>
          </cell>
        </row>
        <row r="2385">
          <cell r="A2385">
            <v>2383</v>
          </cell>
        </row>
        <row r="2386">
          <cell r="A2386">
            <v>2384</v>
          </cell>
        </row>
        <row r="2387">
          <cell r="A2387">
            <v>2385</v>
          </cell>
        </row>
        <row r="2388">
          <cell r="A2388">
            <v>2386</v>
          </cell>
        </row>
        <row r="2389">
          <cell r="A2389">
            <v>2387</v>
          </cell>
        </row>
        <row r="2390">
          <cell r="A2390">
            <v>2388</v>
          </cell>
        </row>
        <row r="2391">
          <cell r="A2391">
            <v>2389</v>
          </cell>
        </row>
        <row r="2392">
          <cell r="A2392">
            <v>2390</v>
          </cell>
        </row>
        <row r="2393">
          <cell r="A2393">
            <v>2391</v>
          </cell>
        </row>
        <row r="2394">
          <cell r="A2394">
            <v>2392</v>
          </cell>
        </row>
        <row r="2395">
          <cell r="A2395">
            <v>2393</v>
          </cell>
        </row>
        <row r="2396">
          <cell r="A2396">
            <v>2394</v>
          </cell>
        </row>
        <row r="2397">
          <cell r="A2397">
            <v>2395</v>
          </cell>
        </row>
        <row r="2398">
          <cell r="A2398">
            <v>2396</v>
          </cell>
        </row>
        <row r="2399">
          <cell r="A2399">
            <v>2397</v>
          </cell>
        </row>
        <row r="2400">
          <cell r="A2400">
            <v>2398</v>
          </cell>
        </row>
        <row r="2401">
          <cell r="A2401">
            <v>2399</v>
          </cell>
        </row>
        <row r="2402">
          <cell r="A2402">
            <v>2400</v>
          </cell>
        </row>
        <row r="2403">
          <cell r="A2403">
            <v>2401</v>
          </cell>
        </row>
        <row r="2404">
          <cell r="A2404">
            <v>2402</v>
          </cell>
        </row>
        <row r="2405">
          <cell r="A2405">
            <v>2403</v>
          </cell>
        </row>
        <row r="2406">
          <cell r="A2406">
            <v>2404</v>
          </cell>
        </row>
        <row r="2407">
          <cell r="A2407">
            <v>2405</v>
          </cell>
        </row>
        <row r="2408">
          <cell r="A2408">
            <v>2406</v>
          </cell>
        </row>
        <row r="2409">
          <cell r="A2409">
            <v>2407</v>
          </cell>
        </row>
        <row r="2410">
          <cell r="A2410">
            <v>2408</v>
          </cell>
        </row>
        <row r="2411">
          <cell r="A2411">
            <v>2409</v>
          </cell>
        </row>
        <row r="2412">
          <cell r="A2412">
            <v>2410</v>
          </cell>
        </row>
        <row r="2413">
          <cell r="A2413">
            <v>2411</v>
          </cell>
        </row>
        <row r="2414">
          <cell r="A2414">
            <v>2412</v>
          </cell>
        </row>
        <row r="2415">
          <cell r="A2415">
            <v>2413</v>
          </cell>
        </row>
        <row r="2416">
          <cell r="A2416">
            <v>2414</v>
          </cell>
        </row>
        <row r="2417">
          <cell r="A2417">
            <v>2415</v>
          </cell>
        </row>
        <row r="2418">
          <cell r="A2418">
            <v>2416</v>
          </cell>
        </row>
        <row r="2419">
          <cell r="A2419">
            <v>2417</v>
          </cell>
        </row>
        <row r="2420">
          <cell r="A2420">
            <v>2418</v>
          </cell>
        </row>
        <row r="2421">
          <cell r="A2421">
            <v>2419</v>
          </cell>
        </row>
        <row r="2422">
          <cell r="A2422">
            <v>2420</v>
          </cell>
        </row>
        <row r="2423">
          <cell r="A2423">
            <v>2421</v>
          </cell>
        </row>
        <row r="2424">
          <cell r="A2424">
            <v>2422</v>
          </cell>
        </row>
        <row r="2425">
          <cell r="A2425">
            <v>2423</v>
          </cell>
        </row>
        <row r="2426">
          <cell r="A2426">
            <v>2424</v>
          </cell>
        </row>
        <row r="2427">
          <cell r="A2427">
            <v>2425</v>
          </cell>
        </row>
        <row r="2428">
          <cell r="A2428">
            <v>2426</v>
          </cell>
        </row>
        <row r="2429">
          <cell r="A2429">
            <v>2427</v>
          </cell>
        </row>
        <row r="2430">
          <cell r="A2430">
            <v>2428</v>
          </cell>
        </row>
        <row r="2431">
          <cell r="A2431">
            <v>2429</v>
          </cell>
        </row>
        <row r="2432">
          <cell r="A2432">
            <v>2430</v>
          </cell>
        </row>
        <row r="2433">
          <cell r="A2433">
            <v>2431</v>
          </cell>
        </row>
        <row r="2434">
          <cell r="A2434">
            <v>2432</v>
          </cell>
        </row>
        <row r="2435">
          <cell r="A2435">
            <v>2433</v>
          </cell>
        </row>
        <row r="2436">
          <cell r="A2436">
            <v>2434</v>
          </cell>
        </row>
        <row r="2437">
          <cell r="A2437">
            <v>2435</v>
          </cell>
        </row>
        <row r="2438">
          <cell r="A2438">
            <v>2436</v>
          </cell>
        </row>
        <row r="2439">
          <cell r="A2439">
            <v>2437</v>
          </cell>
        </row>
        <row r="2440">
          <cell r="A2440">
            <v>2438</v>
          </cell>
        </row>
        <row r="2441">
          <cell r="A2441">
            <v>2439</v>
          </cell>
        </row>
        <row r="2442">
          <cell r="A2442">
            <v>2440</v>
          </cell>
        </row>
        <row r="2443">
          <cell r="A2443">
            <v>2441</v>
          </cell>
        </row>
        <row r="2444">
          <cell r="A2444">
            <v>2442</v>
          </cell>
        </row>
        <row r="2445">
          <cell r="A2445">
            <v>2443</v>
          </cell>
        </row>
        <row r="2446">
          <cell r="A2446">
            <v>2444</v>
          </cell>
        </row>
        <row r="2447">
          <cell r="A2447">
            <v>2445</v>
          </cell>
        </row>
        <row r="2448">
          <cell r="A2448">
            <v>2446</v>
          </cell>
        </row>
        <row r="2449">
          <cell r="A2449">
            <v>2447</v>
          </cell>
        </row>
        <row r="2450">
          <cell r="A2450">
            <v>2448</v>
          </cell>
        </row>
        <row r="2451">
          <cell r="A2451">
            <v>2449</v>
          </cell>
        </row>
        <row r="2452">
          <cell r="A2452">
            <v>2450</v>
          </cell>
        </row>
        <row r="2453">
          <cell r="A2453">
            <v>2451</v>
          </cell>
        </row>
        <row r="2454">
          <cell r="A2454">
            <v>2452</v>
          </cell>
        </row>
        <row r="2455">
          <cell r="A2455">
            <v>2453</v>
          </cell>
        </row>
        <row r="2456">
          <cell r="A2456">
            <v>2454</v>
          </cell>
        </row>
        <row r="2457">
          <cell r="A2457">
            <v>2455</v>
          </cell>
        </row>
        <row r="2458">
          <cell r="A2458">
            <v>2456</v>
          </cell>
        </row>
        <row r="2459">
          <cell r="A2459">
            <v>2457</v>
          </cell>
        </row>
        <row r="2460">
          <cell r="A2460">
            <v>2458</v>
          </cell>
        </row>
        <row r="2461">
          <cell r="A2461">
            <v>2459</v>
          </cell>
        </row>
        <row r="2462">
          <cell r="A2462">
            <v>2460</v>
          </cell>
        </row>
        <row r="2463">
          <cell r="A2463">
            <v>2461</v>
          </cell>
        </row>
        <row r="2464">
          <cell r="A2464">
            <v>2462</v>
          </cell>
        </row>
        <row r="2465">
          <cell r="A2465">
            <v>2463</v>
          </cell>
        </row>
        <row r="2466">
          <cell r="A2466">
            <v>2464</v>
          </cell>
        </row>
        <row r="2467">
          <cell r="A2467">
            <v>2465</v>
          </cell>
        </row>
        <row r="2468">
          <cell r="A2468">
            <v>2466</v>
          </cell>
        </row>
        <row r="2469">
          <cell r="A2469">
            <v>2467</v>
          </cell>
        </row>
        <row r="2470">
          <cell r="A2470">
            <v>2468</v>
          </cell>
        </row>
        <row r="2471">
          <cell r="A2471">
            <v>2469</v>
          </cell>
        </row>
        <row r="2472">
          <cell r="A2472">
            <v>2470</v>
          </cell>
        </row>
        <row r="2473">
          <cell r="A2473">
            <v>2471</v>
          </cell>
        </row>
        <row r="2474">
          <cell r="A2474">
            <v>2472</v>
          </cell>
        </row>
        <row r="2475">
          <cell r="A2475">
            <v>2473</v>
          </cell>
        </row>
        <row r="2476">
          <cell r="A2476">
            <v>2474</v>
          </cell>
        </row>
        <row r="2477">
          <cell r="A2477">
            <v>2475</v>
          </cell>
        </row>
        <row r="2478">
          <cell r="A2478">
            <v>2476</v>
          </cell>
        </row>
        <row r="2479">
          <cell r="A2479">
            <v>2477</v>
          </cell>
        </row>
        <row r="2480">
          <cell r="A2480">
            <v>2478</v>
          </cell>
        </row>
        <row r="2481">
          <cell r="A2481">
            <v>2479</v>
          </cell>
        </row>
        <row r="2482">
          <cell r="A2482">
            <v>2480</v>
          </cell>
        </row>
        <row r="2483">
          <cell r="A2483">
            <v>2481</v>
          </cell>
        </row>
        <row r="2484">
          <cell r="A2484">
            <v>2482</v>
          </cell>
        </row>
        <row r="2485">
          <cell r="A2485">
            <v>2483</v>
          </cell>
        </row>
        <row r="2486">
          <cell r="A2486">
            <v>2484</v>
          </cell>
        </row>
        <row r="2487">
          <cell r="A2487">
            <v>2485</v>
          </cell>
        </row>
        <row r="2488">
          <cell r="A2488">
            <v>2486</v>
          </cell>
        </row>
        <row r="2489">
          <cell r="A2489">
            <v>2487</v>
          </cell>
        </row>
        <row r="2490">
          <cell r="A2490">
            <v>2488</v>
          </cell>
        </row>
        <row r="2491">
          <cell r="A2491">
            <v>2489</v>
          </cell>
        </row>
        <row r="2492">
          <cell r="A2492">
            <v>2490</v>
          </cell>
        </row>
        <row r="2493">
          <cell r="A2493">
            <v>2491</v>
          </cell>
        </row>
        <row r="2494">
          <cell r="A2494">
            <v>2492</v>
          </cell>
        </row>
        <row r="2495">
          <cell r="A2495">
            <v>2493</v>
          </cell>
        </row>
        <row r="2496">
          <cell r="A2496">
            <v>2494</v>
          </cell>
        </row>
        <row r="2497">
          <cell r="A2497">
            <v>2495</v>
          </cell>
        </row>
        <row r="2498">
          <cell r="A2498">
            <v>2496</v>
          </cell>
        </row>
        <row r="2499">
          <cell r="A2499">
            <v>2497</v>
          </cell>
        </row>
        <row r="2500">
          <cell r="A2500">
            <v>2498</v>
          </cell>
        </row>
        <row r="2501">
          <cell r="A2501">
            <v>2499</v>
          </cell>
        </row>
        <row r="2502">
          <cell r="A2502">
            <v>2500</v>
          </cell>
        </row>
        <row r="2503">
          <cell r="A2503">
            <v>2501</v>
          </cell>
        </row>
        <row r="2504">
          <cell r="A2504">
            <v>2502</v>
          </cell>
        </row>
        <row r="2505">
          <cell r="A2505">
            <v>2503</v>
          </cell>
        </row>
        <row r="2506">
          <cell r="A2506">
            <v>2504</v>
          </cell>
        </row>
        <row r="2507">
          <cell r="A2507">
            <v>2505</v>
          </cell>
        </row>
        <row r="2508">
          <cell r="A2508">
            <v>2506</v>
          </cell>
        </row>
        <row r="2509">
          <cell r="A2509">
            <v>2507</v>
          </cell>
        </row>
        <row r="2510">
          <cell r="A2510">
            <v>2508</v>
          </cell>
        </row>
        <row r="2511">
          <cell r="A2511">
            <v>2509</v>
          </cell>
        </row>
        <row r="2512">
          <cell r="A2512">
            <v>2510</v>
          </cell>
        </row>
        <row r="2513">
          <cell r="A2513">
            <v>2511</v>
          </cell>
        </row>
        <row r="2514">
          <cell r="A2514">
            <v>2512</v>
          </cell>
        </row>
        <row r="2515">
          <cell r="A2515">
            <v>2513</v>
          </cell>
        </row>
        <row r="2516">
          <cell r="A2516">
            <v>2514</v>
          </cell>
        </row>
        <row r="2517">
          <cell r="A2517">
            <v>2515</v>
          </cell>
        </row>
        <row r="2518">
          <cell r="A2518">
            <v>2516</v>
          </cell>
        </row>
        <row r="2519">
          <cell r="A2519">
            <v>2517</v>
          </cell>
        </row>
        <row r="2520">
          <cell r="A2520">
            <v>2518</v>
          </cell>
        </row>
        <row r="2521">
          <cell r="A2521">
            <v>2519</v>
          </cell>
        </row>
        <row r="2522">
          <cell r="A2522">
            <v>2520</v>
          </cell>
        </row>
        <row r="2523">
          <cell r="A2523">
            <v>2521</v>
          </cell>
        </row>
        <row r="2524">
          <cell r="A2524">
            <v>2522</v>
          </cell>
        </row>
        <row r="2525">
          <cell r="A2525">
            <v>2523</v>
          </cell>
        </row>
        <row r="2526">
          <cell r="A2526">
            <v>2524</v>
          </cell>
        </row>
        <row r="2527">
          <cell r="A2527">
            <v>2525</v>
          </cell>
        </row>
        <row r="2528">
          <cell r="A2528">
            <v>2526</v>
          </cell>
        </row>
        <row r="2529">
          <cell r="A2529">
            <v>2527</v>
          </cell>
        </row>
        <row r="2530">
          <cell r="A2530">
            <v>2528</v>
          </cell>
        </row>
        <row r="2531">
          <cell r="A2531">
            <v>2529</v>
          </cell>
        </row>
        <row r="2532">
          <cell r="A2532">
            <v>2530</v>
          </cell>
        </row>
        <row r="2533">
          <cell r="A2533">
            <v>2531</v>
          </cell>
        </row>
        <row r="2534">
          <cell r="A2534">
            <v>2532</v>
          </cell>
        </row>
        <row r="2535">
          <cell r="A2535">
            <v>2533</v>
          </cell>
        </row>
        <row r="2536">
          <cell r="A2536">
            <v>2534</v>
          </cell>
        </row>
        <row r="2537">
          <cell r="A2537">
            <v>2535</v>
          </cell>
        </row>
        <row r="2538">
          <cell r="A2538">
            <v>2536</v>
          </cell>
        </row>
        <row r="2539">
          <cell r="A2539">
            <v>2537</v>
          </cell>
        </row>
        <row r="2540">
          <cell r="A2540">
            <v>2538</v>
          </cell>
        </row>
        <row r="2541">
          <cell r="A2541">
            <v>2539</v>
          </cell>
        </row>
        <row r="2542">
          <cell r="A2542">
            <v>2540</v>
          </cell>
        </row>
        <row r="2543">
          <cell r="A2543">
            <v>2541</v>
          </cell>
        </row>
        <row r="2544">
          <cell r="A2544">
            <v>2542</v>
          </cell>
        </row>
        <row r="2545">
          <cell r="A2545">
            <v>2543</v>
          </cell>
        </row>
        <row r="2546">
          <cell r="A2546">
            <v>2544</v>
          </cell>
        </row>
        <row r="2547">
          <cell r="A2547">
            <v>2545</v>
          </cell>
        </row>
        <row r="2548">
          <cell r="A2548">
            <v>2546</v>
          </cell>
        </row>
        <row r="2549">
          <cell r="A2549">
            <v>2547</v>
          </cell>
        </row>
        <row r="2550">
          <cell r="A2550">
            <v>2548</v>
          </cell>
        </row>
        <row r="2551">
          <cell r="A2551">
            <v>2549</v>
          </cell>
        </row>
        <row r="2552">
          <cell r="A2552">
            <v>2550</v>
          </cell>
        </row>
        <row r="2553">
          <cell r="A2553">
            <v>2551</v>
          </cell>
        </row>
        <row r="2554">
          <cell r="A2554">
            <v>2552</v>
          </cell>
        </row>
        <row r="2555">
          <cell r="A2555">
            <v>2553</v>
          </cell>
        </row>
        <row r="2556">
          <cell r="A2556">
            <v>2554</v>
          </cell>
        </row>
        <row r="2557">
          <cell r="A2557">
            <v>2555</v>
          </cell>
        </row>
        <row r="2558">
          <cell r="A2558">
            <v>2556</v>
          </cell>
        </row>
        <row r="2559">
          <cell r="A2559">
            <v>2557</v>
          </cell>
        </row>
        <row r="2560">
          <cell r="A2560">
            <v>2558</v>
          </cell>
        </row>
        <row r="2561">
          <cell r="A2561">
            <v>2559</v>
          </cell>
        </row>
        <row r="2562">
          <cell r="A2562">
            <v>2560</v>
          </cell>
        </row>
        <row r="2563">
          <cell r="A2563">
            <v>2561</v>
          </cell>
        </row>
        <row r="2564">
          <cell r="A2564">
            <v>2562</v>
          </cell>
        </row>
        <row r="2565">
          <cell r="A2565">
            <v>2563</v>
          </cell>
        </row>
        <row r="2566">
          <cell r="A2566">
            <v>2564</v>
          </cell>
        </row>
        <row r="2567">
          <cell r="A2567">
            <v>2565</v>
          </cell>
        </row>
        <row r="2568">
          <cell r="A2568">
            <v>2566</v>
          </cell>
        </row>
        <row r="2569">
          <cell r="A2569">
            <v>2567</v>
          </cell>
        </row>
        <row r="2570">
          <cell r="A2570">
            <v>2568</v>
          </cell>
        </row>
        <row r="2571">
          <cell r="A2571">
            <v>2569</v>
          </cell>
        </row>
        <row r="2572">
          <cell r="A2572">
            <v>2570</v>
          </cell>
        </row>
        <row r="2573">
          <cell r="A2573">
            <v>2571</v>
          </cell>
        </row>
        <row r="2574">
          <cell r="A2574">
            <v>2572</v>
          </cell>
        </row>
        <row r="2575">
          <cell r="A2575">
            <v>2573</v>
          </cell>
        </row>
        <row r="2576">
          <cell r="A2576">
            <v>2574</v>
          </cell>
        </row>
        <row r="2577">
          <cell r="A2577">
            <v>2575</v>
          </cell>
        </row>
        <row r="2578">
          <cell r="A2578">
            <v>2576</v>
          </cell>
        </row>
        <row r="2579">
          <cell r="A2579">
            <v>2577</v>
          </cell>
        </row>
        <row r="2580">
          <cell r="A2580">
            <v>2578</v>
          </cell>
        </row>
        <row r="2581">
          <cell r="A2581">
            <v>2579</v>
          </cell>
        </row>
        <row r="2582">
          <cell r="A2582">
            <v>2580</v>
          </cell>
        </row>
        <row r="2583">
          <cell r="A2583">
            <v>2581</v>
          </cell>
        </row>
        <row r="2584">
          <cell r="A2584">
            <v>2582</v>
          </cell>
        </row>
        <row r="2585">
          <cell r="A2585">
            <v>2583</v>
          </cell>
        </row>
        <row r="2586">
          <cell r="A2586">
            <v>2584</v>
          </cell>
        </row>
        <row r="2587">
          <cell r="A2587">
            <v>2585</v>
          </cell>
        </row>
        <row r="2588">
          <cell r="A2588">
            <v>2586</v>
          </cell>
        </row>
        <row r="2589">
          <cell r="A2589">
            <v>2587</v>
          </cell>
        </row>
        <row r="2590">
          <cell r="A2590">
            <v>2588</v>
          </cell>
        </row>
        <row r="2591">
          <cell r="A2591">
            <v>2589</v>
          </cell>
        </row>
        <row r="2592">
          <cell r="A2592">
            <v>2590</v>
          </cell>
        </row>
        <row r="2593">
          <cell r="A2593">
            <v>2591</v>
          </cell>
        </row>
        <row r="2594">
          <cell r="A2594">
            <v>2592</v>
          </cell>
        </row>
        <row r="2595">
          <cell r="A2595">
            <v>2593</v>
          </cell>
        </row>
        <row r="2596">
          <cell r="A2596">
            <v>2594</v>
          </cell>
        </row>
        <row r="2597">
          <cell r="A2597">
            <v>2595</v>
          </cell>
        </row>
        <row r="2598">
          <cell r="A2598">
            <v>2596</v>
          </cell>
        </row>
        <row r="2599">
          <cell r="A2599">
            <v>2597</v>
          </cell>
        </row>
        <row r="2600">
          <cell r="A2600">
            <v>2598</v>
          </cell>
        </row>
        <row r="2601">
          <cell r="A2601">
            <v>2599</v>
          </cell>
        </row>
        <row r="2602">
          <cell r="A2602">
            <v>2600</v>
          </cell>
        </row>
        <row r="2603">
          <cell r="A2603">
            <v>2601</v>
          </cell>
        </row>
        <row r="2604">
          <cell r="A2604">
            <v>2602</v>
          </cell>
        </row>
        <row r="2605">
          <cell r="A2605">
            <v>2603</v>
          </cell>
        </row>
        <row r="2606">
          <cell r="A2606">
            <v>2604</v>
          </cell>
        </row>
        <row r="2607">
          <cell r="A2607">
            <v>2605</v>
          </cell>
        </row>
        <row r="2608">
          <cell r="A2608">
            <v>2606</v>
          </cell>
        </row>
        <row r="2609">
          <cell r="A2609">
            <v>2607</v>
          </cell>
        </row>
        <row r="2610">
          <cell r="A2610">
            <v>2608</v>
          </cell>
        </row>
        <row r="2611">
          <cell r="A2611">
            <v>2609</v>
          </cell>
        </row>
        <row r="2612">
          <cell r="A2612">
            <v>2610</v>
          </cell>
        </row>
        <row r="2613">
          <cell r="A2613">
            <v>2611</v>
          </cell>
        </row>
        <row r="2614">
          <cell r="A2614">
            <v>2612</v>
          </cell>
        </row>
        <row r="2615">
          <cell r="A2615">
            <v>2613</v>
          </cell>
        </row>
        <row r="2616">
          <cell r="A2616">
            <v>2614</v>
          </cell>
        </row>
        <row r="2617">
          <cell r="A2617">
            <v>2615</v>
          </cell>
        </row>
        <row r="2618">
          <cell r="A2618">
            <v>2616</v>
          </cell>
        </row>
        <row r="2619">
          <cell r="A2619">
            <v>2617</v>
          </cell>
        </row>
        <row r="2620">
          <cell r="A2620">
            <v>2618</v>
          </cell>
        </row>
        <row r="2621">
          <cell r="A2621">
            <v>2619</v>
          </cell>
        </row>
        <row r="2622">
          <cell r="A2622">
            <v>2620</v>
          </cell>
        </row>
        <row r="2623">
          <cell r="A2623">
            <v>2621</v>
          </cell>
        </row>
        <row r="2624">
          <cell r="A2624">
            <v>2622</v>
          </cell>
        </row>
        <row r="2625">
          <cell r="A2625">
            <v>2623</v>
          </cell>
        </row>
        <row r="2626">
          <cell r="A2626">
            <v>2624</v>
          </cell>
        </row>
        <row r="2627">
          <cell r="A2627">
            <v>2625</v>
          </cell>
        </row>
        <row r="2628">
          <cell r="A2628">
            <v>2626</v>
          </cell>
        </row>
        <row r="2629">
          <cell r="A2629">
            <v>2627</v>
          </cell>
        </row>
        <row r="2630">
          <cell r="A2630">
            <v>2628</v>
          </cell>
        </row>
        <row r="2631">
          <cell r="A2631">
            <v>2629</v>
          </cell>
        </row>
        <row r="2632">
          <cell r="A2632">
            <v>2630</v>
          </cell>
        </row>
        <row r="2633">
          <cell r="A2633">
            <v>2631</v>
          </cell>
        </row>
        <row r="2634">
          <cell r="A2634">
            <v>2632</v>
          </cell>
        </row>
        <row r="2635">
          <cell r="A2635">
            <v>2633</v>
          </cell>
        </row>
        <row r="2636">
          <cell r="A2636">
            <v>2634</v>
          </cell>
        </row>
        <row r="2637">
          <cell r="A2637">
            <v>2635</v>
          </cell>
        </row>
        <row r="2638">
          <cell r="A2638">
            <v>2636</v>
          </cell>
        </row>
        <row r="2639">
          <cell r="A2639">
            <v>2637</v>
          </cell>
        </row>
        <row r="2640">
          <cell r="A2640">
            <v>2638</v>
          </cell>
        </row>
        <row r="2641">
          <cell r="A2641">
            <v>2639</v>
          </cell>
        </row>
        <row r="2642">
          <cell r="A2642">
            <v>2640</v>
          </cell>
        </row>
        <row r="2643">
          <cell r="A2643">
            <v>2641</v>
          </cell>
        </row>
        <row r="2644">
          <cell r="A2644">
            <v>2642</v>
          </cell>
        </row>
        <row r="2645">
          <cell r="A2645">
            <v>2643</v>
          </cell>
        </row>
        <row r="2646">
          <cell r="A2646">
            <v>2644</v>
          </cell>
        </row>
        <row r="2647">
          <cell r="A2647">
            <v>2645</v>
          </cell>
        </row>
        <row r="2648">
          <cell r="A2648">
            <v>2646</v>
          </cell>
        </row>
        <row r="2649">
          <cell r="A2649">
            <v>2647</v>
          </cell>
        </row>
        <row r="2650">
          <cell r="A2650">
            <v>2648</v>
          </cell>
        </row>
        <row r="2651">
          <cell r="A2651">
            <v>2649</v>
          </cell>
        </row>
        <row r="2652">
          <cell r="A2652">
            <v>2650</v>
          </cell>
        </row>
        <row r="2653">
          <cell r="A2653">
            <v>2651</v>
          </cell>
        </row>
        <row r="2654">
          <cell r="A2654">
            <v>2652</v>
          </cell>
        </row>
        <row r="2655">
          <cell r="A2655">
            <v>2653</v>
          </cell>
        </row>
        <row r="2656">
          <cell r="A2656">
            <v>2654</v>
          </cell>
        </row>
        <row r="2657">
          <cell r="A2657">
            <v>2655</v>
          </cell>
        </row>
        <row r="2658">
          <cell r="A2658">
            <v>2656</v>
          </cell>
        </row>
        <row r="2659">
          <cell r="A2659">
            <v>2657</v>
          </cell>
        </row>
        <row r="2660">
          <cell r="A2660">
            <v>2658</v>
          </cell>
        </row>
        <row r="2661">
          <cell r="A2661">
            <v>2659</v>
          </cell>
        </row>
        <row r="2662">
          <cell r="A2662">
            <v>2660</v>
          </cell>
        </row>
        <row r="2663">
          <cell r="A2663">
            <v>2661</v>
          </cell>
        </row>
        <row r="2664">
          <cell r="A2664">
            <v>2662</v>
          </cell>
        </row>
        <row r="2665">
          <cell r="A2665">
            <v>2663</v>
          </cell>
        </row>
        <row r="2666">
          <cell r="A2666">
            <v>2664</v>
          </cell>
        </row>
        <row r="2667">
          <cell r="A2667">
            <v>2665</v>
          </cell>
        </row>
        <row r="2668">
          <cell r="A2668">
            <v>2666</v>
          </cell>
        </row>
        <row r="2669">
          <cell r="A2669">
            <v>2667</v>
          </cell>
        </row>
        <row r="2670">
          <cell r="A2670">
            <v>2668</v>
          </cell>
        </row>
        <row r="2671">
          <cell r="A2671">
            <v>2669</v>
          </cell>
        </row>
        <row r="2672">
          <cell r="A2672">
            <v>2670</v>
          </cell>
        </row>
        <row r="2673">
          <cell r="A2673">
            <v>2671</v>
          </cell>
        </row>
        <row r="2674">
          <cell r="A2674">
            <v>2672</v>
          </cell>
        </row>
        <row r="2675">
          <cell r="A2675">
            <v>2673</v>
          </cell>
        </row>
        <row r="2676">
          <cell r="A2676">
            <v>2674</v>
          </cell>
        </row>
        <row r="2677">
          <cell r="A2677">
            <v>2675</v>
          </cell>
        </row>
        <row r="2678">
          <cell r="A2678">
            <v>2676</v>
          </cell>
        </row>
        <row r="2679">
          <cell r="A2679">
            <v>2677</v>
          </cell>
        </row>
        <row r="2680">
          <cell r="A2680">
            <v>2678</v>
          </cell>
        </row>
        <row r="2681">
          <cell r="A2681">
            <v>2679</v>
          </cell>
        </row>
        <row r="2682">
          <cell r="A2682">
            <v>2680</v>
          </cell>
        </row>
        <row r="2683">
          <cell r="A2683">
            <v>2681</v>
          </cell>
        </row>
        <row r="2684">
          <cell r="A2684">
            <v>2682</v>
          </cell>
        </row>
        <row r="2685">
          <cell r="A2685">
            <v>2683</v>
          </cell>
        </row>
        <row r="2686">
          <cell r="A2686">
            <v>2684</v>
          </cell>
        </row>
        <row r="2687">
          <cell r="A2687">
            <v>2685</v>
          </cell>
        </row>
        <row r="2688">
          <cell r="A2688">
            <v>2686</v>
          </cell>
        </row>
        <row r="2689">
          <cell r="A2689">
            <v>2687</v>
          </cell>
        </row>
        <row r="2690">
          <cell r="A2690">
            <v>2688</v>
          </cell>
        </row>
        <row r="2691">
          <cell r="A2691">
            <v>2689</v>
          </cell>
        </row>
        <row r="2692">
          <cell r="A2692">
            <v>2690</v>
          </cell>
        </row>
        <row r="2693">
          <cell r="A2693">
            <v>2691</v>
          </cell>
        </row>
        <row r="2694">
          <cell r="A2694">
            <v>2692</v>
          </cell>
        </row>
        <row r="2695">
          <cell r="A2695">
            <v>2693</v>
          </cell>
        </row>
        <row r="2696">
          <cell r="A2696">
            <v>2694</v>
          </cell>
        </row>
        <row r="2697">
          <cell r="A2697">
            <v>2695</v>
          </cell>
        </row>
        <row r="2698">
          <cell r="A2698">
            <v>2696</v>
          </cell>
        </row>
        <row r="2699">
          <cell r="A2699">
            <v>2697</v>
          </cell>
        </row>
        <row r="2700">
          <cell r="A2700">
            <v>2698</v>
          </cell>
        </row>
        <row r="2701">
          <cell r="A2701">
            <v>2699</v>
          </cell>
        </row>
        <row r="2702">
          <cell r="A2702">
            <v>2700</v>
          </cell>
        </row>
        <row r="2703">
          <cell r="A2703">
            <v>2701</v>
          </cell>
        </row>
        <row r="2704">
          <cell r="A2704">
            <v>2702</v>
          </cell>
        </row>
        <row r="2705">
          <cell r="A2705">
            <v>2703</v>
          </cell>
        </row>
        <row r="2706">
          <cell r="A2706">
            <v>2704</v>
          </cell>
        </row>
        <row r="2707">
          <cell r="A2707">
            <v>2705</v>
          </cell>
        </row>
        <row r="2708">
          <cell r="A2708">
            <v>2706</v>
          </cell>
        </row>
        <row r="2709">
          <cell r="A2709">
            <v>2707</v>
          </cell>
        </row>
        <row r="2710">
          <cell r="A2710">
            <v>2708</v>
          </cell>
        </row>
        <row r="2711">
          <cell r="A2711">
            <v>2709</v>
          </cell>
        </row>
        <row r="2712">
          <cell r="A2712">
            <v>2710</v>
          </cell>
        </row>
        <row r="2713">
          <cell r="A2713">
            <v>2711</v>
          </cell>
        </row>
        <row r="2714">
          <cell r="A2714">
            <v>2712</v>
          </cell>
        </row>
        <row r="2715">
          <cell r="A2715">
            <v>2713</v>
          </cell>
        </row>
        <row r="2716">
          <cell r="A2716">
            <v>2714</v>
          </cell>
        </row>
        <row r="2717">
          <cell r="A2717">
            <v>2715</v>
          </cell>
        </row>
        <row r="2718">
          <cell r="A2718">
            <v>2716</v>
          </cell>
        </row>
        <row r="2719">
          <cell r="A2719">
            <v>2717</v>
          </cell>
        </row>
        <row r="2720">
          <cell r="A2720">
            <v>2718</v>
          </cell>
        </row>
        <row r="2721">
          <cell r="A2721">
            <v>2719</v>
          </cell>
        </row>
        <row r="2722">
          <cell r="A2722">
            <v>2720</v>
          </cell>
        </row>
        <row r="2723">
          <cell r="A2723">
            <v>2721</v>
          </cell>
        </row>
        <row r="2724">
          <cell r="A2724">
            <v>2722</v>
          </cell>
        </row>
        <row r="2725">
          <cell r="A2725">
            <v>2723</v>
          </cell>
        </row>
        <row r="2726">
          <cell r="A2726">
            <v>2724</v>
          </cell>
        </row>
        <row r="2727">
          <cell r="A2727">
            <v>2725</v>
          </cell>
        </row>
        <row r="2728">
          <cell r="A2728">
            <v>2726</v>
          </cell>
        </row>
        <row r="2729">
          <cell r="A2729">
            <v>2727</v>
          </cell>
        </row>
        <row r="2730">
          <cell r="A2730">
            <v>2728</v>
          </cell>
        </row>
        <row r="2731">
          <cell r="A2731">
            <v>2729</v>
          </cell>
        </row>
        <row r="2732">
          <cell r="A2732">
            <v>2730</v>
          </cell>
        </row>
        <row r="2733">
          <cell r="A2733">
            <v>2731</v>
          </cell>
        </row>
        <row r="2734">
          <cell r="A2734">
            <v>2732</v>
          </cell>
        </row>
        <row r="2735">
          <cell r="A2735">
            <v>2733</v>
          </cell>
        </row>
        <row r="2736">
          <cell r="A2736">
            <v>2734</v>
          </cell>
        </row>
        <row r="2737">
          <cell r="A2737">
            <v>2735</v>
          </cell>
        </row>
        <row r="2738">
          <cell r="A2738">
            <v>2736</v>
          </cell>
        </row>
        <row r="2739">
          <cell r="A2739">
            <v>2737</v>
          </cell>
        </row>
        <row r="2740">
          <cell r="A2740">
            <v>2738</v>
          </cell>
        </row>
        <row r="2741">
          <cell r="A2741">
            <v>2739</v>
          </cell>
        </row>
        <row r="2742">
          <cell r="A2742">
            <v>2740</v>
          </cell>
        </row>
        <row r="2743">
          <cell r="A2743">
            <v>2741</v>
          </cell>
        </row>
        <row r="2744">
          <cell r="A2744">
            <v>2742</v>
          </cell>
        </row>
        <row r="2745">
          <cell r="A2745">
            <v>2743</v>
          </cell>
        </row>
        <row r="2746">
          <cell r="A2746">
            <v>2744</v>
          </cell>
        </row>
        <row r="2747">
          <cell r="A2747">
            <v>2745</v>
          </cell>
        </row>
        <row r="2748">
          <cell r="A2748">
            <v>2746</v>
          </cell>
        </row>
        <row r="2749">
          <cell r="A2749">
            <v>2747</v>
          </cell>
        </row>
        <row r="2750">
          <cell r="A2750">
            <v>2748</v>
          </cell>
        </row>
        <row r="2751">
          <cell r="A2751">
            <v>2749</v>
          </cell>
        </row>
        <row r="2752">
          <cell r="A2752">
            <v>2750</v>
          </cell>
        </row>
        <row r="2753">
          <cell r="A2753">
            <v>2751</v>
          </cell>
        </row>
        <row r="2754">
          <cell r="A2754">
            <v>2752</v>
          </cell>
        </row>
        <row r="2755">
          <cell r="A2755">
            <v>2753</v>
          </cell>
        </row>
        <row r="2756">
          <cell r="A2756">
            <v>2754</v>
          </cell>
        </row>
        <row r="2757">
          <cell r="A2757">
            <v>2755</v>
          </cell>
        </row>
        <row r="2758">
          <cell r="A2758">
            <v>2756</v>
          </cell>
        </row>
        <row r="2759">
          <cell r="A2759">
            <v>2757</v>
          </cell>
        </row>
        <row r="2760">
          <cell r="A2760">
            <v>2758</v>
          </cell>
        </row>
        <row r="2761">
          <cell r="A2761">
            <v>2759</v>
          </cell>
        </row>
        <row r="2762">
          <cell r="A2762">
            <v>2760</v>
          </cell>
        </row>
        <row r="2763">
          <cell r="A2763">
            <v>2761</v>
          </cell>
        </row>
        <row r="2764">
          <cell r="A2764">
            <v>2762</v>
          </cell>
        </row>
        <row r="2765">
          <cell r="A2765">
            <v>2763</v>
          </cell>
        </row>
        <row r="2766">
          <cell r="A2766">
            <v>2764</v>
          </cell>
        </row>
        <row r="2767">
          <cell r="A2767">
            <v>2765</v>
          </cell>
        </row>
        <row r="2768">
          <cell r="A2768">
            <v>2766</v>
          </cell>
        </row>
        <row r="2769">
          <cell r="A2769">
            <v>2767</v>
          </cell>
        </row>
        <row r="2770">
          <cell r="A2770">
            <v>2768</v>
          </cell>
        </row>
        <row r="2771">
          <cell r="A2771">
            <v>2769</v>
          </cell>
        </row>
        <row r="2772">
          <cell r="A2772">
            <v>2770</v>
          </cell>
        </row>
        <row r="2773">
          <cell r="A2773">
            <v>2771</v>
          </cell>
        </row>
        <row r="2774">
          <cell r="A2774">
            <v>2772</v>
          </cell>
        </row>
        <row r="2775">
          <cell r="A2775">
            <v>2773</v>
          </cell>
        </row>
        <row r="2776">
          <cell r="A2776">
            <v>2774</v>
          </cell>
        </row>
        <row r="2777">
          <cell r="A2777">
            <v>2775</v>
          </cell>
        </row>
        <row r="2778">
          <cell r="A2778">
            <v>2776</v>
          </cell>
        </row>
        <row r="2779">
          <cell r="A2779">
            <v>2777</v>
          </cell>
        </row>
        <row r="2780">
          <cell r="A2780">
            <v>2778</v>
          </cell>
        </row>
        <row r="2781">
          <cell r="A2781">
            <v>2779</v>
          </cell>
        </row>
        <row r="2782">
          <cell r="A2782">
            <v>2780</v>
          </cell>
        </row>
        <row r="2783">
          <cell r="A2783">
            <v>2781</v>
          </cell>
        </row>
        <row r="2784">
          <cell r="A2784">
            <v>2782</v>
          </cell>
        </row>
        <row r="2785">
          <cell r="A2785">
            <v>2783</v>
          </cell>
        </row>
        <row r="2786">
          <cell r="A2786">
            <v>2784</v>
          </cell>
        </row>
        <row r="2787">
          <cell r="A2787">
            <v>2785</v>
          </cell>
        </row>
        <row r="2788">
          <cell r="A2788">
            <v>2786</v>
          </cell>
        </row>
        <row r="2789">
          <cell r="A2789">
            <v>2787</v>
          </cell>
        </row>
        <row r="2790">
          <cell r="A2790">
            <v>2788</v>
          </cell>
        </row>
        <row r="2791">
          <cell r="A2791">
            <v>2789</v>
          </cell>
        </row>
        <row r="2792">
          <cell r="A2792">
            <v>2790</v>
          </cell>
        </row>
        <row r="2793">
          <cell r="A2793">
            <v>2791</v>
          </cell>
        </row>
        <row r="2794">
          <cell r="A2794">
            <v>2792</v>
          </cell>
        </row>
        <row r="2795">
          <cell r="A2795">
            <v>2793</v>
          </cell>
        </row>
        <row r="2796">
          <cell r="A2796">
            <v>2794</v>
          </cell>
        </row>
        <row r="2797">
          <cell r="A2797">
            <v>2795</v>
          </cell>
        </row>
        <row r="2798">
          <cell r="A2798">
            <v>2796</v>
          </cell>
        </row>
        <row r="2799">
          <cell r="A2799">
            <v>2797</v>
          </cell>
        </row>
        <row r="2800">
          <cell r="A2800">
            <v>2798</v>
          </cell>
        </row>
        <row r="2801">
          <cell r="A2801">
            <v>2799</v>
          </cell>
        </row>
        <row r="2802">
          <cell r="A2802">
            <v>2800</v>
          </cell>
        </row>
        <row r="2803">
          <cell r="A2803">
            <v>2801</v>
          </cell>
        </row>
        <row r="2804">
          <cell r="A2804">
            <v>2802</v>
          </cell>
        </row>
        <row r="2805">
          <cell r="A2805">
            <v>2803</v>
          </cell>
        </row>
        <row r="2806">
          <cell r="A2806">
            <v>2804</v>
          </cell>
        </row>
        <row r="2807">
          <cell r="A2807">
            <v>2805</v>
          </cell>
        </row>
        <row r="2808">
          <cell r="A2808">
            <v>2806</v>
          </cell>
        </row>
        <row r="2809">
          <cell r="A2809">
            <v>2807</v>
          </cell>
        </row>
        <row r="2810">
          <cell r="A2810">
            <v>2808</v>
          </cell>
        </row>
        <row r="2811">
          <cell r="A2811">
            <v>2809</v>
          </cell>
        </row>
        <row r="2812">
          <cell r="A2812">
            <v>2810</v>
          </cell>
        </row>
        <row r="2813">
          <cell r="A2813">
            <v>2811</v>
          </cell>
        </row>
        <row r="2814">
          <cell r="A2814">
            <v>2812</v>
          </cell>
        </row>
        <row r="2815">
          <cell r="A2815">
            <v>2813</v>
          </cell>
        </row>
        <row r="2816">
          <cell r="A2816">
            <v>2814</v>
          </cell>
        </row>
        <row r="2817">
          <cell r="A2817">
            <v>2815</v>
          </cell>
        </row>
        <row r="2818">
          <cell r="A2818">
            <v>2816</v>
          </cell>
        </row>
        <row r="2819">
          <cell r="A2819">
            <v>2817</v>
          </cell>
        </row>
        <row r="2820">
          <cell r="A2820">
            <v>2818</v>
          </cell>
        </row>
        <row r="2821">
          <cell r="A2821">
            <v>2819</v>
          </cell>
        </row>
        <row r="2822">
          <cell r="A2822">
            <v>2820</v>
          </cell>
        </row>
        <row r="2823">
          <cell r="A2823">
            <v>2821</v>
          </cell>
        </row>
        <row r="2824">
          <cell r="A2824">
            <v>2822</v>
          </cell>
        </row>
        <row r="2825">
          <cell r="A2825">
            <v>2823</v>
          </cell>
        </row>
        <row r="2826">
          <cell r="A2826">
            <v>2824</v>
          </cell>
        </row>
        <row r="2827">
          <cell r="A2827">
            <v>2825</v>
          </cell>
        </row>
        <row r="2828">
          <cell r="A2828">
            <v>2826</v>
          </cell>
        </row>
        <row r="2829">
          <cell r="A2829">
            <v>2827</v>
          </cell>
        </row>
        <row r="2830">
          <cell r="A2830">
            <v>2828</v>
          </cell>
        </row>
        <row r="2831">
          <cell r="A2831">
            <v>2829</v>
          </cell>
        </row>
        <row r="2832">
          <cell r="A2832">
            <v>2830</v>
          </cell>
        </row>
        <row r="2833">
          <cell r="A2833">
            <v>2831</v>
          </cell>
        </row>
        <row r="2834">
          <cell r="A2834">
            <v>2832</v>
          </cell>
        </row>
        <row r="2835">
          <cell r="A2835">
            <v>2833</v>
          </cell>
        </row>
        <row r="2836">
          <cell r="A2836">
            <v>2834</v>
          </cell>
        </row>
        <row r="2837">
          <cell r="A2837">
            <v>2835</v>
          </cell>
        </row>
        <row r="2838">
          <cell r="A2838">
            <v>2836</v>
          </cell>
        </row>
        <row r="2839">
          <cell r="A2839">
            <v>2837</v>
          </cell>
        </row>
        <row r="2840">
          <cell r="A2840">
            <v>2838</v>
          </cell>
        </row>
        <row r="2841">
          <cell r="A2841">
            <v>2839</v>
          </cell>
        </row>
        <row r="2842">
          <cell r="A2842">
            <v>2840</v>
          </cell>
        </row>
        <row r="2843">
          <cell r="A2843">
            <v>2841</v>
          </cell>
        </row>
        <row r="2844">
          <cell r="A2844">
            <v>2842</v>
          </cell>
        </row>
        <row r="2845">
          <cell r="A2845">
            <v>2843</v>
          </cell>
        </row>
        <row r="2846">
          <cell r="A2846">
            <v>2844</v>
          </cell>
        </row>
        <row r="2847">
          <cell r="A2847">
            <v>2845</v>
          </cell>
        </row>
        <row r="2848">
          <cell r="A2848">
            <v>2846</v>
          </cell>
        </row>
        <row r="2849">
          <cell r="A2849">
            <v>2847</v>
          </cell>
        </row>
        <row r="2850">
          <cell r="A2850">
            <v>2848</v>
          </cell>
        </row>
        <row r="2851">
          <cell r="A2851">
            <v>2849</v>
          </cell>
        </row>
        <row r="2852">
          <cell r="A2852">
            <v>2850</v>
          </cell>
        </row>
        <row r="2853">
          <cell r="A2853">
            <v>2851</v>
          </cell>
        </row>
        <row r="2854">
          <cell r="A2854">
            <v>2852</v>
          </cell>
        </row>
        <row r="2855">
          <cell r="A2855">
            <v>2853</v>
          </cell>
        </row>
        <row r="2856">
          <cell r="A2856">
            <v>2854</v>
          </cell>
        </row>
        <row r="2857">
          <cell r="A2857">
            <v>2855</v>
          </cell>
        </row>
        <row r="2858">
          <cell r="A2858">
            <v>2856</v>
          </cell>
        </row>
        <row r="2859">
          <cell r="A2859">
            <v>2857</v>
          </cell>
        </row>
        <row r="2860">
          <cell r="A2860">
            <v>2858</v>
          </cell>
        </row>
        <row r="2861">
          <cell r="A2861">
            <v>2859</v>
          </cell>
        </row>
        <row r="2862">
          <cell r="A2862">
            <v>2860</v>
          </cell>
        </row>
        <row r="2863">
          <cell r="A2863">
            <v>2861</v>
          </cell>
        </row>
        <row r="2864">
          <cell r="A2864">
            <v>2862</v>
          </cell>
        </row>
        <row r="2865">
          <cell r="A2865">
            <v>2863</v>
          </cell>
        </row>
        <row r="2866">
          <cell r="A2866">
            <v>2864</v>
          </cell>
        </row>
        <row r="2867">
          <cell r="A2867">
            <v>2865</v>
          </cell>
        </row>
        <row r="2868">
          <cell r="A2868">
            <v>2866</v>
          </cell>
        </row>
        <row r="2869">
          <cell r="A2869">
            <v>2867</v>
          </cell>
        </row>
        <row r="2870">
          <cell r="A2870">
            <v>2868</v>
          </cell>
        </row>
        <row r="2871">
          <cell r="A2871">
            <v>2869</v>
          </cell>
        </row>
        <row r="2872">
          <cell r="A2872">
            <v>2870</v>
          </cell>
        </row>
        <row r="2873">
          <cell r="A2873">
            <v>2871</v>
          </cell>
        </row>
        <row r="2874">
          <cell r="A2874">
            <v>2872</v>
          </cell>
        </row>
        <row r="2875">
          <cell r="A2875">
            <v>2873</v>
          </cell>
        </row>
        <row r="2876">
          <cell r="A2876">
            <v>2874</v>
          </cell>
        </row>
        <row r="2877">
          <cell r="A2877">
            <v>2875</v>
          </cell>
        </row>
        <row r="2878">
          <cell r="A2878">
            <v>2876</v>
          </cell>
        </row>
        <row r="2879">
          <cell r="A2879">
            <v>2877</v>
          </cell>
        </row>
        <row r="2880">
          <cell r="A2880">
            <v>2878</v>
          </cell>
        </row>
        <row r="2881">
          <cell r="A2881">
            <v>2879</v>
          </cell>
        </row>
        <row r="2882">
          <cell r="A2882">
            <v>2880</v>
          </cell>
        </row>
        <row r="2883">
          <cell r="A2883">
            <v>2881</v>
          </cell>
        </row>
        <row r="2884">
          <cell r="A2884">
            <v>2882</v>
          </cell>
        </row>
        <row r="2885">
          <cell r="A2885">
            <v>2883</v>
          </cell>
        </row>
        <row r="2886">
          <cell r="A2886">
            <v>2884</v>
          </cell>
        </row>
        <row r="2887">
          <cell r="A2887">
            <v>2885</v>
          </cell>
        </row>
        <row r="2888">
          <cell r="A2888">
            <v>2886</v>
          </cell>
        </row>
        <row r="2889">
          <cell r="A2889">
            <v>2887</v>
          </cell>
        </row>
        <row r="2890">
          <cell r="A2890">
            <v>2888</v>
          </cell>
        </row>
        <row r="2891">
          <cell r="A2891">
            <v>2889</v>
          </cell>
        </row>
        <row r="2892">
          <cell r="A2892">
            <v>2890</v>
          </cell>
        </row>
        <row r="2893">
          <cell r="A2893">
            <v>2891</v>
          </cell>
        </row>
        <row r="2894">
          <cell r="A2894">
            <v>2892</v>
          </cell>
        </row>
        <row r="2895">
          <cell r="A2895">
            <v>2893</v>
          </cell>
        </row>
        <row r="2896">
          <cell r="A2896">
            <v>2894</v>
          </cell>
        </row>
        <row r="2897">
          <cell r="A2897">
            <v>2895</v>
          </cell>
        </row>
        <row r="2898">
          <cell r="A2898">
            <v>2896</v>
          </cell>
        </row>
        <row r="2899">
          <cell r="A2899">
            <v>2897</v>
          </cell>
        </row>
        <row r="2900">
          <cell r="A2900">
            <v>2898</v>
          </cell>
        </row>
        <row r="2901">
          <cell r="A2901">
            <v>2899</v>
          </cell>
        </row>
        <row r="2902">
          <cell r="A2902">
            <v>2900</v>
          </cell>
        </row>
        <row r="2903">
          <cell r="A2903">
            <v>2901</v>
          </cell>
        </row>
        <row r="2904">
          <cell r="A2904">
            <v>2902</v>
          </cell>
        </row>
        <row r="2905">
          <cell r="A2905">
            <v>2903</v>
          </cell>
        </row>
        <row r="2906">
          <cell r="A2906">
            <v>2904</v>
          </cell>
        </row>
        <row r="2907">
          <cell r="A2907">
            <v>2905</v>
          </cell>
        </row>
        <row r="2908">
          <cell r="A2908">
            <v>2906</v>
          </cell>
        </row>
        <row r="2909">
          <cell r="A2909">
            <v>2907</v>
          </cell>
        </row>
        <row r="2910">
          <cell r="A2910">
            <v>2908</v>
          </cell>
        </row>
        <row r="2911">
          <cell r="A2911">
            <v>2909</v>
          </cell>
        </row>
        <row r="2912">
          <cell r="A2912">
            <v>2910</v>
          </cell>
        </row>
        <row r="2913">
          <cell r="A2913">
            <v>2911</v>
          </cell>
        </row>
        <row r="2914">
          <cell r="A2914">
            <v>2912</v>
          </cell>
        </row>
        <row r="2915">
          <cell r="A2915">
            <v>2913</v>
          </cell>
        </row>
        <row r="2916">
          <cell r="A2916">
            <v>2914</v>
          </cell>
        </row>
        <row r="2917">
          <cell r="A2917">
            <v>2915</v>
          </cell>
        </row>
        <row r="2918">
          <cell r="A2918">
            <v>2916</v>
          </cell>
        </row>
        <row r="2919">
          <cell r="A2919">
            <v>2917</v>
          </cell>
        </row>
        <row r="2920">
          <cell r="A2920">
            <v>2918</v>
          </cell>
        </row>
        <row r="2921">
          <cell r="A2921">
            <v>2919</v>
          </cell>
        </row>
        <row r="2922">
          <cell r="A2922">
            <v>2920</v>
          </cell>
        </row>
        <row r="2923">
          <cell r="A2923">
            <v>2921</v>
          </cell>
        </row>
        <row r="2924">
          <cell r="A2924">
            <v>2922</v>
          </cell>
        </row>
        <row r="2925">
          <cell r="A2925">
            <v>2923</v>
          </cell>
        </row>
        <row r="2926">
          <cell r="A2926">
            <v>2924</v>
          </cell>
        </row>
        <row r="2927">
          <cell r="A2927">
            <v>2925</v>
          </cell>
        </row>
        <row r="2928">
          <cell r="A2928">
            <v>2926</v>
          </cell>
        </row>
        <row r="2929">
          <cell r="A2929">
            <v>2927</v>
          </cell>
        </row>
        <row r="2930">
          <cell r="A2930">
            <v>2928</v>
          </cell>
        </row>
        <row r="2931">
          <cell r="A2931">
            <v>2929</v>
          </cell>
        </row>
        <row r="2932">
          <cell r="A2932">
            <v>2930</v>
          </cell>
        </row>
        <row r="2933">
          <cell r="A2933">
            <v>2931</v>
          </cell>
        </row>
        <row r="2934">
          <cell r="A2934">
            <v>2932</v>
          </cell>
        </row>
        <row r="2935">
          <cell r="A2935">
            <v>2933</v>
          </cell>
        </row>
        <row r="2936">
          <cell r="A2936">
            <v>2934</v>
          </cell>
        </row>
        <row r="2937">
          <cell r="A2937">
            <v>2935</v>
          </cell>
        </row>
        <row r="2938">
          <cell r="A2938">
            <v>2936</v>
          </cell>
        </row>
        <row r="2939">
          <cell r="A2939">
            <v>2937</v>
          </cell>
        </row>
        <row r="2940">
          <cell r="A2940">
            <v>2938</v>
          </cell>
        </row>
        <row r="2941">
          <cell r="A2941">
            <v>2939</v>
          </cell>
        </row>
        <row r="2942">
          <cell r="A2942">
            <v>2940</v>
          </cell>
        </row>
        <row r="2943">
          <cell r="A2943">
            <v>2941</v>
          </cell>
        </row>
        <row r="2944">
          <cell r="A2944">
            <v>2942</v>
          </cell>
        </row>
        <row r="2945">
          <cell r="A2945">
            <v>2943</v>
          </cell>
        </row>
        <row r="2946">
          <cell r="A2946">
            <v>2944</v>
          </cell>
        </row>
        <row r="2947">
          <cell r="A2947">
            <v>2945</v>
          </cell>
        </row>
        <row r="2948">
          <cell r="A2948">
            <v>2946</v>
          </cell>
        </row>
        <row r="2949">
          <cell r="A2949">
            <v>2947</v>
          </cell>
        </row>
        <row r="2950">
          <cell r="A2950">
            <v>2948</v>
          </cell>
        </row>
        <row r="2951">
          <cell r="A2951">
            <v>2949</v>
          </cell>
        </row>
        <row r="2952">
          <cell r="A2952">
            <v>2950</v>
          </cell>
        </row>
        <row r="2953">
          <cell r="A2953">
            <v>2951</v>
          </cell>
        </row>
        <row r="2954">
          <cell r="A2954">
            <v>2952</v>
          </cell>
        </row>
        <row r="2955">
          <cell r="A2955">
            <v>2953</v>
          </cell>
        </row>
        <row r="2956">
          <cell r="A2956">
            <v>2954</v>
          </cell>
        </row>
        <row r="2957">
          <cell r="A2957">
            <v>2955</v>
          </cell>
        </row>
        <row r="2958">
          <cell r="A2958">
            <v>2956</v>
          </cell>
        </row>
        <row r="2959">
          <cell r="A2959">
            <v>2957</v>
          </cell>
        </row>
        <row r="2960">
          <cell r="A2960">
            <v>2958</v>
          </cell>
        </row>
        <row r="2961">
          <cell r="A2961">
            <v>2959</v>
          </cell>
        </row>
        <row r="2962">
          <cell r="A2962">
            <v>2960</v>
          </cell>
        </row>
        <row r="2963">
          <cell r="A2963">
            <v>2961</v>
          </cell>
        </row>
        <row r="2964">
          <cell r="A2964">
            <v>2962</v>
          </cell>
        </row>
        <row r="2965">
          <cell r="A2965">
            <v>2963</v>
          </cell>
        </row>
        <row r="2966">
          <cell r="A2966">
            <v>2964</v>
          </cell>
        </row>
        <row r="2967">
          <cell r="A2967">
            <v>2965</v>
          </cell>
        </row>
        <row r="2968">
          <cell r="A2968">
            <v>2966</v>
          </cell>
        </row>
        <row r="2969">
          <cell r="A2969">
            <v>2967</v>
          </cell>
        </row>
        <row r="2970">
          <cell r="A2970">
            <v>2968</v>
          </cell>
        </row>
        <row r="2971">
          <cell r="A2971">
            <v>2969</v>
          </cell>
        </row>
        <row r="2972">
          <cell r="A2972">
            <v>2970</v>
          </cell>
        </row>
        <row r="2973">
          <cell r="A2973">
            <v>2971</v>
          </cell>
        </row>
        <row r="2974">
          <cell r="A2974">
            <v>2972</v>
          </cell>
        </row>
        <row r="2975">
          <cell r="A2975">
            <v>2973</v>
          </cell>
        </row>
        <row r="2976">
          <cell r="A2976">
            <v>2974</v>
          </cell>
        </row>
        <row r="2977">
          <cell r="A2977">
            <v>2975</v>
          </cell>
        </row>
        <row r="2978">
          <cell r="A2978">
            <v>2976</v>
          </cell>
        </row>
        <row r="2979">
          <cell r="A2979">
            <v>2977</v>
          </cell>
        </row>
        <row r="2980">
          <cell r="A2980">
            <v>2978</v>
          </cell>
        </row>
        <row r="2981">
          <cell r="A2981">
            <v>2979</v>
          </cell>
        </row>
        <row r="2982">
          <cell r="A2982">
            <v>2980</v>
          </cell>
        </row>
        <row r="2983">
          <cell r="A2983">
            <v>2981</v>
          </cell>
        </row>
        <row r="2984">
          <cell r="A2984">
            <v>2982</v>
          </cell>
        </row>
        <row r="2985">
          <cell r="A2985">
            <v>2983</v>
          </cell>
        </row>
        <row r="2986">
          <cell r="A2986">
            <v>2984</v>
          </cell>
        </row>
        <row r="2987">
          <cell r="A2987">
            <v>2985</v>
          </cell>
        </row>
        <row r="2988">
          <cell r="A2988">
            <v>2986</v>
          </cell>
        </row>
        <row r="2989">
          <cell r="A2989">
            <v>2987</v>
          </cell>
        </row>
        <row r="2990">
          <cell r="A2990">
            <v>2988</v>
          </cell>
        </row>
        <row r="2991">
          <cell r="A2991">
            <v>2989</v>
          </cell>
        </row>
        <row r="2992">
          <cell r="A2992">
            <v>2990</v>
          </cell>
        </row>
        <row r="2993">
          <cell r="A2993">
            <v>2991</v>
          </cell>
        </row>
        <row r="2994">
          <cell r="A2994">
            <v>2992</v>
          </cell>
        </row>
        <row r="2995">
          <cell r="A2995">
            <v>2993</v>
          </cell>
        </row>
        <row r="2996">
          <cell r="A2996">
            <v>2994</v>
          </cell>
        </row>
        <row r="2997">
          <cell r="A2997">
            <v>2995</v>
          </cell>
        </row>
        <row r="2998">
          <cell r="A2998">
            <v>2996</v>
          </cell>
        </row>
        <row r="2999">
          <cell r="A2999">
            <v>2997</v>
          </cell>
        </row>
        <row r="3000">
          <cell r="A3000">
            <v>2998</v>
          </cell>
        </row>
        <row r="3001">
          <cell r="A3001">
            <v>2999</v>
          </cell>
        </row>
        <row r="3002">
          <cell r="A3002">
            <v>3000</v>
          </cell>
        </row>
        <row r="3003">
          <cell r="A3003">
            <v>3001</v>
          </cell>
        </row>
        <row r="3004">
          <cell r="A3004">
            <v>3002</v>
          </cell>
        </row>
        <row r="3005">
          <cell r="A3005">
            <v>3003</v>
          </cell>
        </row>
        <row r="3006">
          <cell r="A3006">
            <v>3004</v>
          </cell>
        </row>
        <row r="3007">
          <cell r="A3007">
            <v>3005</v>
          </cell>
        </row>
        <row r="3008">
          <cell r="A3008">
            <v>3006</v>
          </cell>
        </row>
        <row r="3009">
          <cell r="A3009">
            <v>3007</v>
          </cell>
        </row>
        <row r="3010">
          <cell r="A3010">
            <v>3008</v>
          </cell>
        </row>
        <row r="3011">
          <cell r="A3011">
            <v>3009</v>
          </cell>
        </row>
        <row r="3012">
          <cell r="A3012">
            <v>3010</v>
          </cell>
        </row>
        <row r="3013">
          <cell r="A3013">
            <v>3011</v>
          </cell>
        </row>
        <row r="3014">
          <cell r="A3014">
            <v>3012</v>
          </cell>
        </row>
        <row r="3015">
          <cell r="A3015">
            <v>3013</v>
          </cell>
        </row>
        <row r="3016">
          <cell r="A3016">
            <v>3014</v>
          </cell>
        </row>
        <row r="3017">
          <cell r="A3017">
            <v>3015</v>
          </cell>
        </row>
        <row r="3018">
          <cell r="A3018">
            <v>3016</v>
          </cell>
        </row>
        <row r="3019">
          <cell r="A3019">
            <v>3017</v>
          </cell>
        </row>
        <row r="3020">
          <cell r="A3020">
            <v>3018</v>
          </cell>
        </row>
        <row r="3021">
          <cell r="A3021">
            <v>3019</v>
          </cell>
        </row>
        <row r="3022">
          <cell r="A3022">
            <v>3020</v>
          </cell>
        </row>
        <row r="3023">
          <cell r="A3023">
            <v>3021</v>
          </cell>
        </row>
        <row r="3024">
          <cell r="A3024">
            <v>3022</v>
          </cell>
        </row>
        <row r="3025">
          <cell r="A3025">
            <v>3023</v>
          </cell>
        </row>
        <row r="3026">
          <cell r="A3026">
            <v>3024</v>
          </cell>
        </row>
        <row r="3027">
          <cell r="A3027">
            <v>3025</v>
          </cell>
        </row>
        <row r="3028">
          <cell r="A3028">
            <v>3026</v>
          </cell>
        </row>
        <row r="3029">
          <cell r="A3029">
            <v>3027</v>
          </cell>
        </row>
        <row r="3030">
          <cell r="A3030">
            <v>3028</v>
          </cell>
        </row>
        <row r="3031">
          <cell r="A3031">
            <v>3029</v>
          </cell>
        </row>
        <row r="3032">
          <cell r="A3032">
            <v>3030</v>
          </cell>
        </row>
        <row r="3033">
          <cell r="A3033">
            <v>3031</v>
          </cell>
        </row>
        <row r="3034">
          <cell r="A3034">
            <v>3032</v>
          </cell>
        </row>
        <row r="3035">
          <cell r="A3035">
            <v>3033</v>
          </cell>
        </row>
        <row r="3036">
          <cell r="A3036">
            <v>3034</v>
          </cell>
        </row>
        <row r="3037">
          <cell r="A3037">
            <v>3035</v>
          </cell>
        </row>
        <row r="3038">
          <cell r="A3038">
            <v>3036</v>
          </cell>
        </row>
        <row r="3039">
          <cell r="A3039">
            <v>3037</v>
          </cell>
        </row>
        <row r="3040">
          <cell r="A3040">
            <v>3038</v>
          </cell>
        </row>
        <row r="3041">
          <cell r="A3041">
            <v>3039</v>
          </cell>
        </row>
        <row r="3042">
          <cell r="A3042">
            <v>3040</v>
          </cell>
        </row>
        <row r="3043">
          <cell r="A3043">
            <v>3041</v>
          </cell>
        </row>
        <row r="3044">
          <cell r="A3044">
            <v>3042</v>
          </cell>
        </row>
        <row r="3045">
          <cell r="A3045">
            <v>3043</v>
          </cell>
        </row>
        <row r="3046">
          <cell r="A3046">
            <v>3044</v>
          </cell>
        </row>
        <row r="3047">
          <cell r="A3047">
            <v>3045</v>
          </cell>
        </row>
        <row r="3048">
          <cell r="A3048">
            <v>3046</v>
          </cell>
        </row>
        <row r="3049">
          <cell r="A3049">
            <v>3047</v>
          </cell>
        </row>
        <row r="3050">
          <cell r="A3050">
            <v>3048</v>
          </cell>
        </row>
        <row r="3051">
          <cell r="A3051">
            <v>3049</v>
          </cell>
        </row>
        <row r="3052">
          <cell r="A3052">
            <v>3050</v>
          </cell>
        </row>
        <row r="3053">
          <cell r="A3053">
            <v>3051</v>
          </cell>
        </row>
        <row r="3054">
          <cell r="A3054">
            <v>3052</v>
          </cell>
        </row>
        <row r="3055">
          <cell r="A3055">
            <v>3053</v>
          </cell>
        </row>
        <row r="3056">
          <cell r="A3056">
            <v>3054</v>
          </cell>
        </row>
        <row r="3057">
          <cell r="A3057">
            <v>3055</v>
          </cell>
        </row>
        <row r="3058">
          <cell r="A3058">
            <v>3056</v>
          </cell>
        </row>
        <row r="3059">
          <cell r="A3059">
            <v>3057</v>
          </cell>
        </row>
        <row r="3060">
          <cell r="A3060">
            <v>3058</v>
          </cell>
        </row>
        <row r="3061">
          <cell r="A3061">
            <v>3059</v>
          </cell>
        </row>
        <row r="3062">
          <cell r="A3062">
            <v>3060</v>
          </cell>
        </row>
        <row r="3063">
          <cell r="A3063">
            <v>3061</v>
          </cell>
        </row>
        <row r="3064">
          <cell r="A3064">
            <v>3062</v>
          </cell>
        </row>
        <row r="3065">
          <cell r="A3065">
            <v>3063</v>
          </cell>
        </row>
        <row r="3066">
          <cell r="A3066">
            <v>3064</v>
          </cell>
        </row>
        <row r="3067">
          <cell r="A3067">
            <v>3065</v>
          </cell>
        </row>
        <row r="3068">
          <cell r="A3068">
            <v>3066</v>
          </cell>
        </row>
        <row r="3069">
          <cell r="A3069">
            <v>3067</v>
          </cell>
        </row>
        <row r="3070">
          <cell r="A3070">
            <v>3068</v>
          </cell>
        </row>
        <row r="3071">
          <cell r="A3071">
            <v>3069</v>
          </cell>
        </row>
        <row r="3072">
          <cell r="A3072">
            <v>3070</v>
          </cell>
        </row>
        <row r="3073">
          <cell r="A3073">
            <v>3071</v>
          </cell>
        </row>
        <row r="3074">
          <cell r="A3074">
            <v>3072</v>
          </cell>
        </row>
        <row r="3075">
          <cell r="A3075">
            <v>3073</v>
          </cell>
        </row>
        <row r="3076">
          <cell r="A3076">
            <v>3074</v>
          </cell>
        </row>
        <row r="3077">
          <cell r="A3077">
            <v>3075</v>
          </cell>
        </row>
        <row r="3078">
          <cell r="A3078">
            <v>3076</v>
          </cell>
        </row>
        <row r="3079">
          <cell r="A3079">
            <v>3077</v>
          </cell>
        </row>
        <row r="3080">
          <cell r="A3080">
            <v>3078</v>
          </cell>
        </row>
        <row r="3081">
          <cell r="A3081">
            <v>3079</v>
          </cell>
        </row>
        <row r="3082">
          <cell r="A3082">
            <v>3080</v>
          </cell>
        </row>
        <row r="3083">
          <cell r="A3083">
            <v>3081</v>
          </cell>
        </row>
        <row r="3084">
          <cell r="A3084">
            <v>3082</v>
          </cell>
        </row>
        <row r="3085">
          <cell r="A3085">
            <v>3083</v>
          </cell>
        </row>
        <row r="3086">
          <cell r="A3086">
            <v>3084</v>
          </cell>
        </row>
        <row r="3087">
          <cell r="A3087">
            <v>3085</v>
          </cell>
        </row>
        <row r="3088">
          <cell r="A3088">
            <v>3086</v>
          </cell>
        </row>
        <row r="3089">
          <cell r="A3089">
            <v>3087</v>
          </cell>
        </row>
        <row r="3090">
          <cell r="A3090">
            <v>3088</v>
          </cell>
        </row>
        <row r="3091">
          <cell r="A3091">
            <v>3089</v>
          </cell>
        </row>
        <row r="3092">
          <cell r="A3092">
            <v>3090</v>
          </cell>
        </row>
        <row r="3093">
          <cell r="A3093">
            <v>3091</v>
          </cell>
        </row>
        <row r="3094">
          <cell r="A3094">
            <v>3092</v>
          </cell>
        </row>
        <row r="3095">
          <cell r="A3095">
            <v>3093</v>
          </cell>
        </row>
        <row r="3096">
          <cell r="A3096">
            <v>3094</v>
          </cell>
        </row>
        <row r="3097">
          <cell r="A3097">
            <v>3095</v>
          </cell>
        </row>
        <row r="3098">
          <cell r="A3098">
            <v>3096</v>
          </cell>
        </row>
        <row r="3099">
          <cell r="A3099">
            <v>3097</v>
          </cell>
        </row>
        <row r="3100">
          <cell r="A3100">
            <v>3098</v>
          </cell>
        </row>
        <row r="3101">
          <cell r="A3101">
            <v>3099</v>
          </cell>
        </row>
        <row r="3102">
          <cell r="A3102">
            <v>3100</v>
          </cell>
        </row>
        <row r="3103">
          <cell r="A3103">
            <v>3101</v>
          </cell>
        </row>
        <row r="3104">
          <cell r="A3104">
            <v>3102</v>
          </cell>
        </row>
        <row r="3105">
          <cell r="A3105">
            <v>3103</v>
          </cell>
        </row>
        <row r="3106">
          <cell r="A3106">
            <v>3104</v>
          </cell>
        </row>
        <row r="3107">
          <cell r="A3107">
            <v>3105</v>
          </cell>
        </row>
        <row r="3108">
          <cell r="A3108">
            <v>3106</v>
          </cell>
        </row>
        <row r="3109">
          <cell r="A3109">
            <v>3107</v>
          </cell>
        </row>
        <row r="3110">
          <cell r="A3110">
            <v>3108</v>
          </cell>
        </row>
        <row r="3111">
          <cell r="A3111">
            <v>3109</v>
          </cell>
        </row>
        <row r="3112">
          <cell r="A3112">
            <v>3110</v>
          </cell>
        </row>
        <row r="3113">
          <cell r="A3113">
            <v>3111</v>
          </cell>
        </row>
        <row r="3114">
          <cell r="A3114">
            <v>3112</v>
          </cell>
        </row>
        <row r="3115">
          <cell r="A3115">
            <v>3113</v>
          </cell>
        </row>
        <row r="3116">
          <cell r="A3116">
            <v>3114</v>
          </cell>
        </row>
        <row r="3117">
          <cell r="A3117">
            <v>3115</v>
          </cell>
        </row>
        <row r="3118">
          <cell r="A3118">
            <v>3116</v>
          </cell>
        </row>
        <row r="3119">
          <cell r="A3119">
            <v>3117</v>
          </cell>
        </row>
        <row r="3120">
          <cell r="A3120">
            <v>3118</v>
          </cell>
        </row>
        <row r="3121">
          <cell r="A3121">
            <v>3119</v>
          </cell>
        </row>
        <row r="3122">
          <cell r="A3122">
            <v>3120</v>
          </cell>
        </row>
        <row r="3123">
          <cell r="A3123">
            <v>3121</v>
          </cell>
        </row>
        <row r="3124">
          <cell r="A3124">
            <v>3122</v>
          </cell>
        </row>
        <row r="3125">
          <cell r="A3125">
            <v>3123</v>
          </cell>
        </row>
        <row r="3126">
          <cell r="A3126">
            <v>3124</v>
          </cell>
        </row>
        <row r="3127">
          <cell r="A3127">
            <v>3125</v>
          </cell>
        </row>
        <row r="3128">
          <cell r="A3128">
            <v>3126</v>
          </cell>
        </row>
        <row r="3129">
          <cell r="A3129">
            <v>3127</v>
          </cell>
        </row>
        <row r="3130">
          <cell r="A3130">
            <v>3128</v>
          </cell>
        </row>
        <row r="3131">
          <cell r="A3131">
            <v>3129</v>
          </cell>
        </row>
        <row r="3132">
          <cell r="A3132">
            <v>3130</v>
          </cell>
        </row>
        <row r="3133">
          <cell r="A3133">
            <v>3131</v>
          </cell>
        </row>
        <row r="3134">
          <cell r="A3134">
            <v>3132</v>
          </cell>
        </row>
        <row r="3135">
          <cell r="A3135">
            <v>3133</v>
          </cell>
        </row>
        <row r="3136">
          <cell r="A3136">
            <v>3134</v>
          </cell>
        </row>
        <row r="3137">
          <cell r="A3137">
            <v>3135</v>
          </cell>
        </row>
        <row r="3138">
          <cell r="A3138">
            <v>3136</v>
          </cell>
        </row>
        <row r="3139">
          <cell r="A3139">
            <v>3137</v>
          </cell>
        </row>
        <row r="3140">
          <cell r="A3140">
            <v>3138</v>
          </cell>
        </row>
        <row r="3141">
          <cell r="A3141">
            <v>3139</v>
          </cell>
        </row>
        <row r="3142">
          <cell r="A3142">
            <v>3140</v>
          </cell>
        </row>
        <row r="3143">
          <cell r="A3143">
            <v>3141</v>
          </cell>
        </row>
        <row r="3144">
          <cell r="A3144">
            <v>3142</v>
          </cell>
        </row>
        <row r="3145">
          <cell r="A3145">
            <v>3143</v>
          </cell>
        </row>
        <row r="3146">
          <cell r="A3146">
            <v>3144</v>
          </cell>
        </row>
        <row r="3147">
          <cell r="A3147">
            <v>3145</v>
          </cell>
        </row>
        <row r="3148">
          <cell r="A3148">
            <v>3146</v>
          </cell>
        </row>
        <row r="3149">
          <cell r="A3149">
            <v>3147</v>
          </cell>
        </row>
        <row r="3150">
          <cell r="A3150">
            <v>3148</v>
          </cell>
        </row>
        <row r="3151">
          <cell r="A3151">
            <v>3149</v>
          </cell>
        </row>
        <row r="3152">
          <cell r="A3152">
            <v>3150</v>
          </cell>
        </row>
        <row r="3153">
          <cell r="A3153">
            <v>3151</v>
          </cell>
        </row>
        <row r="3154">
          <cell r="A3154">
            <v>3152</v>
          </cell>
        </row>
        <row r="3155">
          <cell r="A3155">
            <v>3153</v>
          </cell>
        </row>
        <row r="3156">
          <cell r="A3156">
            <v>3154</v>
          </cell>
        </row>
        <row r="3157">
          <cell r="A3157">
            <v>3155</v>
          </cell>
        </row>
        <row r="3158">
          <cell r="A3158">
            <v>3156</v>
          </cell>
        </row>
        <row r="3159">
          <cell r="A3159">
            <v>3157</v>
          </cell>
        </row>
        <row r="3160">
          <cell r="A3160">
            <v>3158</v>
          </cell>
        </row>
        <row r="3161">
          <cell r="A3161">
            <v>3159</v>
          </cell>
        </row>
        <row r="3162">
          <cell r="A3162">
            <v>3160</v>
          </cell>
        </row>
        <row r="3163">
          <cell r="A3163">
            <v>3161</v>
          </cell>
        </row>
        <row r="3164">
          <cell r="A3164">
            <v>3162</v>
          </cell>
        </row>
        <row r="3165">
          <cell r="A3165">
            <v>3163</v>
          </cell>
        </row>
        <row r="3166">
          <cell r="A3166">
            <v>3164</v>
          </cell>
        </row>
        <row r="3167">
          <cell r="A3167">
            <v>3165</v>
          </cell>
        </row>
        <row r="3168">
          <cell r="A3168">
            <v>3166</v>
          </cell>
        </row>
        <row r="3169">
          <cell r="A3169">
            <v>3167</v>
          </cell>
        </row>
        <row r="3170">
          <cell r="A3170">
            <v>3168</v>
          </cell>
        </row>
        <row r="3171">
          <cell r="A3171">
            <v>3169</v>
          </cell>
        </row>
        <row r="3172">
          <cell r="A3172">
            <v>3170</v>
          </cell>
        </row>
        <row r="3173">
          <cell r="A3173">
            <v>3171</v>
          </cell>
        </row>
        <row r="3174">
          <cell r="A3174">
            <v>3172</v>
          </cell>
        </row>
        <row r="3175">
          <cell r="A3175">
            <v>3173</v>
          </cell>
        </row>
        <row r="3176">
          <cell r="A3176">
            <v>3174</v>
          </cell>
        </row>
        <row r="3177">
          <cell r="A3177">
            <v>3175</v>
          </cell>
        </row>
        <row r="3178">
          <cell r="A3178">
            <v>3176</v>
          </cell>
        </row>
        <row r="3179">
          <cell r="A3179">
            <v>3177</v>
          </cell>
        </row>
        <row r="3180">
          <cell r="A3180">
            <v>3178</v>
          </cell>
        </row>
        <row r="3181">
          <cell r="A3181">
            <v>3179</v>
          </cell>
        </row>
        <row r="3182">
          <cell r="A3182">
            <v>3180</v>
          </cell>
        </row>
        <row r="3183">
          <cell r="A3183">
            <v>3181</v>
          </cell>
        </row>
        <row r="3184">
          <cell r="A3184">
            <v>3182</v>
          </cell>
        </row>
        <row r="3185">
          <cell r="A3185">
            <v>3183</v>
          </cell>
        </row>
        <row r="3186">
          <cell r="A3186">
            <v>3184</v>
          </cell>
        </row>
        <row r="3187">
          <cell r="A3187">
            <v>3185</v>
          </cell>
        </row>
        <row r="3188">
          <cell r="A3188">
            <v>3186</v>
          </cell>
        </row>
        <row r="3189">
          <cell r="A3189">
            <v>3187</v>
          </cell>
        </row>
        <row r="3190">
          <cell r="A3190">
            <v>3188</v>
          </cell>
        </row>
        <row r="3191">
          <cell r="A3191">
            <v>3189</v>
          </cell>
        </row>
        <row r="3192">
          <cell r="A3192">
            <v>3190</v>
          </cell>
        </row>
        <row r="3193">
          <cell r="A3193">
            <v>3191</v>
          </cell>
        </row>
        <row r="3194">
          <cell r="A3194">
            <v>3192</v>
          </cell>
        </row>
        <row r="3195">
          <cell r="A3195">
            <v>3193</v>
          </cell>
        </row>
        <row r="3196">
          <cell r="A3196">
            <v>3194</v>
          </cell>
        </row>
        <row r="3197">
          <cell r="A3197">
            <v>3195</v>
          </cell>
        </row>
        <row r="3198">
          <cell r="A3198">
            <v>3196</v>
          </cell>
        </row>
        <row r="3199">
          <cell r="A3199">
            <v>3197</v>
          </cell>
        </row>
        <row r="3200">
          <cell r="A3200">
            <v>3198</v>
          </cell>
        </row>
        <row r="3201">
          <cell r="A3201">
            <v>3199</v>
          </cell>
        </row>
        <row r="3202">
          <cell r="A3202">
            <v>3200</v>
          </cell>
        </row>
        <row r="3203">
          <cell r="A3203">
            <v>3201</v>
          </cell>
        </row>
        <row r="3204">
          <cell r="A3204">
            <v>3202</v>
          </cell>
        </row>
        <row r="3205">
          <cell r="A3205">
            <v>3203</v>
          </cell>
        </row>
        <row r="3206">
          <cell r="A3206">
            <v>3204</v>
          </cell>
        </row>
        <row r="3207">
          <cell r="A3207">
            <v>3205</v>
          </cell>
        </row>
        <row r="3208">
          <cell r="A3208">
            <v>3206</v>
          </cell>
        </row>
        <row r="3209">
          <cell r="A3209">
            <v>3207</v>
          </cell>
        </row>
        <row r="3210">
          <cell r="A3210">
            <v>3208</v>
          </cell>
        </row>
        <row r="3211">
          <cell r="A3211">
            <v>3209</v>
          </cell>
        </row>
        <row r="3212">
          <cell r="A3212">
            <v>3210</v>
          </cell>
        </row>
        <row r="3213">
          <cell r="A3213">
            <v>3211</v>
          </cell>
        </row>
        <row r="3214">
          <cell r="A3214">
            <v>3212</v>
          </cell>
        </row>
        <row r="3215">
          <cell r="A3215">
            <v>3213</v>
          </cell>
        </row>
        <row r="3216">
          <cell r="A3216">
            <v>3214</v>
          </cell>
        </row>
        <row r="3217">
          <cell r="A3217">
            <v>3215</v>
          </cell>
        </row>
        <row r="3218">
          <cell r="A3218">
            <v>3216</v>
          </cell>
        </row>
        <row r="3219">
          <cell r="A3219">
            <v>3217</v>
          </cell>
        </row>
        <row r="3220">
          <cell r="A3220">
            <v>3218</v>
          </cell>
        </row>
        <row r="3221">
          <cell r="A3221">
            <v>3219</v>
          </cell>
        </row>
        <row r="3222">
          <cell r="A3222">
            <v>3220</v>
          </cell>
        </row>
        <row r="3223">
          <cell r="A3223">
            <v>3221</v>
          </cell>
        </row>
        <row r="3224">
          <cell r="A3224">
            <v>3222</v>
          </cell>
        </row>
        <row r="3225">
          <cell r="A3225">
            <v>3223</v>
          </cell>
        </row>
        <row r="3226">
          <cell r="A3226">
            <v>3224</v>
          </cell>
        </row>
        <row r="3227">
          <cell r="A3227">
            <v>3225</v>
          </cell>
        </row>
        <row r="3228">
          <cell r="A3228">
            <v>3226</v>
          </cell>
        </row>
        <row r="3229">
          <cell r="A3229">
            <v>3227</v>
          </cell>
        </row>
        <row r="3230">
          <cell r="A3230">
            <v>3228</v>
          </cell>
        </row>
        <row r="3231">
          <cell r="A3231">
            <v>3229</v>
          </cell>
        </row>
        <row r="3232">
          <cell r="A3232">
            <v>3230</v>
          </cell>
        </row>
        <row r="3233">
          <cell r="A3233">
            <v>3231</v>
          </cell>
        </row>
        <row r="3234">
          <cell r="A3234">
            <v>3232</v>
          </cell>
        </row>
        <row r="3235">
          <cell r="A3235">
            <v>3233</v>
          </cell>
        </row>
        <row r="3236">
          <cell r="A3236">
            <v>3234</v>
          </cell>
        </row>
        <row r="3237">
          <cell r="A3237">
            <v>3235</v>
          </cell>
        </row>
        <row r="3238">
          <cell r="A3238">
            <v>3236</v>
          </cell>
        </row>
        <row r="3239">
          <cell r="A3239">
            <v>3237</v>
          </cell>
        </row>
        <row r="3240">
          <cell r="A3240">
            <v>3238</v>
          </cell>
        </row>
        <row r="3241">
          <cell r="A3241">
            <v>3239</v>
          </cell>
        </row>
        <row r="3242">
          <cell r="A3242">
            <v>3240</v>
          </cell>
        </row>
        <row r="3243">
          <cell r="A3243">
            <v>3241</v>
          </cell>
        </row>
        <row r="3244">
          <cell r="A3244">
            <v>3242</v>
          </cell>
        </row>
        <row r="3245">
          <cell r="A3245">
            <v>3243</v>
          </cell>
        </row>
        <row r="3246">
          <cell r="A3246">
            <v>3244</v>
          </cell>
        </row>
        <row r="3247">
          <cell r="A3247">
            <v>3245</v>
          </cell>
        </row>
        <row r="3248">
          <cell r="A3248">
            <v>3246</v>
          </cell>
        </row>
        <row r="3249">
          <cell r="A3249">
            <v>3247</v>
          </cell>
        </row>
        <row r="3250">
          <cell r="A3250">
            <v>3248</v>
          </cell>
        </row>
        <row r="3251">
          <cell r="A3251">
            <v>3249</v>
          </cell>
        </row>
        <row r="3252">
          <cell r="A3252">
            <v>3250</v>
          </cell>
        </row>
        <row r="3253">
          <cell r="A3253">
            <v>3251</v>
          </cell>
        </row>
        <row r="3254">
          <cell r="A3254">
            <v>3252</v>
          </cell>
        </row>
        <row r="3255">
          <cell r="A3255">
            <v>3253</v>
          </cell>
        </row>
        <row r="3256">
          <cell r="A3256">
            <v>3254</v>
          </cell>
        </row>
        <row r="3257">
          <cell r="A3257">
            <v>3255</v>
          </cell>
        </row>
        <row r="3258">
          <cell r="A3258">
            <v>3256</v>
          </cell>
        </row>
        <row r="3259">
          <cell r="A3259">
            <v>3257</v>
          </cell>
        </row>
        <row r="3260">
          <cell r="A3260">
            <v>3258</v>
          </cell>
        </row>
        <row r="3261">
          <cell r="A3261">
            <v>3259</v>
          </cell>
        </row>
        <row r="3262">
          <cell r="A3262">
            <v>3260</v>
          </cell>
        </row>
        <row r="3263">
          <cell r="A3263">
            <v>3261</v>
          </cell>
        </row>
        <row r="3264">
          <cell r="A3264">
            <v>3262</v>
          </cell>
        </row>
        <row r="3265">
          <cell r="A3265">
            <v>3263</v>
          </cell>
        </row>
        <row r="3266">
          <cell r="A3266">
            <v>3264</v>
          </cell>
        </row>
        <row r="3267">
          <cell r="A3267">
            <v>3265</v>
          </cell>
        </row>
        <row r="3268">
          <cell r="A3268">
            <v>3266</v>
          </cell>
        </row>
        <row r="3269">
          <cell r="A3269">
            <v>3267</v>
          </cell>
        </row>
        <row r="3270">
          <cell r="A3270">
            <v>3268</v>
          </cell>
        </row>
        <row r="3271">
          <cell r="A3271">
            <v>3269</v>
          </cell>
        </row>
        <row r="3272">
          <cell r="A3272">
            <v>3270</v>
          </cell>
        </row>
        <row r="3273">
          <cell r="A3273">
            <v>3271</v>
          </cell>
        </row>
        <row r="3274">
          <cell r="A3274">
            <v>3272</v>
          </cell>
        </row>
        <row r="3275">
          <cell r="A3275">
            <v>3273</v>
          </cell>
        </row>
        <row r="3276">
          <cell r="A3276">
            <v>3274</v>
          </cell>
        </row>
        <row r="3277">
          <cell r="A3277">
            <v>3275</v>
          </cell>
        </row>
        <row r="3278">
          <cell r="A3278">
            <v>3276</v>
          </cell>
        </row>
        <row r="3279">
          <cell r="A3279">
            <v>3277</v>
          </cell>
        </row>
        <row r="3280">
          <cell r="A3280">
            <v>3278</v>
          </cell>
        </row>
        <row r="3281">
          <cell r="A3281">
            <v>3279</v>
          </cell>
        </row>
        <row r="3282">
          <cell r="A3282">
            <v>3280</v>
          </cell>
        </row>
        <row r="3283">
          <cell r="A3283">
            <v>3281</v>
          </cell>
        </row>
        <row r="3284">
          <cell r="A3284">
            <v>3282</v>
          </cell>
        </row>
        <row r="3285">
          <cell r="A3285">
            <v>3283</v>
          </cell>
        </row>
        <row r="3286">
          <cell r="A3286">
            <v>3284</v>
          </cell>
        </row>
        <row r="3287">
          <cell r="A3287">
            <v>3285</v>
          </cell>
        </row>
        <row r="3288">
          <cell r="A3288">
            <v>3286</v>
          </cell>
        </row>
        <row r="3289">
          <cell r="A3289">
            <v>3287</v>
          </cell>
        </row>
        <row r="3290">
          <cell r="A3290">
            <v>3288</v>
          </cell>
        </row>
        <row r="3291">
          <cell r="A3291">
            <v>3289</v>
          </cell>
        </row>
        <row r="3292">
          <cell r="A3292">
            <v>3290</v>
          </cell>
        </row>
        <row r="3293">
          <cell r="A3293">
            <v>3291</v>
          </cell>
        </row>
        <row r="3294">
          <cell r="A3294">
            <v>3292</v>
          </cell>
        </row>
        <row r="3295">
          <cell r="A3295">
            <v>3293</v>
          </cell>
        </row>
        <row r="3296">
          <cell r="A3296">
            <v>3294</v>
          </cell>
        </row>
        <row r="3297">
          <cell r="A3297">
            <v>3295</v>
          </cell>
        </row>
        <row r="3298">
          <cell r="A3298">
            <v>3296</v>
          </cell>
        </row>
        <row r="3299">
          <cell r="A3299">
            <v>3297</v>
          </cell>
        </row>
        <row r="3300">
          <cell r="A3300">
            <v>3298</v>
          </cell>
        </row>
        <row r="3301">
          <cell r="A3301">
            <v>3299</v>
          </cell>
        </row>
        <row r="3302">
          <cell r="A3302">
            <v>3300</v>
          </cell>
        </row>
        <row r="3303">
          <cell r="A3303">
            <v>3301</v>
          </cell>
        </row>
        <row r="3304">
          <cell r="A3304">
            <v>3302</v>
          </cell>
        </row>
        <row r="3305">
          <cell r="A3305">
            <v>3303</v>
          </cell>
        </row>
        <row r="3306">
          <cell r="A3306">
            <v>3304</v>
          </cell>
        </row>
        <row r="3307">
          <cell r="A3307">
            <v>3305</v>
          </cell>
        </row>
        <row r="3308">
          <cell r="A3308">
            <v>3306</v>
          </cell>
        </row>
        <row r="3309">
          <cell r="A3309">
            <v>3307</v>
          </cell>
        </row>
        <row r="3310">
          <cell r="A3310">
            <v>3308</v>
          </cell>
        </row>
        <row r="3311">
          <cell r="A3311">
            <v>3309</v>
          </cell>
        </row>
        <row r="3312">
          <cell r="A3312">
            <v>3310</v>
          </cell>
        </row>
        <row r="3313">
          <cell r="A3313">
            <v>3311</v>
          </cell>
        </row>
        <row r="3314">
          <cell r="A3314">
            <v>3312</v>
          </cell>
        </row>
        <row r="3315">
          <cell r="A3315">
            <v>3313</v>
          </cell>
        </row>
        <row r="3316">
          <cell r="A3316">
            <v>3314</v>
          </cell>
        </row>
        <row r="3317">
          <cell r="A3317">
            <v>3315</v>
          </cell>
        </row>
        <row r="3318">
          <cell r="A3318">
            <v>3316</v>
          </cell>
        </row>
        <row r="3319">
          <cell r="A3319">
            <v>3317</v>
          </cell>
        </row>
        <row r="3320">
          <cell r="A3320">
            <v>3318</v>
          </cell>
        </row>
        <row r="3321">
          <cell r="A3321">
            <v>3319</v>
          </cell>
        </row>
        <row r="3322">
          <cell r="A3322">
            <v>3320</v>
          </cell>
        </row>
        <row r="3323">
          <cell r="A3323">
            <v>3321</v>
          </cell>
        </row>
        <row r="3324">
          <cell r="A3324">
            <v>3322</v>
          </cell>
        </row>
        <row r="3325">
          <cell r="A3325">
            <v>3323</v>
          </cell>
        </row>
        <row r="3326">
          <cell r="A3326">
            <v>3324</v>
          </cell>
        </row>
        <row r="3327">
          <cell r="A3327">
            <v>3325</v>
          </cell>
        </row>
        <row r="3328">
          <cell r="A3328">
            <v>3326</v>
          </cell>
        </row>
        <row r="3329">
          <cell r="A3329">
            <v>3327</v>
          </cell>
        </row>
        <row r="3330">
          <cell r="A3330">
            <v>3328</v>
          </cell>
        </row>
        <row r="3331">
          <cell r="A3331">
            <v>3329</v>
          </cell>
        </row>
        <row r="3332">
          <cell r="A3332">
            <v>3330</v>
          </cell>
        </row>
        <row r="3333">
          <cell r="A3333">
            <v>3331</v>
          </cell>
        </row>
        <row r="3334">
          <cell r="A3334">
            <v>3332</v>
          </cell>
        </row>
        <row r="3335">
          <cell r="A3335">
            <v>3333</v>
          </cell>
        </row>
        <row r="3336">
          <cell r="A3336">
            <v>3334</v>
          </cell>
        </row>
        <row r="3337">
          <cell r="A3337">
            <v>3335</v>
          </cell>
        </row>
        <row r="3338">
          <cell r="A3338">
            <v>3336</v>
          </cell>
        </row>
        <row r="3339">
          <cell r="A3339">
            <v>3337</v>
          </cell>
        </row>
        <row r="3340">
          <cell r="A3340">
            <v>3338</v>
          </cell>
        </row>
        <row r="3341">
          <cell r="A3341">
            <v>3339</v>
          </cell>
        </row>
        <row r="3342">
          <cell r="A3342">
            <v>3340</v>
          </cell>
        </row>
        <row r="3343">
          <cell r="A3343">
            <v>3341</v>
          </cell>
        </row>
        <row r="3344">
          <cell r="A3344">
            <v>3342</v>
          </cell>
        </row>
        <row r="3345">
          <cell r="A3345">
            <v>3343</v>
          </cell>
        </row>
        <row r="3346">
          <cell r="A3346">
            <v>3344</v>
          </cell>
        </row>
        <row r="3347">
          <cell r="A3347">
            <v>3345</v>
          </cell>
        </row>
        <row r="3348">
          <cell r="A3348">
            <v>3346</v>
          </cell>
        </row>
        <row r="3349">
          <cell r="A3349">
            <v>3347</v>
          </cell>
        </row>
        <row r="3350">
          <cell r="A3350">
            <v>3348</v>
          </cell>
        </row>
        <row r="3351">
          <cell r="A3351">
            <v>3349</v>
          </cell>
        </row>
        <row r="3352">
          <cell r="A3352">
            <v>3350</v>
          </cell>
        </row>
        <row r="3353">
          <cell r="A3353">
            <v>3351</v>
          </cell>
        </row>
        <row r="3354">
          <cell r="A3354">
            <v>3352</v>
          </cell>
        </row>
        <row r="3355">
          <cell r="A3355">
            <v>3353</v>
          </cell>
        </row>
        <row r="3356">
          <cell r="A3356">
            <v>3354</v>
          </cell>
        </row>
        <row r="3357">
          <cell r="A3357">
            <v>3355</v>
          </cell>
        </row>
        <row r="3358">
          <cell r="A3358">
            <v>3356</v>
          </cell>
        </row>
        <row r="3359">
          <cell r="A3359">
            <v>3357</v>
          </cell>
        </row>
        <row r="3360">
          <cell r="A3360">
            <v>3358</v>
          </cell>
        </row>
        <row r="3361">
          <cell r="A3361">
            <v>3359</v>
          </cell>
        </row>
        <row r="3362">
          <cell r="A3362">
            <v>3360</v>
          </cell>
        </row>
        <row r="3363">
          <cell r="A3363">
            <v>3361</v>
          </cell>
        </row>
        <row r="3364">
          <cell r="A3364">
            <v>3362</v>
          </cell>
        </row>
        <row r="3365">
          <cell r="A3365">
            <v>3363</v>
          </cell>
        </row>
        <row r="3366">
          <cell r="A3366">
            <v>3364</v>
          </cell>
        </row>
        <row r="3367">
          <cell r="A3367">
            <v>3365</v>
          </cell>
        </row>
        <row r="3368">
          <cell r="A3368">
            <v>3366</v>
          </cell>
        </row>
        <row r="3369">
          <cell r="A3369">
            <v>3367</v>
          </cell>
        </row>
        <row r="3370">
          <cell r="A3370">
            <v>3368</v>
          </cell>
        </row>
        <row r="3371">
          <cell r="A3371">
            <v>3369</v>
          </cell>
        </row>
        <row r="3372">
          <cell r="A3372">
            <v>3370</v>
          </cell>
        </row>
        <row r="3373">
          <cell r="A3373">
            <v>3371</v>
          </cell>
        </row>
        <row r="3374">
          <cell r="A3374">
            <v>3372</v>
          </cell>
        </row>
        <row r="3375">
          <cell r="A3375">
            <v>3373</v>
          </cell>
        </row>
        <row r="3376">
          <cell r="A3376">
            <v>3374</v>
          </cell>
        </row>
        <row r="3377">
          <cell r="A3377">
            <v>3375</v>
          </cell>
        </row>
        <row r="3378">
          <cell r="A3378">
            <v>3376</v>
          </cell>
        </row>
        <row r="3379">
          <cell r="A3379">
            <v>3377</v>
          </cell>
        </row>
        <row r="3380">
          <cell r="A3380">
            <v>3378</v>
          </cell>
        </row>
        <row r="3381">
          <cell r="A3381">
            <v>3379</v>
          </cell>
        </row>
        <row r="3382">
          <cell r="A3382">
            <v>3380</v>
          </cell>
        </row>
        <row r="3383">
          <cell r="A3383">
            <v>3381</v>
          </cell>
        </row>
        <row r="3384">
          <cell r="A3384">
            <v>3382</v>
          </cell>
        </row>
        <row r="3385">
          <cell r="A3385">
            <v>3383</v>
          </cell>
        </row>
        <row r="3386">
          <cell r="A3386">
            <v>3384</v>
          </cell>
        </row>
        <row r="3387">
          <cell r="A3387">
            <v>3385</v>
          </cell>
        </row>
        <row r="3388">
          <cell r="A3388">
            <v>3386</v>
          </cell>
        </row>
        <row r="3389">
          <cell r="A3389">
            <v>3387</v>
          </cell>
        </row>
        <row r="3390">
          <cell r="A3390">
            <v>3388</v>
          </cell>
        </row>
        <row r="3391">
          <cell r="A3391">
            <v>3389</v>
          </cell>
        </row>
        <row r="3392">
          <cell r="A3392">
            <v>3390</v>
          </cell>
        </row>
        <row r="3393">
          <cell r="A3393">
            <v>3391</v>
          </cell>
        </row>
        <row r="3394">
          <cell r="A3394">
            <v>3392</v>
          </cell>
        </row>
        <row r="3395">
          <cell r="A3395">
            <v>3393</v>
          </cell>
        </row>
        <row r="3396">
          <cell r="A3396">
            <v>3394</v>
          </cell>
        </row>
        <row r="3397">
          <cell r="A3397">
            <v>3395</v>
          </cell>
        </row>
        <row r="3398">
          <cell r="A3398">
            <v>3396</v>
          </cell>
        </row>
        <row r="3399">
          <cell r="A3399">
            <v>3397</v>
          </cell>
        </row>
        <row r="3400">
          <cell r="A3400">
            <v>3398</v>
          </cell>
        </row>
        <row r="3401">
          <cell r="A3401">
            <v>3399</v>
          </cell>
        </row>
        <row r="3402">
          <cell r="A3402">
            <v>3400</v>
          </cell>
        </row>
        <row r="3403">
          <cell r="A3403">
            <v>3401</v>
          </cell>
        </row>
        <row r="3404">
          <cell r="A3404">
            <v>3402</v>
          </cell>
        </row>
        <row r="3405">
          <cell r="A3405">
            <v>3403</v>
          </cell>
        </row>
        <row r="3406">
          <cell r="A3406">
            <v>3404</v>
          </cell>
        </row>
        <row r="3407">
          <cell r="A3407">
            <v>3405</v>
          </cell>
        </row>
        <row r="3408">
          <cell r="A3408">
            <v>3406</v>
          </cell>
        </row>
        <row r="3409">
          <cell r="A3409">
            <v>3407</v>
          </cell>
        </row>
        <row r="3410">
          <cell r="A3410">
            <v>3408</v>
          </cell>
        </row>
        <row r="3411">
          <cell r="A3411">
            <v>3409</v>
          </cell>
        </row>
        <row r="3412">
          <cell r="A3412">
            <v>3410</v>
          </cell>
        </row>
        <row r="3413">
          <cell r="A3413">
            <v>3411</v>
          </cell>
        </row>
        <row r="3414">
          <cell r="A3414">
            <v>3412</v>
          </cell>
        </row>
        <row r="3415">
          <cell r="A3415">
            <v>3413</v>
          </cell>
        </row>
        <row r="3416">
          <cell r="A3416">
            <v>3414</v>
          </cell>
        </row>
        <row r="3417">
          <cell r="A3417">
            <v>3415</v>
          </cell>
        </row>
        <row r="3418">
          <cell r="A3418">
            <v>3416</v>
          </cell>
        </row>
        <row r="3419">
          <cell r="A3419">
            <v>3417</v>
          </cell>
        </row>
        <row r="3420">
          <cell r="A3420">
            <v>3418</v>
          </cell>
        </row>
        <row r="3421">
          <cell r="A3421">
            <v>3419</v>
          </cell>
        </row>
        <row r="3422">
          <cell r="A3422">
            <v>3420</v>
          </cell>
        </row>
        <row r="3423">
          <cell r="A3423">
            <v>3421</v>
          </cell>
        </row>
        <row r="3424">
          <cell r="A3424">
            <v>3422</v>
          </cell>
        </row>
        <row r="3425">
          <cell r="A3425">
            <v>3423</v>
          </cell>
        </row>
        <row r="3426">
          <cell r="A3426">
            <v>3424</v>
          </cell>
        </row>
        <row r="3427">
          <cell r="A3427">
            <v>3425</v>
          </cell>
        </row>
        <row r="3428">
          <cell r="A3428">
            <v>3426</v>
          </cell>
        </row>
        <row r="3429">
          <cell r="A3429">
            <v>3427</v>
          </cell>
        </row>
        <row r="3430">
          <cell r="A3430">
            <v>3428</v>
          </cell>
        </row>
        <row r="3431">
          <cell r="A3431">
            <v>3429</v>
          </cell>
        </row>
        <row r="3432">
          <cell r="A3432">
            <v>3430</v>
          </cell>
        </row>
        <row r="3433">
          <cell r="A3433">
            <v>3431</v>
          </cell>
        </row>
        <row r="3434">
          <cell r="A3434">
            <v>3432</v>
          </cell>
        </row>
        <row r="3435">
          <cell r="A3435">
            <v>3433</v>
          </cell>
        </row>
        <row r="3436">
          <cell r="A3436">
            <v>3434</v>
          </cell>
        </row>
        <row r="3437">
          <cell r="A3437">
            <v>3435</v>
          </cell>
        </row>
        <row r="3438">
          <cell r="A3438">
            <v>3436</v>
          </cell>
        </row>
        <row r="3439">
          <cell r="A3439">
            <v>3437</v>
          </cell>
        </row>
        <row r="3440">
          <cell r="A3440">
            <v>3438</v>
          </cell>
        </row>
        <row r="3441">
          <cell r="A3441">
            <v>3439</v>
          </cell>
        </row>
        <row r="3442">
          <cell r="A3442">
            <v>3440</v>
          </cell>
        </row>
        <row r="3443">
          <cell r="A3443">
            <v>3441</v>
          </cell>
        </row>
        <row r="3444">
          <cell r="A3444">
            <v>3442</v>
          </cell>
        </row>
        <row r="3445">
          <cell r="A3445">
            <v>3443</v>
          </cell>
        </row>
        <row r="3446">
          <cell r="A3446">
            <v>3444</v>
          </cell>
        </row>
        <row r="3447">
          <cell r="A3447">
            <v>3445</v>
          </cell>
        </row>
        <row r="3448">
          <cell r="A3448">
            <v>3446</v>
          </cell>
        </row>
        <row r="3449">
          <cell r="A3449">
            <v>3447</v>
          </cell>
        </row>
        <row r="3450">
          <cell r="A3450">
            <v>3448</v>
          </cell>
        </row>
        <row r="3451">
          <cell r="A3451">
            <v>3449</v>
          </cell>
        </row>
        <row r="3452">
          <cell r="A3452">
            <v>3450</v>
          </cell>
        </row>
        <row r="3453">
          <cell r="A3453">
            <v>3451</v>
          </cell>
        </row>
        <row r="3454">
          <cell r="A3454">
            <v>3452</v>
          </cell>
        </row>
        <row r="3455">
          <cell r="A3455">
            <v>3453</v>
          </cell>
        </row>
        <row r="3456">
          <cell r="A3456">
            <v>3454</v>
          </cell>
        </row>
        <row r="3457">
          <cell r="A3457">
            <v>3455</v>
          </cell>
        </row>
        <row r="3458">
          <cell r="A3458">
            <v>3456</v>
          </cell>
        </row>
        <row r="3459">
          <cell r="A3459">
            <v>3457</v>
          </cell>
        </row>
        <row r="3460">
          <cell r="A3460">
            <v>3458</v>
          </cell>
        </row>
        <row r="3461">
          <cell r="A3461">
            <v>3459</v>
          </cell>
        </row>
        <row r="3462">
          <cell r="A3462">
            <v>3460</v>
          </cell>
        </row>
        <row r="3463">
          <cell r="A3463">
            <v>3461</v>
          </cell>
        </row>
        <row r="3464">
          <cell r="A3464">
            <v>3462</v>
          </cell>
        </row>
        <row r="3465">
          <cell r="A3465">
            <v>3463</v>
          </cell>
        </row>
        <row r="3466">
          <cell r="A3466">
            <v>3464</v>
          </cell>
        </row>
        <row r="3467">
          <cell r="A3467">
            <v>3465</v>
          </cell>
        </row>
        <row r="3468">
          <cell r="A3468">
            <v>3466</v>
          </cell>
        </row>
        <row r="3469">
          <cell r="A3469">
            <v>3467</v>
          </cell>
        </row>
        <row r="3470">
          <cell r="A3470">
            <v>3468</v>
          </cell>
        </row>
        <row r="3471">
          <cell r="A3471">
            <v>3469</v>
          </cell>
        </row>
        <row r="3472">
          <cell r="A3472">
            <v>3470</v>
          </cell>
        </row>
        <row r="3473">
          <cell r="A3473">
            <v>3471</v>
          </cell>
        </row>
        <row r="3474">
          <cell r="A3474">
            <v>3472</v>
          </cell>
        </row>
        <row r="3475">
          <cell r="A3475">
            <v>3473</v>
          </cell>
        </row>
        <row r="3476">
          <cell r="A3476">
            <v>3474</v>
          </cell>
        </row>
        <row r="3477">
          <cell r="A3477">
            <v>3475</v>
          </cell>
        </row>
        <row r="3478">
          <cell r="A3478">
            <v>3476</v>
          </cell>
        </row>
        <row r="3479">
          <cell r="A3479">
            <v>3477</v>
          </cell>
        </row>
        <row r="3480">
          <cell r="A3480">
            <v>3478</v>
          </cell>
        </row>
        <row r="3481">
          <cell r="A3481">
            <v>3479</v>
          </cell>
        </row>
        <row r="3482">
          <cell r="A3482">
            <v>3480</v>
          </cell>
        </row>
        <row r="3483">
          <cell r="A3483">
            <v>3481</v>
          </cell>
        </row>
        <row r="3484">
          <cell r="A3484">
            <v>3482</v>
          </cell>
        </row>
        <row r="3485">
          <cell r="A3485">
            <v>3483</v>
          </cell>
        </row>
        <row r="3486">
          <cell r="A3486">
            <v>3484</v>
          </cell>
        </row>
        <row r="3487">
          <cell r="A3487">
            <v>3485</v>
          </cell>
        </row>
        <row r="3488">
          <cell r="A3488">
            <v>3486</v>
          </cell>
        </row>
        <row r="3489">
          <cell r="A3489">
            <v>3487</v>
          </cell>
        </row>
        <row r="3490">
          <cell r="A3490">
            <v>3488</v>
          </cell>
        </row>
        <row r="3491">
          <cell r="A3491">
            <v>3489</v>
          </cell>
        </row>
        <row r="3492">
          <cell r="A3492">
            <v>3490</v>
          </cell>
        </row>
        <row r="3493">
          <cell r="A3493">
            <v>3491</v>
          </cell>
        </row>
        <row r="3494">
          <cell r="A3494">
            <v>3492</v>
          </cell>
        </row>
        <row r="3495">
          <cell r="A3495">
            <v>3493</v>
          </cell>
        </row>
        <row r="3496">
          <cell r="A3496">
            <v>3494</v>
          </cell>
        </row>
        <row r="3497">
          <cell r="A3497">
            <v>3495</v>
          </cell>
        </row>
        <row r="3498">
          <cell r="A3498">
            <v>3496</v>
          </cell>
        </row>
        <row r="3499">
          <cell r="A3499">
            <v>3497</v>
          </cell>
        </row>
        <row r="3500">
          <cell r="A3500">
            <v>3498</v>
          </cell>
        </row>
        <row r="3501">
          <cell r="A3501">
            <v>3499</v>
          </cell>
        </row>
        <row r="3502">
          <cell r="A3502">
            <v>3500</v>
          </cell>
        </row>
        <row r="3503">
          <cell r="A3503">
            <v>3501</v>
          </cell>
        </row>
        <row r="3504">
          <cell r="A3504">
            <v>3502</v>
          </cell>
        </row>
        <row r="3505">
          <cell r="A3505">
            <v>3503</v>
          </cell>
        </row>
        <row r="3506">
          <cell r="A3506">
            <v>3504</v>
          </cell>
        </row>
        <row r="3507">
          <cell r="A3507">
            <v>3505</v>
          </cell>
        </row>
        <row r="3508">
          <cell r="A3508">
            <v>3506</v>
          </cell>
        </row>
        <row r="3509">
          <cell r="A3509">
            <v>3507</v>
          </cell>
        </row>
        <row r="3510">
          <cell r="A3510">
            <v>3508</v>
          </cell>
        </row>
        <row r="3511">
          <cell r="A3511">
            <v>3509</v>
          </cell>
        </row>
        <row r="3512">
          <cell r="A3512">
            <v>3510</v>
          </cell>
        </row>
        <row r="3513">
          <cell r="A3513">
            <v>3511</v>
          </cell>
        </row>
        <row r="3514">
          <cell r="A3514">
            <v>3512</v>
          </cell>
        </row>
        <row r="3515">
          <cell r="A3515">
            <v>3513</v>
          </cell>
        </row>
        <row r="3516">
          <cell r="A3516">
            <v>3514</v>
          </cell>
        </row>
        <row r="3517">
          <cell r="A3517">
            <v>3515</v>
          </cell>
        </row>
        <row r="3518">
          <cell r="A3518">
            <v>3516</v>
          </cell>
        </row>
        <row r="3519">
          <cell r="A3519">
            <v>3517</v>
          </cell>
        </row>
        <row r="3520">
          <cell r="A3520">
            <v>3518</v>
          </cell>
        </row>
        <row r="3521">
          <cell r="A3521">
            <v>3519</v>
          </cell>
        </row>
        <row r="3522">
          <cell r="A3522">
            <v>3520</v>
          </cell>
        </row>
        <row r="3523">
          <cell r="A3523">
            <v>3521</v>
          </cell>
        </row>
        <row r="3524">
          <cell r="A3524">
            <v>3522</v>
          </cell>
        </row>
        <row r="3525">
          <cell r="A3525">
            <v>3523</v>
          </cell>
        </row>
        <row r="3526">
          <cell r="A3526">
            <v>3524</v>
          </cell>
        </row>
        <row r="3527">
          <cell r="A3527">
            <v>3525</v>
          </cell>
        </row>
        <row r="3528">
          <cell r="A3528">
            <v>3526</v>
          </cell>
        </row>
        <row r="3529">
          <cell r="A3529">
            <v>3527</v>
          </cell>
        </row>
        <row r="3530">
          <cell r="A3530">
            <v>3528</v>
          </cell>
        </row>
        <row r="3531">
          <cell r="A3531">
            <v>3529</v>
          </cell>
        </row>
        <row r="3532">
          <cell r="A3532">
            <v>3530</v>
          </cell>
        </row>
        <row r="3533">
          <cell r="A3533">
            <v>3531</v>
          </cell>
        </row>
        <row r="3534">
          <cell r="A3534">
            <v>3532</v>
          </cell>
        </row>
        <row r="3535">
          <cell r="A3535">
            <v>3533</v>
          </cell>
        </row>
        <row r="3536">
          <cell r="A3536">
            <v>3534</v>
          </cell>
        </row>
        <row r="3537">
          <cell r="A3537">
            <v>3535</v>
          </cell>
        </row>
        <row r="3538">
          <cell r="A3538">
            <v>3536</v>
          </cell>
        </row>
        <row r="3539">
          <cell r="A3539">
            <v>3537</v>
          </cell>
        </row>
        <row r="3540">
          <cell r="A3540">
            <v>3538</v>
          </cell>
        </row>
        <row r="3541">
          <cell r="A3541">
            <v>3539</v>
          </cell>
        </row>
        <row r="3542">
          <cell r="A3542">
            <v>3540</v>
          </cell>
        </row>
        <row r="3543">
          <cell r="A3543">
            <v>3541</v>
          </cell>
        </row>
        <row r="3544">
          <cell r="A3544">
            <v>3542</v>
          </cell>
        </row>
        <row r="3545">
          <cell r="A3545">
            <v>3543</v>
          </cell>
        </row>
        <row r="3546">
          <cell r="A3546">
            <v>3544</v>
          </cell>
        </row>
        <row r="3547">
          <cell r="A3547">
            <v>3545</v>
          </cell>
        </row>
        <row r="3548">
          <cell r="A3548">
            <v>3546</v>
          </cell>
        </row>
        <row r="3549">
          <cell r="A3549">
            <v>3547</v>
          </cell>
        </row>
        <row r="3550">
          <cell r="A3550">
            <v>3548</v>
          </cell>
        </row>
        <row r="3551">
          <cell r="A3551">
            <v>3549</v>
          </cell>
        </row>
        <row r="3552">
          <cell r="A3552">
            <v>3550</v>
          </cell>
        </row>
        <row r="3553">
          <cell r="A3553">
            <v>3551</v>
          </cell>
        </row>
        <row r="3554">
          <cell r="A3554">
            <v>3552</v>
          </cell>
        </row>
        <row r="3555">
          <cell r="A3555">
            <v>3553</v>
          </cell>
        </row>
        <row r="3556">
          <cell r="A3556">
            <v>3554</v>
          </cell>
        </row>
        <row r="3557">
          <cell r="A3557">
            <v>3555</v>
          </cell>
        </row>
        <row r="3558">
          <cell r="A3558">
            <v>3556</v>
          </cell>
        </row>
        <row r="3559">
          <cell r="A3559">
            <v>3557</v>
          </cell>
        </row>
        <row r="3560">
          <cell r="A3560">
            <v>3558</v>
          </cell>
        </row>
        <row r="3561">
          <cell r="A3561">
            <v>3559</v>
          </cell>
        </row>
        <row r="3562">
          <cell r="A3562">
            <v>3560</v>
          </cell>
        </row>
        <row r="3563">
          <cell r="A3563">
            <v>3561</v>
          </cell>
        </row>
        <row r="3564">
          <cell r="A3564">
            <v>3562</v>
          </cell>
        </row>
        <row r="3565">
          <cell r="A3565">
            <v>3563</v>
          </cell>
        </row>
        <row r="3566">
          <cell r="A3566">
            <v>3564</v>
          </cell>
        </row>
        <row r="3567">
          <cell r="A3567">
            <v>3565</v>
          </cell>
        </row>
        <row r="3568">
          <cell r="A3568">
            <v>3566</v>
          </cell>
        </row>
        <row r="3569">
          <cell r="A3569">
            <v>3567</v>
          </cell>
        </row>
        <row r="3570">
          <cell r="A3570">
            <v>3568</v>
          </cell>
        </row>
        <row r="3571">
          <cell r="A3571">
            <v>3569</v>
          </cell>
        </row>
        <row r="3572">
          <cell r="A3572">
            <v>3570</v>
          </cell>
        </row>
        <row r="3573">
          <cell r="A3573">
            <v>3571</v>
          </cell>
        </row>
        <row r="3574">
          <cell r="A3574">
            <v>3572</v>
          </cell>
        </row>
        <row r="3575">
          <cell r="A3575">
            <v>3573</v>
          </cell>
        </row>
        <row r="3576">
          <cell r="A3576">
            <v>3574</v>
          </cell>
        </row>
        <row r="3577">
          <cell r="A3577">
            <v>3575</v>
          </cell>
        </row>
        <row r="3578">
          <cell r="A3578">
            <v>3576</v>
          </cell>
        </row>
        <row r="3579">
          <cell r="A3579">
            <v>3577</v>
          </cell>
        </row>
        <row r="3580">
          <cell r="A3580">
            <v>3578</v>
          </cell>
        </row>
        <row r="3581">
          <cell r="A3581">
            <v>3579</v>
          </cell>
        </row>
        <row r="3582">
          <cell r="A3582">
            <v>3580</v>
          </cell>
        </row>
        <row r="3583">
          <cell r="A3583">
            <v>3581</v>
          </cell>
        </row>
        <row r="3584">
          <cell r="A3584">
            <v>3582</v>
          </cell>
        </row>
        <row r="3585">
          <cell r="A3585">
            <v>3583</v>
          </cell>
        </row>
        <row r="3586">
          <cell r="A3586">
            <v>3584</v>
          </cell>
        </row>
        <row r="3587">
          <cell r="A3587">
            <v>3585</v>
          </cell>
        </row>
        <row r="3588">
          <cell r="A3588">
            <v>3586</v>
          </cell>
        </row>
        <row r="3589">
          <cell r="A3589">
            <v>3587</v>
          </cell>
        </row>
        <row r="3590">
          <cell r="A3590">
            <v>3588</v>
          </cell>
        </row>
        <row r="3591">
          <cell r="A3591">
            <v>3589</v>
          </cell>
        </row>
        <row r="3592">
          <cell r="A3592">
            <v>3590</v>
          </cell>
        </row>
        <row r="3593">
          <cell r="A3593">
            <v>3591</v>
          </cell>
        </row>
        <row r="3594">
          <cell r="A3594">
            <v>3592</v>
          </cell>
        </row>
        <row r="3595">
          <cell r="A3595">
            <v>3593</v>
          </cell>
        </row>
        <row r="3596">
          <cell r="A3596">
            <v>3594</v>
          </cell>
        </row>
        <row r="3597">
          <cell r="A3597">
            <v>3595</v>
          </cell>
        </row>
        <row r="3598">
          <cell r="A3598">
            <v>3596</v>
          </cell>
        </row>
        <row r="3599">
          <cell r="A3599">
            <v>3597</v>
          </cell>
        </row>
        <row r="3600">
          <cell r="A3600">
            <v>3598</v>
          </cell>
        </row>
        <row r="3601">
          <cell r="A3601">
            <v>3599</v>
          </cell>
        </row>
        <row r="3602">
          <cell r="A3602">
            <v>3600</v>
          </cell>
        </row>
        <row r="3603">
          <cell r="A3603">
            <v>3601</v>
          </cell>
        </row>
        <row r="3604">
          <cell r="A3604">
            <v>3602</v>
          </cell>
        </row>
        <row r="3605">
          <cell r="A3605">
            <v>3603</v>
          </cell>
        </row>
        <row r="3606">
          <cell r="A3606">
            <v>3604</v>
          </cell>
        </row>
        <row r="3607">
          <cell r="A3607">
            <v>3605</v>
          </cell>
        </row>
        <row r="3608">
          <cell r="A3608">
            <v>3606</v>
          </cell>
        </row>
        <row r="3609">
          <cell r="A3609">
            <v>3607</v>
          </cell>
        </row>
        <row r="3610">
          <cell r="A3610">
            <v>3608</v>
          </cell>
        </row>
        <row r="3611">
          <cell r="A3611">
            <v>3609</v>
          </cell>
        </row>
        <row r="3612">
          <cell r="A3612">
            <v>3610</v>
          </cell>
        </row>
        <row r="3613">
          <cell r="A3613">
            <v>3611</v>
          </cell>
        </row>
        <row r="3614">
          <cell r="A3614">
            <v>3612</v>
          </cell>
        </row>
        <row r="3615">
          <cell r="A3615">
            <v>3613</v>
          </cell>
        </row>
        <row r="3616">
          <cell r="A3616">
            <v>3614</v>
          </cell>
        </row>
        <row r="3617">
          <cell r="A3617">
            <v>3615</v>
          </cell>
        </row>
        <row r="3618">
          <cell r="A3618">
            <v>3616</v>
          </cell>
        </row>
        <row r="3619">
          <cell r="A3619">
            <v>3617</v>
          </cell>
        </row>
        <row r="3620">
          <cell r="A3620">
            <v>3618</v>
          </cell>
        </row>
        <row r="3621">
          <cell r="A3621">
            <v>3619</v>
          </cell>
        </row>
        <row r="3622">
          <cell r="A3622">
            <v>3620</v>
          </cell>
        </row>
        <row r="3623">
          <cell r="A3623">
            <v>3621</v>
          </cell>
        </row>
        <row r="3624">
          <cell r="A3624">
            <v>3622</v>
          </cell>
        </row>
        <row r="3625">
          <cell r="A3625">
            <v>3623</v>
          </cell>
        </row>
        <row r="3626">
          <cell r="A3626">
            <v>3624</v>
          </cell>
        </row>
        <row r="3627">
          <cell r="A3627">
            <v>3625</v>
          </cell>
        </row>
        <row r="3628">
          <cell r="A3628">
            <v>3626</v>
          </cell>
        </row>
        <row r="3629">
          <cell r="A3629">
            <v>3627</v>
          </cell>
        </row>
        <row r="3630">
          <cell r="A3630">
            <v>3628</v>
          </cell>
        </row>
        <row r="3631">
          <cell r="A3631">
            <v>3629</v>
          </cell>
        </row>
        <row r="3632">
          <cell r="A3632">
            <v>3630</v>
          </cell>
        </row>
        <row r="3633">
          <cell r="A3633">
            <v>3631</v>
          </cell>
        </row>
        <row r="3634">
          <cell r="A3634">
            <v>3632</v>
          </cell>
        </row>
        <row r="3635">
          <cell r="A3635">
            <v>3633</v>
          </cell>
        </row>
        <row r="3636">
          <cell r="A3636">
            <v>3634</v>
          </cell>
        </row>
        <row r="3637">
          <cell r="A3637">
            <v>3635</v>
          </cell>
        </row>
        <row r="3638">
          <cell r="A3638">
            <v>3636</v>
          </cell>
        </row>
        <row r="3639">
          <cell r="A3639">
            <v>3637</v>
          </cell>
        </row>
        <row r="3640">
          <cell r="A3640">
            <v>3638</v>
          </cell>
        </row>
        <row r="3641">
          <cell r="A3641">
            <v>3639</v>
          </cell>
        </row>
        <row r="3642">
          <cell r="A3642">
            <v>3640</v>
          </cell>
        </row>
        <row r="3643">
          <cell r="A3643">
            <v>3641</v>
          </cell>
        </row>
        <row r="3644">
          <cell r="A3644">
            <v>3642</v>
          </cell>
        </row>
        <row r="3645">
          <cell r="A3645">
            <v>3643</v>
          </cell>
        </row>
        <row r="3646">
          <cell r="A3646">
            <v>3644</v>
          </cell>
        </row>
        <row r="3647">
          <cell r="A3647">
            <v>3645</v>
          </cell>
        </row>
        <row r="3648">
          <cell r="A3648">
            <v>3646</v>
          </cell>
        </row>
        <row r="3649">
          <cell r="A3649">
            <v>3647</v>
          </cell>
        </row>
        <row r="3650">
          <cell r="A3650">
            <v>3648</v>
          </cell>
        </row>
        <row r="3651">
          <cell r="A3651">
            <v>3649</v>
          </cell>
        </row>
        <row r="3652">
          <cell r="A3652">
            <v>3650</v>
          </cell>
        </row>
        <row r="3653">
          <cell r="A3653">
            <v>3651</v>
          </cell>
        </row>
        <row r="3654">
          <cell r="A3654">
            <v>3652</v>
          </cell>
        </row>
        <row r="3655">
          <cell r="A3655">
            <v>3653</v>
          </cell>
        </row>
        <row r="3656">
          <cell r="A3656">
            <v>3654</v>
          </cell>
        </row>
        <row r="3657">
          <cell r="A3657">
            <v>3655</v>
          </cell>
        </row>
        <row r="3658">
          <cell r="A3658">
            <v>3656</v>
          </cell>
        </row>
        <row r="3659">
          <cell r="A3659">
            <v>3657</v>
          </cell>
        </row>
        <row r="3660">
          <cell r="A3660">
            <v>3658</v>
          </cell>
        </row>
        <row r="3661">
          <cell r="A3661">
            <v>3659</v>
          </cell>
        </row>
        <row r="3662">
          <cell r="A3662">
            <v>3660</v>
          </cell>
        </row>
        <row r="3663">
          <cell r="A3663">
            <v>3661</v>
          </cell>
        </row>
        <row r="3664">
          <cell r="A3664">
            <v>3662</v>
          </cell>
        </row>
        <row r="3665">
          <cell r="A3665">
            <v>3663</v>
          </cell>
        </row>
        <row r="3666">
          <cell r="A3666">
            <v>3664</v>
          </cell>
        </row>
        <row r="3667">
          <cell r="A3667">
            <v>3665</v>
          </cell>
        </row>
        <row r="3668">
          <cell r="A3668">
            <v>3666</v>
          </cell>
        </row>
        <row r="3669">
          <cell r="A3669">
            <v>3667</v>
          </cell>
        </row>
        <row r="3670">
          <cell r="A3670">
            <v>3668</v>
          </cell>
        </row>
        <row r="3671">
          <cell r="A3671">
            <v>3669</v>
          </cell>
        </row>
        <row r="3672">
          <cell r="A3672">
            <v>3670</v>
          </cell>
        </row>
        <row r="3673">
          <cell r="A3673">
            <v>3671</v>
          </cell>
        </row>
        <row r="3674">
          <cell r="A3674">
            <v>3672</v>
          </cell>
        </row>
        <row r="3675">
          <cell r="A3675">
            <v>3673</v>
          </cell>
        </row>
        <row r="3676">
          <cell r="A3676">
            <v>3674</v>
          </cell>
        </row>
        <row r="3677">
          <cell r="A3677">
            <v>3675</v>
          </cell>
        </row>
        <row r="3678">
          <cell r="A3678">
            <v>3676</v>
          </cell>
        </row>
        <row r="3679">
          <cell r="A3679">
            <v>3677</v>
          </cell>
        </row>
        <row r="3680">
          <cell r="A3680">
            <v>3678</v>
          </cell>
        </row>
        <row r="3681">
          <cell r="A3681">
            <v>3679</v>
          </cell>
        </row>
        <row r="3682">
          <cell r="A3682">
            <v>3680</v>
          </cell>
        </row>
        <row r="3683">
          <cell r="A3683">
            <v>3681</v>
          </cell>
        </row>
        <row r="3684">
          <cell r="A3684">
            <v>3682</v>
          </cell>
        </row>
        <row r="3685">
          <cell r="A3685">
            <v>3683</v>
          </cell>
        </row>
        <row r="3686">
          <cell r="A3686">
            <v>3684</v>
          </cell>
        </row>
        <row r="3687">
          <cell r="A3687">
            <v>3685</v>
          </cell>
        </row>
        <row r="3688">
          <cell r="A3688">
            <v>3686</v>
          </cell>
        </row>
        <row r="3689">
          <cell r="A3689">
            <v>3687</v>
          </cell>
        </row>
        <row r="3690">
          <cell r="A3690">
            <v>3688</v>
          </cell>
        </row>
        <row r="3691">
          <cell r="A3691">
            <v>3689</v>
          </cell>
        </row>
        <row r="3692">
          <cell r="A3692">
            <v>3690</v>
          </cell>
        </row>
        <row r="3693">
          <cell r="A3693">
            <v>3691</v>
          </cell>
        </row>
        <row r="3694">
          <cell r="A3694">
            <v>3692</v>
          </cell>
        </row>
        <row r="3695">
          <cell r="A3695">
            <v>3693</v>
          </cell>
        </row>
        <row r="3696">
          <cell r="A3696">
            <v>3694</v>
          </cell>
        </row>
        <row r="3697">
          <cell r="A3697">
            <v>3695</v>
          </cell>
        </row>
        <row r="3698">
          <cell r="A3698">
            <v>3696</v>
          </cell>
        </row>
        <row r="3699">
          <cell r="A3699">
            <v>3697</v>
          </cell>
        </row>
        <row r="3700">
          <cell r="A3700">
            <v>3698</v>
          </cell>
        </row>
        <row r="3701">
          <cell r="A3701">
            <v>3699</v>
          </cell>
        </row>
        <row r="3702">
          <cell r="A3702">
            <v>3700</v>
          </cell>
        </row>
        <row r="3703">
          <cell r="A3703">
            <v>3701</v>
          </cell>
        </row>
        <row r="3704">
          <cell r="A3704">
            <v>3702</v>
          </cell>
        </row>
        <row r="3705">
          <cell r="A3705">
            <v>3703</v>
          </cell>
        </row>
        <row r="3706">
          <cell r="A3706">
            <v>3704</v>
          </cell>
        </row>
        <row r="3707">
          <cell r="A3707">
            <v>3705</v>
          </cell>
        </row>
        <row r="3708">
          <cell r="A3708">
            <v>3706</v>
          </cell>
        </row>
        <row r="3709">
          <cell r="A3709">
            <v>3707</v>
          </cell>
        </row>
        <row r="3710">
          <cell r="A3710">
            <v>3708</v>
          </cell>
        </row>
        <row r="3711">
          <cell r="A3711">
            <v>3709</v>
          </cell>
        </row>
        <row r="3712">
          <cell r="A3712">
            <v>3710</v>
          </cell>
        </row>
        <row r="3713">
          <cell r="A3713">
            <v>3711</v>
          </cell>
        </row>
        <row r="3714">
          <cell r="A3714">
            <v>3712</v>
          </cell>
        </row>
        <row r="3715">
          <cell r="A3715">
            <v>3713</v>
          </cell>
        </row>
        <row r="3716">
          <cell r="A3716">
            <v>3714</v>
          </cell>
        </row>
        <row r="3717">
          <cell r="A3717">
            <v>3715</v>
          </cell>
        </row>
        <row r="3718">
          <cell r="A3718">
            <v>3716</v>
          </cell>
        </row>
        <row r="3719">
          <cell r="A3719">
            <v>3717</v>
          </cell>
        </row>
        <row r="3720">
          <cell r="A3720">
            <v>3718</v>
          </cell>
        </row>
        <row r="3721">
          <cell r="A3721">
            <v>3719</v>
          </cell>
        </row>
        <row r="3722">
          <cell r="A3722">
            <v>3720</v>
          </cell>
        </row>
        <row r="3723">
          <cell r="A3723">
            <v>3721</v>
          </cell>
        </row>
        <row r="3724">
          <cell r="A3724">
            <v>3722</v>
          </cell>
        </row>
        <row r="3725">
          <cell r="A3725">
            <v>3723</v>
          </cell>
        </row>
        <row r="3726">
          <cell r="A3726">
            <v>3724</v>
          </cell>
        </row>
        <row r="3727">
          <cell r="A3727">
            <v>3725</v>
          </cell>
        </row>
        <row r="3728">
          <cell r="A3728">
            <v>3726</v>
          </cell>
        </row>
        <row r="3729">
          <cell r="A3729">
            <v>3727</v>
          </cell>
        </row>
        <row r="3730">
          <cell r="A3730">
            <v>3728</v>
          </cell>
        </row>
        <row r="3731">
          <cell r="A3731">
            <v>3729</v>
          </cell>
        </row>
        <row r="3732">
          <cell r="A3732">
            <v>3730</v>
          </cell>
        </row>
        <row r="3733">
          <cell r="A3733">
            <v>3731</v>
          </cell>
        </row>
        <row r="3734">
          <cell r="A3734">
            <v>3732</v>
          </cell>
        </row>
        <row r="3735">
          <cell r="A3735">
            <v>3733</v>
          </cell>
        </row>
        <row r="3736">
          <cell r="A3736">
            <v>3734</v>
          </cell>
        </row>
        <row r="3737">
          <cell r="A3737">
            <v>3735</v>
          </cell>
        </row>
        <row r="3738">
          <cell r="A3738">
            <v>3736</v>
          </cell>
        </row>
        <row r="3739">
          <cell r="A3739">
            <v>3737</v>
          </cell>
        </row>
        <row r="3740">
          <cell r="A3740">
            <v>3738</v>
          </cell>
        </row>
        <row r="3741">
          <cell r="A3741">
            <v>3739</v>
          </cell>
        </row>
        <row r="3742">
          <cell r="A3742">
            <v>3740</v>
          </cell>
        </row>
        <row r="3743">
          <cell r="A3743">
            <v>3741</v>
          </cell>
        </row>
        <row r="3744">
          <cell r="A3744">
            <v>3742</v>
          </cell>
        </row>
        <row r="3745">
          <cell r="A3745">
            <v>3743</v>
          </cell>
        </row>
        <row r="3746">
          <cell r="A3746">
            <v>3744</v>
          </cell>
        </row>
        <row r="3747">
          <cell r="A3747">
            <v>3745</v>
          </cell>
        </row>
        <row r="3748">
          <cell r="A3748">
            <v>3746</v>
          </cell>
        </row>
        <row r="3749">
          <cell r="A3749">
            <v>3747</v>
          </cell>
        </row>
        <row r="3750">
          <cell r="A3750">
            <v>3748</v>
          </cell>
        </row>
        <row r="3751">
          <cell r="A3751">
            <v>3749</v>
          </cell>
        </row>
        <row r="3752">
          <cell r="A3752">
            <v>3750</v>
          </cell>
        </row>
        <row r="3753">
          <cell r="A3753">
            <v>3751</v>
          </cell>
        </row>
        <row r="3754">
          <cell r="A3754">
            <v>3752</v>
          </cell>
        </row>
        <row r="3755">
          <cell r="A3755">
            <v>3753</v>
          </cell>
        </row>
        <row r="3756">
          <cell r="A3756">
            <v>3754</v>
          </cell>
        </row>
        <row r="3757">
          <cell r="A3757">
            <v>3755</v>
          </cell>
        </row>
        <row r="3758">
          <cell r="A3758">
            <v>3756</v>
          </cell>
        </row>
        <row r="3759">
          <cell r="A3759">
            <v>3757</v>
          </cell>
        </row>
        <row r="3760">
          <cell r="A3760">
            <v>3758</v>
          </cell>
        </row>
        <row r="3761">
          <cell r="A3761">
            <v>3759</v>
          </cell>
        </row>
        <row r="3762">
          <cell r="A3762">
            <v>3760</v>
          </cell>
        </row>
        <row r="3763">
          <cell r="A3763">
            <v>3761</v>
          </cell>
        </row>
        <row r="3764">
          <cell r="A3764">
            <v>3762</v>
          </cell>
        </row>
        <row r="3765">
          <cell r="A3765">
            <v>3763</v>
          </cell>
        </row>
        <row r="3766">
          <cell r="A3766">
            <v>3764</v>
          </cell>
        </row>
        <row r="3767">
          <cell r="A3767">
            <v>3765</v>
          </cell>
        </row>
        <row r="3768">
          <cell r="A3768">
            <v>3766</v>
          </cell>
        </row>
        <row r="3769">
          <cell r="A3769">
            <v>3767</v>
          </cell>
        </row>
        <row r="3770">
          <cell r="A3770">
            <v>3768</v>
          </cell>
        </row>
        <row r="3771">
          <cell r="A3771">
            <v>3769</v>
          </cell>
        </row>
        <row r="3772">
          <cell r="A3772">
            <v>3770</v>
          </cell>
        </row>
        <row r="3773">
          <cell r="A3773">
            <v>3771</v>
          </cell>
        </row>
        <row r="3774">
          <cell r="A3774">
            <v>3772</v>
          </cell>
        </row>
        <row r="3775">
          <cell r="A3775">
            <v>3773</v>
          </cell>
        </row>
        <row r="3776">
          <cell r="A3776">
            <v>3774</v>
          </cell>
        </row>
        <row r="3777">
          <cell r="A3777">
            <v>3775</v>
          </cell>
        </row>
        <row r="3778">
          <cell r="A3778">
            <v>3776</v>
          </cell>
        </row>
        <row r="3779">
          <cell r="A3779">
            <v>3777</v>
          </cell>
        </row>
        <row r="3780">
          <cell r="A3780">
            <v>3778</v>
          </cell>
        </row>
        <row r="3781">
          <cell r="A3781">
            <v>3779</v>
          </cell>
        </row>
        <row r="3782">
          <cell r="A3782">
            <v>3780</v>
          </cell>
        </row>
        <row r="3783">
          <cell r="A3783">
            <v>3781</v>
          </cell>
        </row>
        <row r="3784">
          <cell r="A3784">
            <v>3782</v>
          </cell>
        </row>
        <row r="3785">
          <cell r="A3785">
            <v>3783</v>
          </cell>
        </row>
        <row r="3786">
          <cell r="A3786">
            <v>3784</v>
          </cell>
        </row>
        <row r="3787">
          <cell r="A3787">
            <v>3785</v>
          </cell>
        </row>
        <row r="3788">
          <cell r="A3788">
            <v>3786</v>
          </cell>
        </row>
        <row r="3789">
          <cell r="A3789">
            <v>3787</v>
          </cell>
        </row>
        <row r="3790">
          <cell r="A3790">
            <v>3788</v>
          </cell>
        </row>
        <row r="3791">
          <cell r="A3791">
            <v>3789</v>
          </cell>
        </row>
        <row r="3792">
          <cell r="A3792">
            <v>3790</v>
          </cell>
        </row>
        <row r="3793">
          <cell r="A3793">
            <v>3791</v>
          </cell>
        </row>
        <row r="3794">
          <cell r="A3794">
            <v>3792</v>
          </cell>
        </row>
        <row r="3795">
          <cell r="A3795">
            <v>3793</v>
          </cell>
        </row>
        <row r="3796">
          <cell r="A3796">
            <v>3794</v>
          </cell>
        </row>
        <row r="3797">
          <cell r="A3797">
            <v>3795</v>
          </cell>
        </row>
        <row r="3798">
          <cell r="A3798">
            <v>3796</v>
          </cell>
        </row>
        <row r="3799">
          <cell r="A3799">
            <v>3797</v>
          </cell>
        </row>
        <row r="3800">
          <cell r="A3800">
            <v>3798</v>
          </cell>
        </row>
        <row r="3801">
          <cell r="A3801">
            <v>3799</v>
          </cell>
        </row>
        <row r="3802">
          <cell r="A3802">
            <v>3800</v>
          </cell>
        </row>
        <row r="3803">
          <cell r="A3803">
            <v>3801</v>
          </cell>
        </row>
        <row r="3804">
          <cell r="A3804">
            <v>3802</v>
          </cell>
        </row>
        <row r="3805">
          <cell r="A3805">
            <v>3803</v>
          </cell>
        </row>
        <row r="3806">
          <cell r="A3806">
            <v>3804</v>
          </cell>
        </row>
        <row r="3807">
          <cell r="A3807">
            <v>3805</v>
          </cell>
        </row>
        <row r="3808">
          <cell r="A3808">
            <v>3806</v>
          </cell>
        </row>
        <row r="3809">
          <cell r="A3809">
            <v>3807</v>
          </cell>
        </row>
        <row r="3810">
          <cell r="A3810">
            <v>3808</v>
          </cell>
        </row>
        <row r="3811">
          <cell r="A3811">
            <v>3809</v>
          </cell>
        </row>
        <row r="3812">
          <cell r="A3812">
            <v>3810</v>
          </cell>
        </row>
        <row r="3813">
          <cell r="A3813">
            <v>3811</v>
          </cell>
        </row>
        <row r="3814">
          <cell r="A3814">
            <v>3812</v>
          </cell>
        </row>
        <row r="3815">
          <cell r="A3815">
            <v>3813</v>
          </cell>
        </row>
        <row r="3816">
          <cell r="A3816">
            <v>3814</v>
          </cell>
        </row>
        <row r="3817">
          <cell r="A3817">
            <v>3815</v>
          </cell>
        </row>
        <row r="3818">
          <cell r="A3818">
            <v>3816</v>
          </cell>
        </row>
        <row r="3819">
          <cell r="A3819">
            <v>3817</v>
          </cell>
        </row>
        <row r="3820">
          <cell r="A3820">
            <v>3818</v>
          </cell>
        </row>
        <row r="3821">
          <cell r="A3821">
            <v>3819</v>
          </cell>
        </row>
        <row r="3822">
          <cell r="A3822">
            <v>3820</v>
          </cell>
        </row>
        <row r="3823">
          <cell r="A3823">
            <v>3821</v>
          </cell>
        </row>
        <row r="3824">
          <cell r="A3824">
            <v>3822</v>
          </cell>
        </row>
        <row r="3825">
          <cell r="A3825">
            <v>3823</v>
          </cell>
        </row>
        <row r="3826">
          <cell r="A3826">
            <v>3824</v>
          </cell>
        </row>
        <row r="3827">
          <cell r="A3827">
            <v>3825</v>
          </cell>
        </row>
        <row r="3828">
          <cell r="A3828">
            <v>3826</v>
          </cell>
        </row>
        <row r="3829">
          <cell r="A3829">
            <v>3827</v>
          </cell>
        </row>
        <row r="3830">
          <cell r="A3830">
            <v>3828</v>
          </cell>
        </row>
        <row r="3831">
          <cell r="A3831">
            <v>3829</v>
          </cell>
        </row>
        <row r="3832">
          <cell r="A3832">
            <v>3830</v>
          </cell>
        </row>
        <row r="3833">
          <cell r="A3833">
            <v>3831</v>
          </cell>
        </row>
        <row r="3834">
          <cell r="A3834">
            <v>3832</v>
          </cell>
        </row>
        <row r="3835">
          <cell r="A3835">
            <v>3833</v>
          </cell>
        </row>
        <row r="3836">
          <cell r="A3836">
            <v>3834</v>
          </cell>
        </row>
        <row r="3837">
          <cell r="A3837">
            <v>3835</v>
          </cell>
        </row>
        <row r="3838">
          <cell r="A3838">
            <v>3836</v>
          </cell>
        </row>
        <row r="3839">
          <cell r="A3839">
            <v>3837</v>
          </cell>
        </row>
        <row r="3840">
          <cell r="A3840">
            <v>3838</v>
          </cell>
        </row>
        <row r="3841">
          <cell r="A3841">
            <v>3839</v>
          </cell>
        </row>
        <row r="3842">
          <cell r="A3842">
            <v>3840</v>
          </cell>
        </row>
        <row r="3843">
          <cell r="A3843">
            <v>3841</v>
          </cell>
        </row>
        <row r="3844">
          <cell r="A3844">
            <v>3842</v>
          </cell>
        </row>
        <row r="3845">
          <cell r="A3845">
            <v>3843</v>
          </cell>
        </row>
        <row r="3846">
          <cell r="A3846">
            <v>3844</v>
          </cell>
        </row>
        <row r="3847">
          <cell r="A3847">
            <v>3845</v>
          </cell>
        </row>
        <row r="3848">
          <cell r="A3848">
            <v>3846</v>
          </cell>
        </row>
        <row r="3849">
          <cell r="A3849">
            <v>3847</v>
          </cell>
        </row>
        <row r="3850">
          <cell r="A3850">
            <v>3848</v>
          </cell>
        </row>
        <row r="3851">
          <cell r="A3851">
            <v>3849</v>
          </cell>
        </row>
        <row r="3852">
          <cell r="A3852">
            <v>3850</v>
          </cell>
        </row>
        <row r="3853">
          <cell r="A3853">
            <v>3851</v>
          </cell>
        </row>
        <row r="3854">
          <cell r="A3854">
            <v>3852</v>
          </cell>
        </row>
        <row r="3855">
          <cell r="A3855">
            <v>3853</v>
          </cell>
        </row>
        <row r="3856">
          <cell r="A3856">
            <v>3854</v>
          </cell>
        </row>
        <row r="3857">
          <cell r="A3857">
            <v>3855</v>
          </cell>
        </row>
        <row r="3858">
          <cell r="A3858">
            <v>3856</v>
          </cell>
        </row>
        <row r="3859">
          <cell r="A3859">
            <v>3857</v>
          </cell>
        </row>
        <row r="3860">
          <cell r="A3860">
            <v>3858</v>
          </cell>
        </row>
        <row r="3861">
          <cell r="A3861">
            <v>3859</v>
          </cell>
        </row>
        <row r="3862">
          <cell r="A3862">
            <v>3860</v>
          </cell>
        </row>
        <row r="3863">
          <cell r="A3863">
            <v>3861</v>
          </cell>
        </row>
        <row r="3864">
          <cell r="A3864">
            <v>3862</v>
          </cell>
        </row>
        <row r="3865">
          <cell r="A3865">
            <v>3863</v>
          </cell>
        </row>
        <row r="3866">
          <cell r="A3866">
            <v>3864</v>
          </cell>
        </row>
        <row r="3867">
          <cell r="A3867">
            <v>3865</v>
          </cell>
        </row>
        <row r="3868">
          <cell r="A3868">
            <v>3866</v>
          </cell>
        </row>
        <row r="3869">
          <cell r="A3869">
            <v>3867</v>
          </cell>
        </row>
        <row r="3870">
          <cell r="A3870">
            <v>3868</v>
          </cell>
        </row>
        <row r="3871">
          <cell r="A3871">
            <v>3869</v>
          </cell>
        </row>
        <row r="3872">
          <cell r="A3872">
            <v>3870</v>
          </cell>
        </row>
        <row r="3873">
          <cell r="A3873">
            <v>3871</v>
          </cell>
        </row>
        <row r="3874">
          <cell r="A3874">
            <v>3872</v>
          </cell>
        </row>
        <row r="3875">
          <cell r="A3875">
            <v>3873</v>
          </cell>
        </row>
        <row r="3876">
          <cell r="A3876">
            <v>3874</v>
          </cell>
        </row>
        <row r="3877">
          <cell r="A3877">
            <v>3875</v>
          </cell>
        </row>
        <row r="3878">
          <cell r="A3878">
            <v>3876</v>
          </cell>
        </row>
        <row r="3879">
          <cell r="A3879">
            <v>3877</v>
          </cell>
        </row>
        <row r="3880">
          <cell r="A3880">
            <v>3878</v>
          </cell>
        </row>
        <row r="3881">
          <cell r="A3881">
            <v>3879</v>
          </cell>
        </row>
        <row r="3882">
          <cell r="A3882">
            <v>3880</v>
          </cell>
        </row>
        <row r="3883">
          <cell r="A3883">
            <v>3881</v>
          </cell>
        </row>
        <row r="3884">
          <cell r="A3884">
            <v>3882</v>
          </cell>
        </row>
        <row r="3885">
          <cell r="A3885">
            <v>3883</v>
          </cell>
        </row>
        <row r="3886">
          <cell r="A3886">
            <v>3884</v>
          </cell>
        </row>
        <row r="3887">
          <cell r="A3887">
            <v>3885</v>
          </cell>
        </row>
        <row r="3888">
          <cell r="A3888">
            <v>3886</v>
          </cell>
        </row>
        <row r="3889">
          <cell r="A3889">
            <v>3887</v>
          </cell>
        </row>
        <row r="3890">
          <cell r="A3890">
            <v>3888</v>
          </cell>
        </row>
        <row r="3891">
          <cell r="A3891">
            <v>3889</v>
          </cell>
        </row>
        <row r="3892">
          <cell r="A3892">
            <v>3890</v>
          </cell>
        </row>
        <row r="3893">
          <cell r="A3893">
            <v>3891</v>
          </cell>
        </row>
        <row r="3894">
          <cell r="A3894">
            <v>3892</v>
          </cell>
        </row>
        <row r="3895">
          <cell r="A3895">
            <v>3893</v>
          </cell>
        </row>
        <row r="3896">
          <cell r="A3896">
            <v>3894</v>
          </cell>
        </row>
        <row r="3897">
          <cell r="A3897">
            <v>3895</v>
          </cell>
        </row>
        <row r="3898">
          <cell r="A3898">
            <v>3896</v>
          </cell>
        </row>
        <row r="3899">
          <cell r="A3899">
            <v>3897</v>
          </cell>
        </row>
        <row r="3900">
          <cell r="A3900">
            <v>3898</v>
          </cell>
        </row>
        <row r="3901">
          <cell r="A3901">
            <v>3899</v>
          </cell>
        </row>
        <row r="3902">
          <cell r="A3902">
            <v>3900</v>
          </cell>
        </row>
        <row r="3903">
          <cell r="A3903">
            <v>3901</v>
          </cell>
        </row>
        <row r="3904">
          <cell r="A3904">
            <v>3902</v>
          </cell>
        </row>
        <row r="3905">
          <cell r="A3905">
            <v>3903</v>
          </cell>
        </row>
        <row r="3906">
          <cell r="A3906">
            <v>3904</v>
          </cell>
        </row>
        <row r="3907">
          <cell r="A3907">
            <v>3905</v>
          </cell>
        </row>
        <row r="3908">
          <cell r="A3908">
            <v>3906</v>
          </cell>
        </row>
        <row r="3909">
          <cell r="A3909">
            <v>3907</v>
          </cell>
        </row>
        <row r="3910">
          <cell r="A3910">
            <v>3908</v>
          </cell>
        </row>
        <row r="3911">
          <cell r="A3911">
            <v>3909</v>
          </cell>
        </row>
        <row r="3912">
          <cell r="A3912">
            <v>3910</v>
          </cell>
        </row>
        <row r="3913">
          <cell r="A3913">
            <v>3911</v>
          </cell>
        </row>
        <row r="3914">
          <cell r="A3914">
            <v>3912</v>
          </cell>
        </row>
        <row r="3915">
          <cell r="A3915">
            <v>3913</v>
          </cell>
        </row>
        <row r="3916">
          <cell r="A3916">
            <v>3914</v>
          </cell>
        </row>
        <row r="3917">
          <cell r="A3917">
            <v>3915</v>
          </cell>
        </row>
        <row r="3918">
          <cell r="A3918">
            <v>3916</v>
          </cell>
        </row>
        <row r="3919">
          <cell r="A3919">
            <v>3917</v>
          </cell>
        </row>
        <row r="3920">
          <cell r="A3920">
            <v>3918</v>
          </cell>
        </row>
        <row r="3921">
          <cell r="A3921">
            <v>3919</v>
          </cell>
        </row>
        <row r="3922">
          <cell r="A3922">
            <v>3920</v>
          </cell>
        </row>
        <row r="3923">
          <cell r="A3923">
            <v>3921</v>
          </cell>
        </row>
        <row r="3924">
          <cell r="A3924">
            <v>3922</v>
          </cell>
        </row>
        <row r="3925">
          <cell r="A3925">
            <v>3923</v>
          </cell>
        </row>
        <row r="3926">
          <cell r="A3926">
            <v>3924</v>
          </cell>
        </row>
        <row r="3927">
          <cell r="A3927">
            <v>3925</v>
          </cell>
        </row>
        <row r="3928">
          <cell r="A3928">
            <v>3926</v>
          </cell>
        </row>
        <row r="3929">
          <cell r="A3929">
            <v>3927</v>
          </cell>
        </row>
        <row r="3930">
          <cell r="A3930">
            <v>3928</v>
          </cell>
        </row>
        <row r="3931">
          <cell r="A3931">
            <v>3929</v>
          </cell>
        </row>
        <row r="3932">
          <cell r="A3932">
            <v>3930</v>
          </cell>
        </row>
        <row r="3933">
          <cell r="A3933">
            <v>3931</v>
          </cell>
        </row>
        <row r="3934">
          <cell r="A3934">
            <v>3932</v>
          </cell>
        </row>
        <row r="3935">
          <cell r="A3935">
            <v>3933</v>
          </cell>
        </row>
        <row r="3936">
          <cell r="A3936">
            <v>3934</v>
          </cell>
        </row>
        <row r="3937">
          <cell r="A3937">
            <v>3935</v>
          </cell>
        </row>
        <row r="3938">
          <cell r="A3938">
            <v>3936</v>
          </cell>
        </row>
        <row r="3939">
          <cell r="A3939">
            <v>3937</v>
          </cell>
        </row>
        <row r="3940">
          <cell r="A3940">
            <v>3938</v>
          </cell>
        </row>
        <row r="3941">
          <cell r="A3941">
            <v>3939</v>
          </cell>
        </row>
        <row r="3942">
          <cell r="A3942">
            <v>3940</v>
          </cell>
        </row>
        <row r="3943">
          <cell r="A3943">
            <v>3941</v>
          </cell>
        </row>
        <row r="3944">
          <cell r="A3944">
            <v>3942</v>
          </cell>
        </row>
        <row r="3945">
          <cell r="A3945">
            <v>3943</v>
          </cell>
        </row>
        <row r="3946">
          <cell r="A3946">
            <v>3944</v>
          </cell>
        </row>
        <row r="3947">
          <cell r="A3947">
            <v>3945</v>
          </cell>
        </row>
        <row r="3948">
          <cell r="A3948">
            <v>3946</v>
          </cell>
        </row>
        <row r="3949">
          <cell r="A3949">
            <v>3947</v>
          </cell>
        </row>
        <row r="3950">
          <cell r="A3950">
            <v>3948</v>
          </cell>
        </row>
        <row r="3951">
          <cell r="A3951">
            <v>3949</v>
          </cell>
        </row>
        <row r="3952">
          <cell r="A3952">
            <v>3950</v>
          </cell>
        </row>
        <row r="3953">
          <cell r="A3953">
            <v>3951</v>
          </cell>
        </row>
        <row r="3954">
          <cell r="A3954">
            <v>3952</v>
          </cell>
        </row>
        <row r="3955">
          <cell r="A3955">
            <v>3953</v>
          </cell>
        </row>
        <row r="3956">
          <cell r="A3956">
            <v>3954</v>
          </cell>
        </row>
        <row r="3957">
          <cell r="A3957">
            <v>3955</v>
          </cell>
        </row>
        <row r="3958">
          <cell r="A3958">
            <v>3956</v>
          </cell>
        </row>
        <row r="3959">
          <cell r="A3959">
            <v>3957</v>
          </cell>
        </row>
        <row r="3960">
          <cell r="A3960">
            <v>3958</v>
          </cell>
        </row>
        <row r="3961">
          <cell r="A3961">
            <v>3959</v>
          </cell>
        </row>
        <row r="3962">
          <cell r="A3962">
            <v>3960</v>
          </cell>
        </row>
        <row r="3963">
          <cell r="A3963">
            <v>3961</v>
          </cell>
        </row>
        <row r="3964">
          <cell r="A3964">
            <v>3962</v>
          </cell>
        </row>
        <row r="3965">
          <cell r="A3965">
            <v>3963</v>
          </cell>
        </row>
        <row r="3966">
          <cell r="A3966">
            <v>3964</v>
          </cell>
        </row>
        <row r="3967">
          <cell r="A3967">
            <v>3965</v>
          </cell>
        </row>
        <row r="3968">
          <cell r="A3968">
            <v>3966</v>
          </cell>
        </row>
        <row r="3969">
          <cell r="A3969">
            <v>3967</v>
          </cell>
        </row>
        <row r="3970">
          <cell r="A3970">
            <v>3968</v>
          </cell>
        </row>
        <row r="3971">
          <cell r="A3971">
            <v>3969</v>
          </cell>
        </row>
        <row r="3972">
          <cell r="A3972">
            <v>3970</v>
          </cell>
        </row>
        <row r="3973">
          <cell r="A3973">
            <v>3971</v>
          </cell>
        </row>
        <row r="3974">
          <cell r="A3974">
            <v>3972</v>
          </cell>
        </row>
        <row r="3975">
          <cell r="A3975">
            <v>3973</v>
          </cell>
        </row>
        <row r="3976">
          <cell r="A3976">
            <v>3974</v>
          </cell>
        </row>
        <row r="3977">
          <cell r="A3977">
            <v>3975</v>
          </cell>
        </row>
        <row r="3978">
          <cell r="A3978">
            <v>3976</v>
          </cell>
        </row>
        <row r="3979">
          <cell r="A3979">
            <v>3977</v>
          </cell>
        </row>
        <row r="3980">
          <cell r="A3980">
            <v>3978</v>
          </cell>
        </row>
        <row r="3981">
          <cell r="A3981">
            <v>3979</v>
          </cell>
        </row>
        <row r="3982">
          <cell r="A3982">
            <v>3980</v>
          </cell>
        </row>
        <row r="3983">
          <cell r="A3983">
            <v>3981</v>
          </cell>
        </row>
        <row r="3984">
          <cell r="A3984">
            <v>3982</v>
          </cell>
        </row>
        <row r="3985">
          <cell r="A3985">
            <v>3983</v>
          </cell>
        </row>
        <row r="3986">
          <cell r="A3986">
            <v>3984</v>
          </cell>
        </row>
        <row r="3987">
          <cell r="A3987">
            <v>3985</v>
          </cell>
        </row>
        <row r="3988">
          <cell r="A3988">
            <v>3986</v>
          </cell>
        </row>
        <row r="3989">
          <cell r="A3989">
            <v>3987</v>
          </cell>
        </row>
        <row r="3990">
          <cell r="A3990">
            <v>3988</v>
          </cell>
        </row>
        <row r="3991">
          <cell r="A3991">
            <v>3989</v>
          </cell>
        </row>
        <row r="3992">
          <cell r="A3992">
            <v>3990</v>
          </cell>
        </row>
        <row r="3993">
          <cell r="A3993">
            <v>3991</v>
          </cell>
        </row>
        <row r="3994">
          <cell r="A3994">
            <v>3992</v>
          </cell>
        </row>
        <row r="3995">
          <cell r="A3995">
            <v>3993</v>
          </cell>
        </row>
        <row r="3996">
          <cell r="A3996">
            <v>3994</v>
          </cell>
        </row>
        <row r="3997">
          <cell r="A3997">
            <v>3995</v>
          </cell>
        </row>
        <row r="3998">
          <cell r="A3998">
            <v>3996</v>
          </cell>
        </row>
        <row r="3999">
          <cell r="A3999">
            <v>3997</v>
          </cell>
        </row>
        <row r="4000">
          <cell r="A4000">
            <v>3998</v>
          </cell>
        </row>
        <row r="4001">
          <cell r="A4001">
            <v>3999</v>
          </cell>
        </row>
        <row r="4002">
          <cell r="A4002">
            <v>4000</v>
          </cell>
        </row>
        <row r="4003">
          <cell r="A4003">
            <v>4001</v>
          </cell>
        </row>
        <row r="4004">
          <cell r="A4004">
            <v>4002</v>
          </cell>
        </row>
        <row r="4005">
          <cell r="A4005">
            <v>4003</v>
          </cell>
        </row>
        <row r="4006">
          <cell r="A4006">
            <v>4004</v>
          </cell>
        </row>
        <row r="4007">
          <cell r="A4007">
            <v>4005</v>
          </cell>
        </row>
        <row r="4008">
          <cell r="A4008">
            <v>4006</v>
          </cell>
        </row>
        <row r="4009">
          <cell r="A4009">
            <v>4007</v>
          </cell>
        </row>
        <row r="4010">
          <cell r="A4010">
            <v>4008</v>
          </cell>
        </row>
        <row r="4011">
          <cell r="A4011">
            <v>4009</v>
          </cell>
        </row>
        <row r="4012">
          <cell r="A4012">
            <v>4010</v>
          </cell>
        </row>
        <row r="4013">
          <cell r="A4013">
            <v>4011</v>
          </cell>
        </row>
        <row r="4014">
          <cell r="A4014">
            <v>4012</v>
          </cell>
        </row>
        <row r="4015">
          <cell r="A4015">
            <v>4013</v>
          </cell>
        </row>
        <row r="4016">
          <cell r="A4016">
            <v>4014</v>
          </cell>
        </row>
        <row r="4017">
          <cell r="A4017">
            <v>4015</v>
          </cell>
        </row>
        <row r="4018">
          <cell r="A4018">
            <v>4016</v>
          </cell>
        </row>
        <row r="4019">
          <cell r="A4019">
            <v>4017</v>
          </cell>
        </row>
        <row r="4020">
          <cell r="A4020">
            <v>4018</v>
          </cell>
        </row>
        <row r="4021">
          <cell r="A4021">
            <v>4019</v>
          </cell>
        </row>
        <row r="4022">
          <cell r="A4022">
            <v>4020</v>
          </cell>
        </row>
        <row r="4023">
          <cell r="A4023">
            <v>4021</v>
          </cell>
        </row>
        <row r="4024">
          <cell r="A4024">
            <v>4022</v>
          </cell>
        </row>
        <row r="4025">
          <cell r="A4025">
            <v>4023</v>
          </cell>
        </row>
        <row r="4026">
          <cell r="A4026">
            <v>4024</v>
          </cell>
        </row>
        <row r="4027">
          <cell r="A4027">
            <v>4025</v>
          </cell>
        </row>
        <row r="4028">
          <cell r="A4028">
            <v>4026</v>
          </cell>
        </row>
        <row r="4029">
          <cell r="A4029">
            <v>4027</v>
          </cell>
        </row>
        <row r="4030">
          <cell r="A4030">
            <v>4028</v>
          </cell>
        </row>
        <row r="4031">
          <cell r="A4031">
            <v>4029</v>
          </cell>
        </row>
        <row r="4032">
          <cell r="A4032">
            <v>4030</v>
          </cell>
        </row>
        <row r="4033">
          <cell r="A4033">
            <v>4031</v>
          </cell>
        </row>
        <row r="4034">
          <cell r="A4034">
            <v>4032</v>
          </cell>
        </row>
        <row r="4035">
          <cell r="A4035">
            <v>4033</v>
          </cell>
        </row>
        <row r="4036">
          <cell r="A4036">
            <v>4034</v>
          </cell>
        </row>
        <row r="4037">
          <cell r="A4037">
            <v>4035</v>
          </cell>
        </row>
        <row r="4038">
          <cell r="A4038">
            <v>4036</v>
          </cell>
        </row>
        <row r="4039">
          <cell r="A4039">
            <v>4037</v>
          </cell>
        </row>
        <row r="4040">
          <cell r="A4040">
            <v>4038</v>
          </cell>
        </row>
        <row r="4041">
          <cell r="A4041">
            <v>4039</v>
          </cell>
        </row>
        <row r="4042">
          <cell r="A4042">
            <v>4040</v>
          </cell>
        </row>
        <row r="4043">
          <cell r="A4043">
            <v>4041</v>
          </cell>
        </row>
        <row r="4044">
          <cell r="A4044">
            <v>4042</v>
          </cell>
        </row>
        <row r="4045">
          <cell r="A4045">
            <v>4043</v>
          </cell>
        </row>
        <row r="4046">
          <cell r="A4046">
            <v>4044</v>
          </cell>
        </row>
        <row r="4047">
          <cell r="A4047">
            <v>4045</v>
          </cell>
        </row>
        <row r="4048">
          <cell r="A4048">
            <v>4046</v>
          </cell>
        </row>
        <row r="4049">
          <cell r="A4049">
            <v>4047</v>
          </cell>
        </row>
        <row r="4050">
          <cell r="A4050">
            <v>4048</v>
          </cell>
        </row>
        <row r="4051">
          <cell r="A4051">
            <v>4049</v>
          </cell>
        </row>
        <row r="4052">
          <cell r="A4052">
            <v>4050</v>
          </cell>
        </row>
        <row r="4053">
          <cell r="A4053">
            <v>4051</v>
          </cell>
        </row>
        <row r="4054">
          <cell r="A4054">
            <v>4052</v>
          </cell>
        </row>
        <row r="4055">
          <cell r="A4055">
            <v>4053</v>
          </cell>
        </row>
        <row r="4056">
          <cell r="A4056">
            <v>4054</v>
          </cell>
        </row>
        <row r="4057">
          <cell r="A4057">
            <v>4055</v>
          </cell>
        </row>
        <row r="4058">
          <cell r="A4058">
            <v>4056</v>
          </cell>
        </row>
        <row r="4059">
          <cell r="A4059">
            <v>4057</v>
          </cell>
        </row>
        <row r="4060">
          <cell r="A4060">
            <v>4058</v>
          </cell>
        </row>
        <row r="4061">
          <cell r="A4061">
            <v>4059</v>
          </cell>
        </row>
        <row r="4062">
          <cell r="A4062">
            <v>4060</v>
          </cell>
        </row>
        <row r="4063">
          <cell r="A4063">
            <v>4061</v>
          </cell>
        </row>
        <row r="4064">
          <cell r="A4064">
            <v>4062</v>
          </cell>
        </row>
        <row r="4065">
          <cell r="A4065">
            <v>4063</v>
          </cell>
        </row>
        <row r="4066">
          <cell r="A4066">
            <v>4064</v>
          </cell>
        </row>
        <row r="4067">
          <cell r="A4067">
            <v>4065</v>
          </cell>
        </row>
        <row r="4068">
          <cell r="A4068">
            <v>4066</v>
          </cell>
        </row>
        <row r="4069">
          <cell r="A4069">
            <v>4067</v>
          </cell>
        </row>
        <row r="4070">
          <cell r="A4070">
            <v>4068</v>
          </cell>
        </row>
        <row r="4071">
          <cell r="A4071">
            <v>4069</v>
          </cell>
        </row>
        <row r="4072">
          <cell r="A4072">
            <v>4070</v>
          </cell>
        </row>
        <row r="4073">
          <cell r="A4073">
            <v>4071</v>
          </cell>
        </row>
        <row r="4074">
          <cell r="A4074">
            <v>4072</v>
          </cell>
        </row>
        <row r="4075">
          <cell r="A4075">
            <v>4073</v>
          </cell>
        </row>
        <row r="4076">
          <cell r="A4076">
            <v>4074</v>
          </cell>
        </row>
        <row r="4077">
          <cell r="A4077">
            <v>4075</v>
          </cell>
        </row>
        <row r="4078">
          <cell r="A4078">
            <v>4076</v>
          </cell>
        </row>
        <row r="4079">
          <cell r="A4079">
            <v>4077</v>
          </cell>
        </row>
        <row r="4080">
          <cell r="A4080">
            <v>4078</v>
          </cell>
        </row>
        <row r="4081">
          <cell r="A4081">
            <v>4079</v>
          </cell>
        </row>
        <row r="4082">
          <cell r="A4082">
            <v>4080</v>
          </cell>
        </row>
        <row r="4083">
          <cell r="A4083">
            <v>4081</v>
          </cell>
        </row>
        <row r="4084">
          <cell r="A4084">
            <v>4082</v>
          </cell>
        </row>
        <row r="4085">
          <cell r="A4085">
            <v>4083</v>
          </cell>
        </row>
        <row r="4086">
          <cell r="A4086">
            <v>4084</v>
          </cell>
        </row>
        <row r="4087">
          <cell r="A4087">
            <v>4085</v>
          </cell>
        </row>
        <row r="4088">
          <cell r="A4088">
            <v>4086</v>
          </cell>
        </row>
        <row r="4089">
          <cell r="A4089">
            <v>4087</v>
          </cell>
        </row>
        <row r="4090">
          <cell r="A4090">
            <v>4088</v>
          </cell>
        </row>
        <row r="4091">
          <cell r="A4091">
            <v>4089</v>
          </cell>
        </row>
        <row r="4092">
          <cell r="A4092">
            <v>4090</v>
          </cell>
        </row>
        <row r="4093">
          <cell r="A4093">
            <v>4091</v>
          </cell>
        </row>
        <row r="4094">
          <cell r="A4094">
            <v>4092</v>
          </cell>
        </row>
        <row r="4095">
          <cell r="A4095">
            <v>4093</v>
          </cell>
        </row>
        <row r="4096">
          <cell r="A4096">
            <v>4094</v>
          </cell>
        </row>
        <row r="4097">
          <cell r="A4097">
            <v>4095</v>
          </cell>
        </row>
        <row r="4098">
          <cell r="A4098">
            <v>4096</v>
          </cell>
        </row>
        <row r="4099">
          <cell r="A4099">
            <v>4097</v>
          </cell>
        </row>
        <row r="4100">
          <cell r="A4100">
            <v>4098</v>
          </cell>
        </row>
        <row r="4101">
          <cell r="A4101">
            <v>4099</v>
          </cell>
        </row>
        <row r="4102">
          <cell r="A4102">
            <v>4100</v>
          </cell>
        </row>
        <row r="4103">
          <cell r="A4103">
            <v>4101</v>
          </cell>
        </row>
        <row r="4104">
          <cell r="A4104">
            <v>4102</v>
          </cell>
        </row>
        <row r="4105">
          <cell r="A4105">
            <v>4103</v>
          </cell>
        </row>
        <row r="4106">
          <cell r="A4106">
            <v>4104</v>
          </cell>
        </row>
        <row r="4107">
          <cell r="A4107">
            <v>4105</v>
          </cell>
        </row>
        <row r="4108">
          <cell r="A4108">
            <v>4106</v>
          </cell>
        </row>
        <row r="4109">
          <cell r="A4109">
            <v>4107</v>
          </cell>
        </row>
        <row r="4110">
          <cell r="A4110">
            <v>4108</v>
          </cell>
        </row>
        <row r="4111">
          <cell r="A4111">
            <v>4109</v>
          </cell>
        </row>
        <row r="4112">
          <cell r="A4112">
            <v>4110</v>
          </cell>
        </row>
        <row r="4113">
          <cell r="A4113">
            <v>4111</v>
          </cell>
        </row>
        <row r="4114">
          <cell r="A4114">
            <v>4112</v>
          </cell>
        </row>
        <row r="4115">
          <cell r="A4115">
            <v>4113</v>
          </cell>
        </row>
        <row r="4116">
          <cell r="A4116">
            <v>4114</v>
          </cell>
        </row>
        <row r="4117">
          <cell r="A4117">
            <v>4115</v>
          </cell>
        </row>
        <row r="4118">
          <cell r="A4118">
            <v>4116</v>
          </cell>
        </row>
        <row r="4119">
          <cell r="A4119">
            <v>4117</v>
          </cell>
        </row>
        <row r="4120">
          <cell r="A4120">
            <v>4118</v>
          </cell>
        </row>
        <row r="4121">
          <cell r="A4121">
            <v>4119</v>
          </cell>
        </row>
        <row r="4122">
          <cell r="A4122">
            <v>4120</v>
          </cell>
        </row>
        <row r="4123">
          <cell r="A4123">
            <v>4121</v>
          </cell>
        </row>
        <row r="4124">
          <cell r="A4124">
            <v>4122</v>
          </cell>
        </row>
        <row r="4125">
          <cell r="A4125">
            <v>4123</v>
          </cell>
        </row>
        <row r="4126">
          <cell r="A4126">
            <v>4124</v>
          </cell>
        </row>
        <row r="4127">
          <cell r="A4127">
            <v>4125</v>
          </cell>
        </row>
        <row r="4128">
          <cell r="A4128">
            <v>4126</v>
          </cell>
        </row>
        <row r="4129">
          <cell r="A4129">
            <v>4127</v>
          </cell>
        </row>
        <row r="4130">
          <cell r="A4130">
            <v>4128</v>
          </cell>
        </row>
        <row r="4131">
          <cell r="A4131">
            <v>4129</v>
          </cell>
        </row>
        <row r="4132">
          <cell r="A4132">
            <v>4130</v>
          </cell>
        </row>
        <row r="4133">
          <cell r="A4133">
            <v>4131</v>
          </cell>
        </row>
        <row r="4134">
          <cell r="A4134">
            <v>4132</v>
          </cell>
        </row>
        <row r="4135">
          <cell r="A4135">
            <v>4133</v>
          </cell>
        </row>
        <row r="4136">
          <cell r="A4136">
            <v>4134</v>
          </cell>
        </row>
        <row r="4137">
          <cell r="A4137">
            <v>4135</v>
          </cell>
        </row>
        <row r="4138">
          <cell r="A4138">
            <v>4136</v>
          </cell>
        </row>
        <row r="4139">
          <cell r="A4139">
            <v>4137</v>
          </cell>
        </row>
        <row r="4140">
          <cell r="A4140">
            <v>4138</v>
          </cell>
        </row>
        <row r="4141">
          <cell r="A4141">
            <v>4139</v>
          </cell>
        </row>
        <row r="4142">
          <cell r="A4142">
            <v>4140</v>
          </cell>
        </row>
        <row r="4143">
          <cell r="A4143">
            <v>4141</v>
          </cell>
        </row>
        <row r="4144">
          <cell r="A4144">
            <v>4142</v>
          </cell>
        </row>
        <row r="4145">
          <cell r="A4145">
            <v>4143</v>
          </cell>
        </row>
        <row r="4146">
          <cell r="A4146">
            <v>4144</v>
          </cell>
        </row>
        <row r="4147">
          <cell r="A4147">
            <v>4145</v>
          </cell>
        </row>
        <row r="4148">
          <cell r="A4148">
            <v>4146</v>
          </cell>
        </row>
        <row r="4149">
          <cell r="A4149">
            <v>4147</v>
          </cell>
        </row>
        <row r="4150">
          <cell r="A4150">
            <v>4148</v>
          </cell>
        </row>
        <row r="4151">
          <cell r="A4151">
            <v>4149</v>
          </cell>
        </row>
        <row r="4152">
          <cell r="A4152">
            <v>4150</v>
          </cell>
        </row>
        <row r="4153">
          <cell r="A4153">
            <v>4151</v>
          </cell>
        </row>
        <row r="4154">
          <cell r="A4154">
            <v>4152</v>
          </cell>
        </row>
        <row r="4155">
          <cell r="A4155">
            <v>4153</v>
          </cell>
        </row>
        <row r="4156">
          <cell r="A4156">
            <v>4154</v>
          </cell>
        </row>
        <row r="4157">
          <cell r="A4157">
            <v>4155</v>
          </cell>
        </row>
        <row r="4158">
          <cell r="A4158">
            <v>4156</v>
          </cell>
        </row>
        <row r="4159">
          <cell r="A4159">
            <v>4157</v>
          </cell>
        </row>
        <row r="4160">
          <cell r="A4160">
            <v>4158</v>
          </cell>
        </row>
        <row r="4161">
          <cell r="A4161">
            <v>4159</v>
          </cell>
        </row>
        <row r="4162">
          <cell r="A4162">
            <v>4160</v>
          </cell>
        </row>
        <row r="4163">
          <cell r="A4163">
            <v>4161</v>
          </cell>
        </row>
        <row r="4164">
          <cell r="A4164">
            <v>4162</v>
          </cell>
        </row>
        <row r="4165">
          <cell r="A4165">
            <v>4163</v>
          </cell>
        </row>
        <row r="4166">
          <cell r="A4166">
            <v>4164</v>
          </cell>
        </row>
        <row r="4167">
          <cell r="A4167">
            <v>4165</v>
          </cell>
        </row>
        <row r="4168">
          <cell r="A4168">
            <v>4166</v>
          </cell>
        </row>
        <row r="4169">
          <cell r="A4169">
            <v>4167</v>
          </cell>
        </row>
        <row r="4170">
          <cell r="A4170">
            <v>4168</v>
          </cell>
        </row>
        <row r="4171">
          <cell r="A4171">
            <v>4169</v>
          </cell>
        </row>
        <row r="4172">
          <cell r="A4172">
            <v>4170</v>
          </cell>
        </row>
        <row r="4173">
          <cell r="A4173">
            <v>4171</v>
          </cell>
        </row>
        <row r="4174">
          <cell r="A4174">
            <v>4172</v>
          </cell>
        </row>
        <row r="4175">
          <cell r="A4175">
            <v>4173</v>
          </cell>
        </row>
        <row r="4176">
          <cell r="A4176">
            <v>4174</v>
          </cell>
        </row>
        <row r="4177">
          <cell r="A4177">
            <v>4175</v>
          </cell>
        </row>
        <row r="4178">
          <cell r="A4178">
            <v>4176</v>
          </cell>
        </row>
        <row r="4179">
          <cell r="A4179">
            <v>4177</v>
          </cell>
        </row>
        <row r="4180">
          <cell r="A4180">
            <v>4178</v>
          </cell>
        </row>
        <row r="4181">
          <cell r="A4181">
            <v>4179</v>
          </cell>
        </row>
        <row r="4182">
          <cell r="A4182">
            <v>4180</v>
          </cell>
        </row>
        <row r="4183">
          <cell r="A4183">
            <v>4181</v>
          </cell>
        </row>
        <row r="4184">
          <cell r="A4184">
            <v>4182</v>
          </cell>
        </row>
        <row r="4185">
          <cell r="A4185">
            <v>4183</v>
          </cell>
        </row>
        <row r="4186">
          <cell r="A4186">
            <v>4184</v>
          </cell>
        </row>
        <row r="4187">
          <cell r="A4187">
            <v>4185</v>
          </cell>
        </row>
        <row r="4188">
          <cell r="A4188">
            <v>4186</v>
          </cell>
        </row>
        <row r="4189">
          <cell r="A4189">
            <v>4187</v>
          </cell>
        </row>
        <row r="4190">
          <cell r="A4190">
            <v>4188</v>
          </cell>
        </row>
        <row r="4191">
          <cell r="A4191">
            <v>4189</v>
          </cell>
        </row>
        <row r="4192">
          <cell r="A4192">
            <v>4190</v>
          </cell>
        </row>
        <row r="4193">
          <cell r="A4193">
            <v>4191</v>
          </cell>
        </row>
        <row r="4194">
          <cell r="A4194">
            <v>4192</v>
          </cell>
        </row>
        <row r="4195">
          <cell r="A4195">
            <v>4193</v>
          </cell>
        </row>
        <row r="4196">
          <cell r="A4196">
            <v>4194</v>
          </cell>
        </row>
        <row r="4197">
          <cell r="A4197">
            <v>4195</v>
          </cell>
        </row>
        <row r="4198">
          <cell r="A4198">
            <v>4196</v>
          </cell>
        </row>
        <row r="4199">
          <cell r="A4199">
            <v>4197</v>
          </cell>
        </row>
        <row r="4200">
          <cell r="A4200">
            <v>4198</v>
          </cell>
        </row>
        <row r="4201">
          <cell r="A4201">
            <v>4199</v>
          </cell>
        </row>
        <row r="4202">
          <cell r="A4202">
            <v>4200</v>
          </cell>
        </row>
        <row r="4203">
          <cell r="A4203">
            <v>4201</v>
          </cell>
        </row>
        <row r="4204">
          <cell r="A4204">
            <v>4202</v>
          </cell>
        </row>
        <row r="4205">
          <cell r="A4205">
            <v>4203</v>
          </cell>
        </row>
        <row r="4206">
          <cell r="A4206">
            <v>4204</v>
          </cell>
        </row>
        <row r="4207">
          <cell r="A4207">
            <v>4205</v>
          </cell>
        </row>
        <row r="4208">
          <cell r="A4208">
            <v>4206</v>
          </cell>
        </row>
        <row r="4209">
          <cell r="A4209">
            <v>4207</v>
          </cell>
        </row>
        <row r="4210">
          <cell r="A4210">
            <v>4208</v>
          </cell>
        </row>
        <row r="4211">
          <cell r="A4211">
            <v>4209</v>
          </cell>
        </row>
        <row r="4212">
          <cell r="A4212">
            <v>4210</v>
          </cell>
        </row>
        <row r="4213">
          <cell r="A4213">
            <v>4211</v>
          </cell>
        </row>
        <row r="4214">
          <cell r="A4214">
            <v>4212</v>
          </cell>
        </row>
        <row r="4215">
          <cell r="A4215">
            <v>4213</v>
          </cell>
        </row>
        <row r="4216">
          <cell r="A4216">
            <v>4214</v>
          </cell>
        </row>
        <row r="4217">
          <cell r="A4217">
            <v>4215</v>
          </cell>
        </row>
        <row r="4218">
          <cell r="A4218">
            <v>4216</v>
          </cell>
        </row>
        <row r="4219">
          <cell r="A4219">
            <v>4217</v>
          </cell>
        </row>
        <row r="4220">
          <cell r="A4220">
            <v>4218</v>
          </cell>
        </row>
        <row r="4221">
          <cell r="A4221">
            <v>4219</v>
          </cell>
        </row>
        <row r="4222">
          <cell r="A4222">
            <v>4220</v>
          </cell>
        </row>
        <row r="4223">
          <cell r="A4223">
            <v>4221</v>
          </cell>
        </row>
        <row r="4224">
          <cell r="A4224">
            <v>4222</v>
          </cell>
        </row>
        <row r="4225">
          <cell r="A4225">
            <v>4223</v>
          </cell>
        </row>
        <row r="4226">
          <cell r="A4226">
            <v>4224</v>
          </cell>
        </row>
        <row r="4227">
          <cell r="A4227">
            <v>4225</v>
          </cell>
        </row>
        <row r="4228">
          <cell r="A4228">
            <v>4226</v>
          </cell>
        </row>
        <row r="4229">
          <cell r="A4229">
            <v>4227</v>
          </cell>
        </row>
        <row r="4230">
          <cell r="A4230">
            <v>4228</v>
          </cell>
        </row>
        <row r="4231">
          <cell r="A4231">
            <v>4229</v>
          </cell>
        </row>
        <row r="4232">
          <cell r="A4232">
            <v>4230</v>
          </cell>
        </row>
        <row r="4233">
          <cell r="A4233">
            <v>4231</v>
          </cell>
        </row>
        <row r="4234">
          <cell r="A4234">
            <v>4232</v>
          </cell>
        </row>
        <row r="4235">
          <cell r="A4235">
            <v>4233</v>
          </cell>
        </row>
        <row r="4236">
          <cell r="A4236">
            <v>4234</v>
          </cell>
        </row>
        <row r="4237">
          <cell r="A4237">
            <v>4235</v>
          </cell>
        </row>
        <row r="4238">
          <cell r="A4238">
            <v>4236</v>
          </cell>
        </row>
        <row r="4239">
          <cell r="A4239">
            <v>4237</v>
          </cell>
        </row>
        <row r="4240">
          <cell r="A4240">
            <v>4238</v>
          </cell>
        </row>
        <row r="4241">
          <cell r="A4241">
            <v>4239</v>
          </cell>
        </row>
        <row r="4242">
          <cell r="A4242">
            <v>4240</v>
          </cell>
        </row>
        <row r="4243">
          <cell r="A4243">
            <v>4241</v>
          </cell>
        </row>
        <row r="4244">
          <cell r="A4244">
            <v>4242</v>
          </cell>
        </row>
        <row r="4245">
          <cell r="A4245">
            <v>4243</v>
          </cell>
        </row>
        <row r="4246">
          <cell r="A4246">
            <v>4244</v>
          </cell>
        </row>
        <row r="4247">
          <cell r="A4247">
            <v>4245</v>
          </cell>
        </row>
        <row r="4248">
          <cell r="A4248">
            <v>4246</v>
          </cell>
        </row>
        <row r="4249">
          <cell r="A4249">
            <v>4247</v>
          </cell>
        </row>
        <row r="4250">
          <cell r="A4250">
            <v>4248</v>
          </cell>
        </row>
        <row r="4251">
          <cell r="A4251">
            <v>4249</v>
          </cell>
        </row>
        <row r="4252">
          <cell r="A4252">
            <v>4250</v>
          </cell>
        </row>
        <row r="4253">
          <cell r="A4253">
            <v>4251</v>
          </cell>
        </row>
        <row r="4254">
          <cell r="A4254">
            <v>4252</v>
          </cell>
        </row>
        <row r="4255">
          <cell r="A4255">
            <v>4253</v>
          </cell>
        </row>
        <row r="4256">
          <cell r="A4256">
            <v>4254</v>
          </cell>
        </row>
        <row r="4257">
          <cell r="A4257">
            <v>4255</v>
          </cell>
        </row>
        <row r="4258">
          <cell r="A4258">
            <v>4256</v>
          </cell>
        </row>
        <row r="4259">
          <cell r="A4259">
            <v>4257</v>
          </cell>
        </row>
        <row r="4260">
          <cell r="A4260">
            <v>4258</v>
          </cell>
        </row>
        <row r="4261">
          <cell r="A4261">
            <v>4259</v>
          </cell>
        </row>
        <row r="4262">
          <cell r="A4262">
            <v>4260</v>
          </cell>
        </row>
        <row r="4263">
          <cell r="A4263">
            <v>4261</v>
          </cell>
        </row>
        <row r="4264">
          <cell r="A4264">
            <v>4262</v>
          </cell>
        </row>
        <row r="4265">
          <cell r="A4265">
            <v>4263</v>
          </cell>
        </row>
        <row r="4266">
          <cell r="A4266">
            <v>4264</v>
          </cell>
        </row>
        <row r="4267">
          <cell r="A4267">
            <v>4265</v>
          </cell>
        </row>
        <row r="4268">
          <cell r="A4268">
            <v>4266</v>
          </cell>
        </row>
        <row r="4269">
          <cell r="A4269">
            <v>4267</v>
          </cell>
        </row>
        <row r="4270">
          <cell r="A4270">
            <v>4268</v>
          </cell>
        </row>
        <row r="4271">
          <cell r="A4271">
            <v>4269</v>
          </cell>
        </row>
        <row r="4272">
          <cell r="A4272">
            <v>4270</v>
          </cell>
        </row>
        <row r="4273">
          <cell r="A4273">
            <v>4271</v>
          </cell>
        </row>
        <row r="4274">
          <cell r="A4274">
            <v>4272</v>
          </cell>
        </row>
        <row r="4275">
          <cell r="A4275">
            <v>4273</v>
          </cell>
        </row>
        <row r="4276">
          <cell r="A4276">
            <v>4274</v>
          </cell>
        </row>
        <row r="4277">
          <cell r="A4277">
            <v>4275</v>
          </cell>
        </row>
        <row r="4278">
          <cell r="A4278">
            <v>4276</v>
          </cell>
        </row>
        <row r="4279">
          <cell r="A4279">
            <v>4277</v>
          </cell>
        </row>
        <row r="4280">
          <cell r="A4280">
            <v>4278</v>
          </cell>
        </row>
        <row r="4281">
          <cell r="A4281">
            <v>4279</v>
          </cell>
        </row>
        <row r="4282">
          <cell r="A4282">
            <v>4280</v>
          </cell>
        </row>
        <row r="4283">
          <cell r="A4283">
            <v>4281</v>
          </cell>
        </row>
        <row r="4284">
          <cell r="A4284">
            <v>4282</v>
          </cell>
        </row>
        <row r="4285">
          <cell r="A4285">
            <v>4283</v>
          </cell>
        </row>
        <row r="4286">
          <cell r="A4286">
            <v>4284</v>
          </cell>
        </row>
        <row r="4287">
          <cell r="A4287">
            <v>4285</v>
          </cell>
        </row>
        <row r="4288">
          <cell r="A4288">
            <v>4286</v>
          </cell>
        </row>
        <row r="4289">
          <cell r="A4289">
            <v>4287</v>
          </cell>
        </row>
        <row r="4290">
          <cell r="A4290">
            <v>4288</v>
          </cell>
        </row>
        <row r="4291">
          <cell r="A4291">
            <v>4289</v>
          </cell>
        </row>
        <row r="4292">
          <cell r="A4292">
            <v>4290</v>
          </cell>
        </row>
        <row r="4293">
          <cell r="A4293">
            <v>4291</v>
          </cell>
        </row>
        <row r="4294">
          <cell r="A4294">
            <v>4292</v>
          </cell>
        </row>
        <row r="4295">
          <cell r="A4295">
            <v>4293</v>
          </cell>
        </row>
        <row r="4296">
          <cell r="A4296">
            <v>4294</v>
          </cell>
        </row>
        <row r="4297">
          <cell r="A4297">
            <v>4295</v>
          </cell>
        </row>
        <row r="4298">
          <cell r="A4298">
            <v>4296</v>
          </cell>
        </row>
        <row r="4299">
          <cell r="A4299">
            <v>4297</v>
          </cell>
        </row>
        <row r="4300">
          <cell r="A4300">
            <v>4298</v>
          </cell>
        </row>
        <row r="4301">
          <cell r="A4301">
            <v>4299</v>
          </cell>
        </row>
        <row r="4302">
          <cell r="A4302">
            <v>4300</v>
          </cell>
        </row>
        <row r="4303">
          <cell r="A4303">
            <v>4301</v>
          </cell>
        </row>
        <row r="4304">
          <cell r="A4304">
            <v>4302</v>
          </cell>
        </row>
        <row r="4305">
          <cell r="A4305">
            <v>4303</v>
          </cell>
        </row>
        <row r="4306">
          <cell r="A4306">
            <v>4304</v>
          </cell>
        </row>
        <row r="4307">
          <cell r="A4307">
            <v>4305</v>
          </cell>
        </row>
        <row r="4308">
          <cell r="A4308">
            <v>4306</v>
          </cell>
        </row>
        <row r="4309">
          <cell r="A4309">
            <v>4307</v>
          </cell>
        </row>
        <row r="4310">
          <cell r="A4310">
            <v>4308</v>
          </cell>
        </row>
        <row r="4311">
          <cell r="A4311">
            <v>4309</v>
          </cell>
        </row>
        <row r="4312">
          <cell r="A4312">
            <v>4310</v>
          </cell>
        </row>
        <row r="4313">
          <cell r="A4313">
            <v>4311</v>
          </cell>
        </row>
        <row r="4314">
          <cell r="A4314">
            <v>4312</v>
          </cell>
        </row>
        <row r="4315">
          <cell r="A4315">
            <v>4313</v>
          </cell>
        </row>
        <row r="4316">
          <cell r="A4316">
            <v>4314</v>
          </cell>
        </row>
        <row r="4317">
          <cell r="A4317">
            <v>4315</v>
          </cell>
        </row>
        <row r="4318">
          <cell r="A4318">
            <v>4316</v>
          </cell>
        </row>
        <row r="4319">
          <cell r="A4319">
            <v>4317</v>
          </cell>
        </row>
        <row r="4320">
          <cell r="A4320">
            <v>4318</v>
          </cell>
        </row>
        <row r="4321">
          <cell r="A4321">
            <v>4319</v>
          </cell>
        </row>
        <row r="4322">
          <cell r="A4322">
            <v>4320</v>
          </cell>
        </row>
        <row r="4323">
          <cell r="A4323">
            <v>4321</v>
          </cell>
        </row>
        <row r="4324">
          <cell r="A4324">
            <v>4322</v>
          </cell>
        </row>
        <row r="4325">
          <cell r="A4325">
            <v>4323</v>
          </cell>
        </row>
        <row r="4326">
          <cell r="A4326">
            <v>4324</v>
          </cell>
        </row>
        <row r="4327">
          <cell r="A4327">
            <v>4325</v>
          </cell>
        </row>
        <row r="4328">
          <cell r="A4328">
            <v>4326</v>
          </cell>
        </row>
        <row r="4329">
          <cell r="A4329">
            <v>4327</v>
          </cell>
        </row>
        <row r="4330">
          <cell r="A4330">
            <v>4328</v>
          </cell>
        </row>
        <row r="4331">
          <cell r="A4331">
            <v>4329</v>
          </cell>
        </row>
        <row r="4332">
          <cell r="A4332">
            <v>4330</v>
          </cell>
        </row>
        <row r="4333">
          <cell r="A4333">
            <v>4331</v>
          </cell>
        </row>
        <row r="4334">
          <cell r="A4334">
            <v>4332</v>
          </cell>
        </row>
        <row r="4335">
          <cell r="A4335">
            <v>4333</v>
          </cell>
        </row>
        <row r="4336">
          <cell r="A4336">
            <v>4334</v>
          </cell>
        </row>
        <row r="4337">
          <cell r="A4337">
            <v>4335</v>
          </cell>
        </row>
        <row r="4338">
          <cell r="A4338">
            <v>4336</v>
          </cell>
        </row>
        <row r="4339">
          <cell r="A4339">
            <v>4337</v>
          </cell>
        </row>
        <row r="4340">
          <cell r="A4340">
            <v>4338</v>
          </cell>
        </row>
        <row r="4341">
          <cell r="A4341">
            <v>4339</v>
          </cell>
        </row>
        <row r="4342">
          <cell r="A4342">
            <v>4340</v>
          </cell>
        </row>
        <row r="4343">
          <cell r="A4343">
            <v>4341</v>
          </cell>
        </row>
        <row r="4344">
          <cell r="A4344">
            <v>4342</v>
          </cell>
        </row>
        <row r="4345">
          <cell r="A4345">
            <v>4343</v>
          </cell>
        </row>
        <row r="4346">
          <cell r="A4346">
            <v>4344</v>
          </cell>
        </row>
        <row r="4347">
          <cell r="A4347">
            <v>4345</v>
          </cell>
        </row>
        <row r="4348">
          <cell r="A4348">
            <v>4346</v>
          </cell>
        </row>
        <row r="4349">
          <cell r="A4349">
            <v>4347</v>
          </cell>
        </row>
        <row r="4350">
          <cell r="A4350">
            <v>4348</v>
          </cell>
        </row>
        <row r="4351">
          <cell r="A4351">
            <v>4349</v>
          </cell>
        </row>
        <row r="4352">
          <cell r="A4352">
            <v>4350</v>
          </cell>
        </row>
        <row r="4353">
          <cell r="A4353">
            <v>4351</v>
          </cell>
        </row>
        <row r="4354">
          <cell r="A4354">
            <v>4352</v>
          </cell>
        </row>
        <row r="4355">
          <cell r="A4355">
            <v>4353</v>
          </cell>
        </row>
        <row r="4356">
          <cell r="A4356">
            <v>4354</v>
          </cell>
        </row>
        <row r="4357">
          <cell r="A4357">
            <v>4355</v>
          </cell>
        </row>
        <row r="4358">
          <cell r="A4358">
            <v>4356</v>
          </cell>
        </row>
        <row r="4359">
          <cell r="A4359">
            <v>4357</v>
          </cell>
        </row>
        <row r="4360">
          <cell r="A4360">
            <v>4358</v>
          </cell>
        </row>
        <row r="4361">
          <cell r="A4361">
            <v>4359</v>
          </cell>
        </row>
        <row r="4362">
          <cell r="A4362">
            <v>4360</v>
          </cell>
        </row>
        <row r="4363">
          <cell r="A4363">
            <v>4361</v>
          </cell>
        </row>
        <row r="4364">
          <cell r="A4364">
            <v>4362</v>
          </cell>
        </row>
        <row r="4365">
          <cell r="A4365">
            <v>4363</v>
          </cell>
        </row>
        <row r="4366">
          <cell r="A4366">
            <v>4364</v>
          </cell>
        </row>
        <row r="4367">
          <cell r="A4367">
            <v>4365</v>
          </cell>
        </row>
        <row r="4368">
          <cell r="A4368">
            <v>4366</v>
          </cell>
        </row>
        <row r="4369">
          <cell r="A4369">
            <v>4367</v>
          </cell>
        </row>
        <row r="4370">
          <cell r="A4370">
            <v>4368</v>
          </cell>
        </row>
        <row r="4371">
          <cell r="A4371">
            <v>4369</v>
          </cell>
        </row>
        <row r="4372">
          <cell r="A4372">
            <v>4370</v>
          </cell>
        </row>
        <row r="4373">
          <cell r="A4373">
            <v>4371</v>
          </cell>
        </row>
        <row r="4374">
          <cell r="A4374">
            <v>4372</v>
          </cell>
        </row>
        <row r="4375">
          <cell r="A4375">
            <v>4373</v>
          </cell>
        </row>
        <row r="4376">
          <cell r="A4376">
            <v>4374</v>
          </cell>
        </row>
        <row r="4377">
          <cell r="A4377">
            <v>4375</v>
          </cell>
        </row>
        <row r="4378">
          <cell r="A4378">
            <v>4376</v>
          </cell>
        </row>
        <row r="4379">
          <cell r="A4379">
            <v>4377</v>
          </cell>
        </row>
        <row r="4380">
          <cell r="A4380">
            <v>4378</v>
          </cell>
        </row>
        <row r="4381">
          <cell r="A4381">
            <v>4379</v>
          </cell>
        </row>
        <row r="4382">
          <cell r="A4382">
            <v>4380</v>
          </cell>
        </row>
        <row r="4383">
          <cell r="A4383">
            <v>4381</v>
          </cell>
        </row>
        <row r="4384">
          <cell r="A4384">
            <v>4382</v>
          </cell>
        </row>
        <row r="4385">
          <cell r="A4385">
            <v>4383</v>
          </cell>
        </row>
        <row r="4386">
          <cell r="A4386">
            <v>4384</v>
          </cell>
        </row>
        <row r="4387">
          <cell r="A4387">
            <v>4385</v>
          </cell>
        </row>
        <row r="4388">
          <cell r="A4388">
            <v>4386</v>
          </cell>
        </row>
        <row r="4389">
          <cell r="A4389">
            <v>4387</v>
          </cell>
        </row>
        <row r="4390">
          <cell r="A4390">
            <v>4388</v>
          </cell>
        </row>
        <row r="4391">
          <cell r="A4391">
            <v>4389</v>
          </cell>
        </row>
        <row r="4392">
          <cell r="A4392">
            <v>4390</v>
          </cell>
        </row>
        <row r="4393">
          <cell r="A4393">
            <v>4391</v>
          </cell>
        </row>
        <row r="4394">
          <cell r="A4394">
            <v>4392</v>
          </cell>
        </row>
        <row r="4395">
          <cell r="A4395">
            <v>4393</v>
          </cell>
        </row>
        <row r="4396">
          <cell r="A4396">
            <v>4394</v>
          </cell>
        </row>
        <row r="4397">
          <cell r="A4397">
            <v>4395</v>
          </cell>
        </row>
        <row r="4398">
          <cell r="A4398">
            <v>4396</v>
          </cell>
        </row>
        <row r="4399">
          <cell r="A4399">
            <v>4397</v>
          </cell>
        </row>
        <row r="4400">
          <cell r="A4400">
            <v>4398</v>
          </cell>
        </row>
        <row r="4401">
          <cell r="A4401">
            <v>4399</v>
          </cell>
        </row>
        <row r="4402">
          <cell r="A4402">
            <v>4400</v>
          </cell>
        </row>
        <row r="4403">
          <cell r="A4403">
            <v>4401</v>
          </cell>
        </row>
        <row r="4404">
          <cell r="A4404">
            <v>4402</v>
          </cell>
        </row>
        <row r="4405">
          <cell r="A4405">
            <v>4403</v>
          </cell>
        </row>
        <row r="4406">
          <cell r="A4406">
            <v>4404</v>
          </cell>
        </row>
        <row r="4407">
          <cell r="A4407">
            <v>4405</v>
          </cell>
        </row>
        <row r="4408">
          <cell r="A4408">
            <v>4406</v>
          </cell>
        </row>
        <row r="4409">
          <cell r="A4409">
            <v>4407</v>
          </cell>
        </row>
        <row r="4410">
          <cell r="A4410">
            <v>4408</v>
          </cell>
        </row>
        <row r="4411">
          <cell r="A4411">
            <v>4409</v>
          </cell>
        </row>
        <row r="4412">
          <cell r="A4412">
            <v>4410</v>
          </cell>
        </row>
        <row r="4413">
          <cell r="A4413">
            <v>4411</v>
          </cell>
        </row>
        <row r="4414">
          <cell r="A4414">
            <v>4412</v>
          </cell>
        </row>
        <row r="4415">
          <cell r="A4415">
            <v>4413</v>
          </cell>
        </row>
        <row r="4416">
          <cell r="A4416">
            <v>4414</v>
          </cell>
        </row>
        <row r="4417">
          <cell r="A4417">
            <v>4415</v>
          </cell>
        </row>
        <row r="4418">
          <cell r="A4418">
            <v>4416</v>
          </cell>
        </row>
        <row r="4419">
          <cell r="A4419">
            <v>4417</v>
          </cell>
        </row>
        <row r="4420">
          <cell r="A4420">
            <v>4418</v>
          </cell>
        </row>
        <row r="4421">
          <cell r="A4421">
            <v>4419</v>
          </cell>
        </row>
        <row r="4422">
          <cell r="A4422">
            <v>4420</v>
          </cell>
        </row>
        <row r="4423">
          <cell r="A4423">
            <v>4421</v>
          </cell>
        </row>
        <row r="4424">
          <cell r="A4424">
            <v>4422</v>
          </cell>
        </row>
        <row r="4425">
          <cell r="A4425">
            <v>4423</v>
          </cell>
        </row>
        <row r="4426">
          <cell r="A4426">
            <v>4424</v>
          </cell>
        </row>
        <row r="4427">
          <cell r="A4427">
            <v>4425</v>
          </cell>
        </row>
        <row r="4428">
          <cell r="A4428">
            <v>4426</v>
          </cell>
        </row>
        <row r="4429">
          <cell r="A4429">
            <v>4427</v>
          </cell>
        </row>
        <row r="4430">
          <cell r="A4430">
            <v>4428</v>
          </cell>
        </row>
        <row r="4431">
          <cell r="A4431">
            <v>4429</v>
          </cell>
        </row>
        <row r="4432">
          <cell r="A4432">
            <v>4430</v>
          </cell>
        </row>
        <row r="4433">
          <cell r="A4433">
            <v>4431</v>
          </cell>
        </row>
        <row r="4434">
          <cell r="A4434">
            <v>4432</v>
          </cell>
        </row>
        <row r="4435">
          <cell r="A4435">
            <v>4433</v>
          </cell>
        </row>
        <row r="4436">
          <cell r="A4436">
            <v>4434</v>
          </cell>
        </row>
        <row r="4437">
          <cell r="A4437">
            <v>4435</v>
          </cell>
        </row>
        <row r="4438">
          <cell r="A4438">
            <v>4436</v>
          </cell>
        </row>
        <row r="4439">
          <cell r="A4439">
            <v>4437</v>
          </cell>
        </row>
        <row r="4440">
          <cell r="A4440">
            <v>4438</v>
          </cell>
        </row>
        <row r="4441">
          <cell r="A4441">
            <v>4439</v>
          </cell>
        </row>
        <row r="4442">
          <cell r="A4442">
            <v>4440</v>
          </cell>
        </row>
        <row r="4443">
          <cell r="A4443">
            <v>4441</v>
          </cell>
        </row>
        <row r="4444">
          <cell r="A4444">
            <v>4442</v>
          </cell>
        </row>
        <row r="4445">
          <cell r="A4445">
            <v>4443</v>
          </cell>
        </row>
        <row r="4446">
          <cell r="A4446">
            <v>4444</v>
          </cell>
        </row>
        <row r="4447">
          <cell r="A4447">
            <v>4445</v>
          </cell>
        </row>
        <row r="4448">
          <cell r="A4448">
            <v>4446</v>
          </cell>
        </row>
        <row r="4449">
          <cell r="A4449">
            <v>4447</v>
          </cell>
        </row>
        <row r="4450">
          <cell r="A4450">
            <v>4448</v>
          </cell>
        </row>
        <row r="4451">
          <cell r="A4451">
            <v>4449</v>
          </cell>
        </row>
        <row r="4452">
          <cell r="A4452">
            <v>4450</v>
          </cell>
        </row>
        <row r="4453">
          <cell r="A4453">
            <v>4451</v>
          </cell>
        </row>
        <row r="4454">
          <cell r="A4454">
            <v>4452</v>
          </cell>
        </row>
        <row r="4455">
          <cell r="A4455">
            <v>4453</v>
          </cell>
        </row>
        <row r="4456">
          <cell r="A4456">
            <v>4454</v>
          </cell>
        </row>
        <row r="4457">
          <cell r="A4457">
            <v>4455</v>
          </cell>
        </row>
        <row r="4458">
          <cell r="A4458">
            <v>4456</v>
          </cell>
        </row>
        <row r="4459">
          <cell r="A4459">
            <v>4457</v>
          </cell>
        </row>
        <row r="4460">
          <cell r="A4460">
            <v>4458</v>
          </cell>
        </row>
        <row r="4461">
          <cell r="A4461">
            <v>4459</v>
          </cell>
        </row>
        <row r="4462">
          <cell r="A4462">
            <v>4460</v>
          </cell>
        </row>
        <row r="4463">
          <cell r="A4463">
            <v>4461</v>
          </cell>
        </row>
        <row r="4464">
          <cell r="A4464">
            <v>4462</v>
          </cell>
        </row>
        <row r="4465">
          <cell r="A4465">
            <v>4463</v>
          </cell>
        </row>
        <row r="4466">
          <cell r="A4466">
            <v>4464</v>
          </cell>
        </row>
        <row r="4467">
          <cell r="A4467">
            <v>4465</v>
          </cell>
        </row>
        <row r="4468">
          <cell r="A4468">
            <v>4466</v>
          </cell>
        </row>
        <row r="4469">
          <cell r="A4469">
            <v>4467</v>
          </cell>
        </row>
        <row r="4470">
          <cell r="A4470">
            <v>4468</v>
          </cell>
        </row>
        <row r="4471">
          <cell r="A4471">
            <v>4469</v>
          </cell>
        </row>
        <row r="4472">
          <cell r="A4472">
            <v>4470</v>
          </cell>
        </row>
        <row r="4473">
          <cell r="A4473">
            <v>4471</v>
          </cell>
        </row>
        <row r="4474">
          <cell r="A4474">
            <v>4472</v>
          </cell>
        </row>
        <row r="4475">
          <cell r="A4475">
            <v>4473</v>
          </cell>
        </row>
        <row r="4476">
          <cell r="A4476">
            <v>4474</v>
          </cell>
        </row>
        <row r="4477">
          <cell r="A4477">
            <v>4475</v>
          </cell>
        </row>
        <row r="4478">
          <cell r="A4478">
            <v>4476</v>
          </cell>
        </row>
        <row r="4479">
          <cell r="A4479">
            <v>4477</v>
          </cell>
        </row>
        <row r="4480">
          <cell r="A4480">
            <v>4478</v>
          </cell>
        </row>
        <row r="4481">
          <cell r="A4481">
            <v>4479</v>
          </cell>
        </row>
        <row r="4482">
          <cell r="A4482">
            <v>4480</v>
          </cell>
        </row>
        <row r="4483">
          <cell r="A4483">
            <v>4481</v>
          </cell>
        </row>
        <row r="4484">
          <cell r="A4484">
            <v>4482</v>
          </cell>
        </row>
        <row r="4485">
          <cell r="A4485">
            <v>4483</v>
          </cell>
        </row>
        <row r="4486">
          <cell r="A4486">
            <v>4484</v>
          </cell>
        </row>
        <row r="4487">
          <cell r="A4487">
            <v>4485</v>
          </cell>
        </row>
        <row r="4488">
          <cell r="A4488">
            <v>4486</v>
          </cell>
        </row>
        <row r="4489">
          <cell r="A4489">
            <v>4487</v>
          </cell>
        </row>
        <row r="4490">
          <cell r="A4490">
            <v>4488</v>
          </cell>
        </row>
        <row r="4491">
          <cell r="A4491">
            <v>4489</v>
          </cell>
        </row>
        <row r="4492">
          <cell r="A4492">
            <v>4490</v>
          </cell>
        </row>
        <row r="4493">
          <cell r="A4493">
            <v>4491</v>
          </cell>
        </row>
        <row r="4494">
          <cell r="A4494">
            <v>4492</v>
          </cell>
        </row>
        <row r="4495">
          <cell r="A4495">
            <v>4493</v>
          </cell>
        </row>
        <row r="4496">
          <cell r="A4496">
            <v>4494</v>
          </cell>
        </row>
        <row r="4497">
          <cell r="A4497">
            <v>4495</v>
          </cell>
        </row>
        <row r="4498">
          <cell r="A4498">
            <v>4496</v>
          </cell>
        </row>
        <row r="4499">
          <cell r="A4499">
            <v>4497</v>
          </cell>
        </row>
        <row r="4500">
          <cell r="A4500">
            <v>4498</v>
          </cell>
        </row>
        <row r="4501">
          <cell r="A4501">
            <v>4499</v>
          </cell>
        </row>
        <row r="4502">
          <cell r="A4502">
            <v>4500</v>
          </cell>
        </row>
        <row r="4503">
          <cell r="A4503">
            <v>4501</v>
          </cell>
        </row>
        <row r="4504">
          <cell r="A4504">
            <v>4502</v>
          </cell>
        </row>
        <row r="4505">
          <cell r="A4505">
            <v>4503</v>
          </cell>
        </row>
        <row r="4506">
          <cell r="A4506">
            <v>4504</v>
          </cell>
        </row>
        <row r="4507">
          <cell r="A4507">
            <v>4505</v>
          </cell>
        </row>
        <row r="4508">
          <cell r="A4508">
            <v>4506</v>
          </cell>
        </row>
        <row r="4509">
          <cell r="A4509">
            <v>4507</v>
          </cell>
        </row>
        <row r="4510">
          <cell r="A4510">
            <v>4508</v>
          </cell>
        </row>
        <row r="4511">
          <cell r="A4511">
            <v>4509</v>
          </cell>
        </row>
        <row r="4512">
          <cell r="A4512">
            <v>4510</v>
          </cell>
        </row>
        <row r="4513">
          <cell r="A4513">
            <v>4511</v>
          </cell>
        </row>
        <row r="4514">
          <cell r="A4514">
            <v>4512</v>
          </cell>
        </row>
        <row r="4515">
          <cell r="A4515">
            <v>4513</v>
          </cell>
        </row>
        <row r="4516">
          <cell r="A4516">
            <v>4514</v>
          </cell>
        </row>
        <row r="4517">
          <cell r="A4517">
            <v>4515</v>
          </cell>
        </row>
        <row r="4518">
          <cell r="A4518">
            <v>4516</v>
          </cell>
        </row>
        <row r="4519">
          <cell r="A4519">
            <v>4517</v>
          </cell>
        </row>
        <row r="4520">
          <cell r="A4520">
            <v>4518</v>
          </cell>
        </row>
        <row r="4521">
          <cell r="A4521">
            <v>4519</v>
          </cell>
        </row>
        <row r="4522">
          <cell r="A4522">
            <v>4520</v>
          </cell>
        </row>
        <row r="4523">
          <cell r="A4523">
            <v>4521</v>
          </cell>
        </row>
        <row r="4524">
          <cell r="A4524">
            <v>4522</v>
          </cell>
        </row>
        <row r="4525">
          <cell r="A4525">
            <v>4523</v>
          </cell>
        </row>
        <row r="4526">
          <cell r="A4526">
            <v>4524</v>
          </cell>
        </row>
        <row r="4527">
          <cell r="A4527">
            <v>4525</v>
          </cell>
        </row>
        <row r="4528">
          <cell r="A4528">
            <v>4526</v>
          </cell>
        </row>
        <row r="4529">
          <cell r="A4529">
            <v>4527</v>
          </cell>
        </row>
        <row r="4530">
          <cell r="A4530">
            <v>4528</v>
          </cell>
        </row>
        <row r="4531">
          <cell r="A4531">
            <v>4529</v>
          </cell>
        </row>
        <row r="4532">
          <cell r="A4532">
            <v>4530</v>
          </cell>
        </row>
        <row r="4533">
          <cell r="A4533">
            <v>4531</v>
          </cell>
        </row>
        <row r="4534">
          <cell r="A4534">
            <v>4532</v>
          </cell>
        </row>
        <row r="4535">
          <cell r="A4535">
            <v>4533</v>
          </cell>
        </row>
        <row r="4536">
          <cell r="A4536">
            <v>4534</v>
          </cell>
        </row>
        <row r="4537">
          <cell r="A4537">
            <v>4535</v>
          </cell>
        </row>
        <row r="4538">
          <cell r="A4538">
            <v>4536</v>
          </cell>
        </row>
        <row r="4539">
          <cell r="A4539">
            <v>4537</v>
          </cell>
        </row>
        <row r="4540">
          <cell r="A4540">
            <v>4538</v>
          </cell>
        </row>
        <row r="4541">
          <cell r="A4541">
            <v>4539</v>
          </cell>
        </row>
        <row r="4542">
          <cell r="A4542">
            <v>4540</v>
          </cell>
        </row>
        <row r="4543">
          <cell r="A4543">
            <v>4541</v>
          </cell>
        </row>
        <row r="4544">
          <cell r="A4544">
            <v>4542</v>
          </cell>
        </row>
        <row r="4545">
          <cell r="A4545">
            <v>4543</v>
          </cell>
        </row>
        <row r="4546">
          <cell r="A4546">
            <v>4544</v>
          </cell>
        </row>
        <row r="4547">
          <cell r="A4547">
            <v>4545</v>
          </cell>
        </row>
        <row r="4548">
          <cell r="A4548">
            <v>4546</v>
          </cell>
        </row>
        <row r="4549">
          <cell r="A4549">
            <v>4547</v>
          </cell>
        </row>
        <row r="4550">
          <cell r="A4550">
            <v>4548</v>
          </cell>
        </row>
        <row r="4551">
          <cell r="A4551">
            <v>4549</v>
          </cell>
        </row>
        <row r="4552">
          <cell r="A4552">
            <v>4550</v>
          </cell>
        </row>
        <row r="4553">
          <cell r="A4553">
            <v>4551</v>
          </cell>
        </row>
        <row r="4554">
          <cell r="A4554">
            <v>4552</v>
          </cell>
        </row>
        <row r="4555">
          <cell r="A4555">
            <v>4553</v>
          </cell>
        </row>
        <row r="4556">
          <cell r="A4556">
            <v>4554</v>
          </cell>
        </row>
        <row r="4557">
          <cell r="A4557">
            <v>4555</v>
          </cell>
        </row>
        <row r="4558">
          <cell r="A4558">
            <v>4556</v>
          </cell>
        </row>
        <row r="4559">
          <cell r="A4559">
            <v>4557</v>
          </cell>
        </row>
        <row r="4560">
          <cell r="A4560">
            <v>4558</v>
          </cell>
        </row>
        <row r="4561">
          <cell r="A4561">
            <v>4559</v>
          </cell>
        </row>
        <row r="4562">
          <cell r="A4562">
            <v>4560</v>
          </cell>
        </row>
        <row r="4563">
          <cell r="A4563">
            <v>4561</v>
          </cell>
        </row>
        <row r="4564">
          <cell r="A4564">
            <v>4562</v>
          </cell>
        </row>
        <row r="4565">
          <cell r="A4565">
            <v>4563</v>
          </cell>
        </row>
        <row r="4566">
          <cell r="A4566">
            <v>4564</v>
          </cell>
        </row>
        <row r="4567">
          <cell r="A4567">
            <v>4565</v>
          </cell>
        </row>
        <row r="4568">
          <cell r="A4568">
            <v>4566</v>
          </cell>
        </row>
        <row r="4569">
          <cell r="A4569">
            <v>4567</v>
          </cell>
        </row>
        <row r="4570">
          <cell r="A4570">
            <v>4568</v>
          </cell>
        </row>
        <row r="4571">
          <cell r="A4571">
            <v>4569</v>
          </cell>
        </row>
        <row r="4572">
          <cell r="A4572">
            <v>4570</v>
          </cell>
        </row>
        <row r="4573">
          <cell r="A4573">
            <v>4571</v>
          </cell>
        </row>
        <row r="4574">
          <cell r="A4574">
            <v>4572</v>
          </cell>
        </row>
        <row r="4575">
          <cell r="A4575">
            <v>4573</v>
          </cell>
        </row>
        <row r="4576">
          <cell r="A4576">
            <v>4574</v>
          </cell>
        </row>
        <row r="4577">
          <cell r="A4577">
            <v>4575</v>
          </cell>
        </row>
        <row r="4578">
          <cell r="A4578">
            <v>4576</v>
          </cell>
        </row>
        <row r="4579">
          <cell r="A4579">
            <v>4577</v>
          </cell>
        </row>
        <row r="4580">
          <cell r="A4580">
            <v>4578</v>
          </cell>
        </row>
        <row r="4581">
          <cell r="A4581">
            <v>4579</v>
          </cell>
        </row>
        <row r="4582">
          <cell r="A4582">
            <v>4580</v>
          </cell>
        </row>
        <row r="4583">
          <cell r="A4583">
            <v>4581</v>
          </cell>
        </row>
        <row r="4584">
          <cell r="A4584">
            <v>4582</v>
          </cell>
        </row>
        <row r="4585">
          <cell r="A4585">
            <v>4583</v>
          </cell>
        </row>
        <row r="4586">
          <cell r="A4586">
            <v>4584</v>
          </cell>
        </row>
        <row r="4587">
          <cell r="A4587">
            <v>4585</v>
          </cell>
        </row>
        <row r="4588">
          <cell r="A4588">
            <v>4586</v>
          </cell>
        </row>
        <row r="4589">
          <cell r="A4589">
            <v>4587</v>
          </cell>
        </row>
        <row r="4590">
          <cell r="A4590">
            <v>4588</v>
          </cell>
        </row>
        <row r="4591">
          <cell r="A4591">
            <v>4589</v>
          </cell>
        </row>
        <row r="4592">
          <cell r="A4592">
            <v>4590</v>
          </cell>
        </row>
        <row r="4593">
          <cell r="A4593">
            <v>4591</v>
          </cell>
        </row>
        <row r="4594">
          <cell r="A4594">
            <v>4592</v>
          </cell>
        </row>
        <row r="4595">
          <cell r="A4595">
            <v>4593</v>
          </cell>
        </row>
        <row r="4596">
          <cell r="A4596">
            <v>4594</v>
          </cell>
        </row>
        <row r="4597">
          <cell r="A4597">
            <v>4595</v>
          </cell>
        </row>
        <row r="4598">
          <cell r="A4598">
            <v>4596</v>
          </cell>
        </row>
        <row r="4599">
          <cell r="A4599">
            <v>4597</v>
          </cell>
        </row>
        <row r="4600">
          <cell r="A4600">
            <v>4598</v>
          </cell>
        </row>
        <row r="4601">
          <cell r="A4601">
            <v>4599</v>
          </cell>
        </row>
        <row r="4602">
          <cell r="A4602">
            <v>4600</v>
          </cell>
        </row>
        <row r="4603">
          <cell r="A4603">
            <v>4601</v>
          </cell>
        </row>
        <row r="4604">
          <cell r="A4604">
            <v>4602</v>
          </cell>
        </row>
        <row r="4605">
          <cell r="A4605">
            <v>4603</v>
          </cell>
        </row>
        <row r="4606">
          <cell r="A4606">
            <v>4604</v>
          </cell>
        </row>
        <row r="4607">
          <cell r="A4607">
            <v>4605</v>
          </cell>
        </row>
        <row r="4608">
          <cell r="A4608">
            <v>4606</v>
          </cell>
        </row>
        <row r="4609">
          <cell r="A4609">
            <v>4607</v>
          </cell>
        </row>
        <row r="4610">
          <cell r="A4610">
            <v>4608</v>
          </cell>
        </row>
        <row r="4611">
          <cell r="A4611">
            <v>4609</v>
          </cell>
        </row>
        <row r="4612">
          <cell r="A4612">
            <v>4610</v>
          </cell>
        </row>
        <row r="4613">
          <cell r="A4613">
            <v>4611</v>
          </cell>
        </row>
        <row r="4614">
          <cell r="A4614">
            <v>4612</v>
          </cell>
        </row>
        <row r="4615">
          <cell r="A4615">
            <v>4613</v>
          </cell>
        </row>
        <row r="4616">
          <cell r="A4616">
            <v>4614</v>
          </cell>
        </row>
        <row r="4617">
          <cell r="A4617">
            <v>4615</v>
          </cell>
        </row>
        <row r="4618">
          <cell r="A4618">
            <v>4616</v>
          </cell>
        </row>
        <row r="4619">
          <cell r="A4619">
            <v>4617</v>
          </cell>
        </row>
        <row r="4620">
          <cell r="A4620">
            <v>4618</v>
          </cell>
        </row>
        <row r="4621">
          <cell r="A4621">
            <v>4619</v>
          </cell>
        </row>
        <row r="4622">
          <cell r="A4622">
            <v>4620</v>
          </cell>
        </row>
        <row r="4623">
          <cell r="A4623">
            <v>4621</v>
          </cell>
        </row>
        <row r="4624">
          <cell r="A4624">
            <v>4622</v>
          </cell>
        </row>
        <row r="4625">
          <cell r="A4625">
            <v>4623</v>
          </cell>
        </row>
        <row r="4626">
          <cell r="A4626">
            <v>4624</v>
          </cell>
        </row>
        <row r="4627">
          <cell r="A4627">
            <v>4625</v>
          </cell>
        </row>
        <row r="4628">
          <cell r="A4628">
            <v>4626</v>
          </cell>
        </row>
        <row r="4629">
          <cell r="A4629">
            <v>4627</v>
          </cell>
        </row>
        <row r="4630">
          <cell r="A4630">
            <v>4628</v>
          </cell>
        </row>
        <row r="4631">
          <cell r="A4631">
            <v>4629</v>
          </cell>
        </row>
        <row r="4632">
          <cell r="A4632">
            <v>4630</v>
          </cell>
        </row>
        <row r="4633">
          <cell r="A4633">
            <v>4631</v>
          </cell>
        </row>
        <row r="4634">
          <cell r="A4634">
            <v>4632</v>
          </cell>
        </row>
        <row r="4635">
          <cell r="A4635">
            <v>4633</v>
          </cell>
        </row>
        <row r="4636">
          <cell r="A4636">
            <v>4634</v>
          </cell>
        </row>
        <row r="4637">
          <cell r="A4637">
            <v>4635</v>
          </cell>
        </row>
        <row r="4638">
          <cell r="A4638">
            <v>4636</v>
          </cell>
        </row>
        <row r="4639">
          <cell r="A4639">
            <v>4637</v>
          </cell>
        </row>
        <row r="4640">
          <cell r="A4640">
            <v>4638</v>
          </cell>
        </row>
        <row r="4641">
          <cell r="A4641">
            <v>4639</v>
          </cell>
        </row>
        <row r="4642">
          <cell r="A4642">
            <v>4640</v>
          </cell>
        </row>
        <row r="4643">
          <cell r="A4643">
            <v>4641</v>
          </cell>
        </row>
        <row r="4644">
          <cell r="A4644">
            <v>4642</v>
          </cell>
        </row>
        <row r="4645">
          <cell r="A4645">
            <v>4643</v>
          </cell>
        </row>
        <row r="4646">
          <cell r="A4646">
            <v>4644</v>
          </cell>
        </row>
        <row r="4647">
          <cell r="A4647">
            <v>4645</v>
          </cell>
        </row>
        <row r="4648">
          <cell r="A4648">
            <v>4646</v>
          </cell>
        </row>
        <row r="4649">
          <cell r="A4649">
            <v>4647</v>
          </cell>
        </row>
        <row r="4650">
          <cell r="A4650">
            <v>4648</v>
          </cell>
        </row>
        <row r="4651">
          <cell r="A4651">
            <v>4649</v>
          </cell>
        </row>
        <row r="4652">
          <cell r="A4652">
            <v>4650</v>
          </cell>
        </row>
        <row r="4653">
          <cell r="A4653">
            <v>4651</v>
          </cell>
        </row>
        <row r="4654">
          <cell r="A4654">
            <v>4652</v>
          </cell>
        </row>
        <row r="4655">
          <cell r="A4655">
            <v>4653</v>
          </cell>
        </row>
        <row r="4656">
          <cell r="A4656">
            <v>4654</v>
          </cell>
        </row>
        <row r="4657">
          <cell r="A4657">
            <v>4655</v>
          </cell>
        </row>
        <row r="4658">
          <cell r="A4658">
            <v>4656</v>
          </cell>
        </row>
        <row r="4659">
          <cell r="A4659">
            <v>4657</v>
          </cell>
        </row>
        <row r="4660">
          <cell r="A4660">
            <v>4658</v>
          </cell>
        </row>
        <row r="4661">
          <cell r="A4661">
            <v>4659</v>
          </cell>
        </row>
        <row r="4662">
          <cell r="A4662">
            <v>4660</v>
          </cell>
        </row>
        <row r="4663">
          <cell r="A4663">
            <v>4661</v>
          </cell>
        </row>
        <row r="4664">
          <cell r="A4664">
            <v>4662</v>
          </cell>
        </row>
        <row r="4665">
          <cell r="A4665">
            <v>4663</v>
          </cell>
        </row>
        <row r="4666">
          <cell r="A4666">
            <v>4664</v>
          </cell>
        </row>
        <row r="4667">
          <cell r="A4667">
            <v>4665</v>
          </cell>
        </row>
        <row r="4668">
          <cell r="A4668">
            <v>4666</v>
          </cell>
        </row>
        <row r="4669">
          <cell r="A4669">
            <v>4667</v>
          </cell>
        </row>
        <row r="4670">
          <cell r="A4670">
            <v>4668</v>
          </cell>
        </row>
        <row r="4671">
          <cell r="A4671">
            <v>4669</v>
          </cell>
        </row>
        <row r="4672">
          <cell r="A4672">
            <v>4670</v>
          </cell>
        </row>
        <row r="4673">
          <cell r="A4673">
            <v>4671</v>
          </cell>
        </row>
        <row r="4674">
          <cell r="A4674">
            <v>4672</v>
          </cell>
        </row>
        <row r="4675">
          <cell r="A4675">
            <v>4673</v>
          </cell>
        </row>
        <row r="4676">
          <cell r="A4676">
            <v>4674</v>
          </cell>
        </row>
        <row r="4677">
          <cell r="A4677">
            <v>4675</v>
          </cell>
        </row>
        <row r="4678">
          <cell r="A4678">
            <v>4676</v>
          </cell>
        </row>
        <row r="4679">
          <cell r="A4679">
            <v>4677</v>
          </cell>
        </row>
        <row r="4680">
          <cell r="A4680">
            <v>4678</v>
          </cell>
        </row>
        <row r="4681">
          <cell r="A4681">
            <v>4679</v>
          </cell>
        </row>
        <row r="4682">
          <cell r="A4682">
            <v>4680</v>
          </cell>
        </row>
        <row r="4683">
          <cell r="A4683">
            <v>4681</v>
          </cell>
        </row>
        <row r="4684">
          <cell r="A4684">
            <v>4682</v>
          </cell>
        </row>
        <row r="4685">
          <cell r="A4685">
            <v>4683</v>
          </cell>
        </row>
        <row r="4686">
          <cell r="A4686">
            <v>4684</v>
          </cell>
        </row>
        <row r="4687">
          <cell r="A4687">
            <v>4685</v>
          </cell>
        </row>
        <row r="4688">
          <cell r="A4688">
            <v>4686</v>
          </cell>
        </row>
        <row r="4689">
          <cell r="A4689">
            <v>4687</v>
          </cell>
        </row>
        <row r="4690">
          <cell r="A4690">
            <v>4688</v>
          </cell>
        </row>
        <row r="4691">
          <cell r="A4691">
            <v>4689</v>
          </cell>
        </row>
        <row r="4692">
          <cell r="A4692">
            <v>4690</v>
          </cell>
        </row>
        <row r="4693">
          <cell r="A4693">
            <v>4691</v>
          </cell>
        </row>
        <row r="4694">
          <cell r="A4694">
            <v>4692</v>
          </cell>
        </row>
        <row r="4695">
          <cell r="A4695">
            <v>4693</v>
          </cell>
        </row>
        <row r="4696">
          <cell r="A4696">
            <v>4694</v>
          </cell>
        </row>
        <row r="4697">
          <cell r="A4697">
            <v>4695</v>
          </cell>
        </row>
        <row r="4698">
          <cell r="A4698">
            <v>4696</v>
          </cell>
        </row>
        <row r="4699">
          <cell r="A4699">
            <v>4697</v>
          </cell>
        </row>
        <row r="4700">
          <cell r="A4700">
            <v>4698</v>
          </cell>
        </row>
        <row r="4701">
          <cell r="A4701">
            <v>4699</v>
          </cell>
        </row>
        <row r="4702">
          <cell r="A4702">
            <v>4700</v>
          </cell>
        </row>
        <row r="4703">
          <cell r="A4703">
            <v>4701</v>
          </cell>
        </row>
        <row r="4704">
          <cell r="A4704">
            <v>4702</v>
          </cell>
        </row>
        <row r="4705">
          <cell r="A4705">
            <v>4703</v>
          </cell>
        </row>
        <row r="4706">
          <cell r="A4706">
            <v>4704</v>
          </cell>
        </row>
        <row r="4707">
          <cell r="A4707">
            <v>4705</v>
          </cell>
        </row>
        <row r="4708">
          <cell r="A4708">
            <v>4706</v>
          </cell>
        </row>
        <row r="4709">
          <cell r="A4709">
            <v>4707</v>
          </cell>
        </row>
        <row r="4710">
          <cell r="A4710">
            <v>4708</v>
          </cell>
        </row>
        <row r="4711">
          <cell r="A4711">
            <v>4709</v>
          </cell>
        </row>
        <row r="4712">
          <cell r="A4712">
            <v>4710</v>
          </cell>
        </row>
        <row r="4713">
          <cell r="A4713">
            <v>4711</v>
          </cell>
        </row>
        <row r="4714">
          <cell r="A4714">
            <v>4712</v>
          </cell>
        </row>
        <row r="4715">
          <cell r="A4715">
            <v>4713</v>
          </cell>
        </row>
        <row r="4716">
          <cell r="A4716">
            <v>4714</v>
          </cell>
        </row>
        <row r="4717">
          <cell r="A4717">
            <v>4715</v>
          </cell>
        </row>
        <row r="4718">
          <cell r="A4718">
            <v>4716</v>
          </cell>
        </row>
        <row r="4719">
          <cell r="A4719">
            <v>4717</v>
          </cell>
        </row>
        <row r="4720">
          <cell r="A4720">
            <v>4718</v>
          </cell>
        </row>
        <row r="4721">
          <cell r="A4721">
            <v>4719</v>
          </cell>
        </row>
        <row r="4722">
          <cell r="A4722">
            <v>4720</v>
          </cell>
        </row>
        <row r="4723">
          <cell r="A4723">
            <v>4721</v>
          </cell>
        </row>
        <row r="4724">
          <cell r="A4724">
            <v>4722</v>
          </cell>
        </row>
        <row r="4725">
          <cell r="A4725">
            <v>4723</v>
          </cell>
        </row>
        <row r="4726">
          <cell r="A4726">
            <v>4724</v>
          </cell>
        </row>
        <row r="4727">
          <cell r="A4727">
            <v>4725</v>
          </cell>
        </row>
        <row r="4728">
          <cell r="A4728">
            <v>4726</v>
          </cell>
        </row>
        <row r="4729">
          <cell r="A4729">
            <v>4727</v>
          </cell>
        </row>
        <row r="4730">
          <cell r="A4730">
            <v>4728</v>
          </cell>
        </row>
        <row r="4731">
          <cell r="A4731">
            <v>4729</v>
          </cell>
        </row>
        <row r="4732">
          <cell r="A4732">
            <v>4730</v>
          </cell>
        </row>
        <row r="4733">
          <cell r="A4733">
            <v>4731</v>
          </cell>
        </row>
        <row r="4734">
          <cell r="A4734">
            <v>4732</v>
          </cell>
        </row>
        <row r="4735">
          <cell r="A4735">
            <v>4733</v>
          </cell>
        </row>
        <row r="4736">
          <cell r="A4736">
            <v>4734</v>
          </cell>
        </row>
        <row r="4737">
          <cell r="A4737">
            <v>4735</v>
          </cell>
        </row>
        <row r="4738">
          <cell r="A4738">
            <v>4736</v>
          </cell>
        </row>
        <row r="4739">
          <cell r="A4739">
            <v>4737</v>
          </cell>
        </row>
        <row r="4740">
          <cell r="A4740">
            <v>4738</v>
          </cell>
        </row>
        <row r="4741">
          <cell r="A4741">
            <v>4739</v>
          </cell>
        </row>
        <row r="4742">
          <cell r="A4742">
            <v>4740</v>
          </cell>
        </row>
        <row r="4743">
          <cell r="A4743">
            <v>4741</v>
          </cell>
        </row>
        <row r="4744">
          <cell r="A4744">
            <v>4742</v>
          </cell>
        </row>
        <row r="4745">
          <cell r="A4745">
            <v>4743</v>
          </cell>
        </row>
        <row r="4746">
          <cell r="A4746">
            <v>4744</v>
          </cell>
        </row>
        <row r="4747">
          <cell r="A4747">
            <v>4745</v>
          </cell>
        </row>
        <row r="4748">
          <cell r="A4748">
            <v>4746</v>
          </cell>
        </row>
        <row r="4749">
          <cell r="A4749">
            <v>4747</v>
          </cell>
        </row>
        <row r="4750">
          <cell r="A4750">
            <v>4748</v>
          </cell>
        </row>
        <row r="4751">
          <cell r="A4751">
            <v>4749</v>
          </cell>
        </row>
        <row r="4752">
          <cell r="A4752">
            <v>4750</v>
          </cell>
        </row>
        <row r="4753">
          <cell r="A4753">
            <v>4751</v>
          </cell>
        </row>
        <row r="4754">
          <cell r="A4754">
            <v>4752</v>
          </cell>
        </row>
        <row r="4755">
          <cell r="A4755">
            <v>4753</v>
          </cell>
        </row>
        <row r="4756">
          <cell r="A4756">
            <v>4754</v>
          </cell>
        </row>
        <row r="4757">
          <cell r="A4757">
            <v>4755</v>
          </cell>
        </row>
        <row r="4758">
          <cell r="A4758">
            <v>4756</v>
          </cell>
        </row>
        <row r="4759">
          <cell r="A4759">
            <v>4757</v>
          </cell>
        </row>
        <row r="4760">
          <cell r="A4760">
            <v>4758</v>
          </cell>
        </row>
        <row r="4761">
          <cell r="A4761">
            <v>4759</v>
          </cell>
        </row>
        <row r="4762">
          <cell r="A4762">
            <v>4760</v>
          </cell>
        </row>
        <row r="4763">
          <cell r="A4763">
            <v>4761</v>
          </cell>
        </row>
        <row r="4764">
          <cell r="A4764">
            <v>4762</v>
          </cell>
        </row>
        <row r="4765">
          <cell r="A4765">
            <v>4763</v>
          </cell>
        </row>
        <row r="4766">
          <cell r="A4766">
            <v>4764</v>
          </cell>
        </row>
        <row r="4767">
          <cell r="A4767">
            <v>4765</v>
          </cell>
        </row>
        <row r="4768">
          <cell r="A4768">
            <v>4766</v>
          </cell>
        </row>
        <row r="4769">
          <cell r="A4769">
            <v>4767</v>
          </cell>
        </row>
        <row r="4770">
          <cell r="A4770">
            <v>4768</v>
          </cell>
        </row>
        <row r="4771">
          <cell r="A4771">
            <v>4769</v>
          </cell>
        </row>
        <row r="4772">
          <cell r="A4772">
            <v>4770</v>
          </cell>
        </row>
        <row r="4773">
          <cell r="A4773">
            <v>4771</v>
          </cell>
        </row>
        <row r="4774">
          <cell r="A4774">
            <v>4772</v>
          </cell>
        </row>
        <row r="4775">
          <cell r="A4775">
            <v>4773</v>
          </cell>
        </row>
        <row r="4776">
          <cell r="A4776">
            <v>4774</v>
          </cell>
        </row>
        <row r="4777">
          <cell r="A4777">
            <v>4775</v>
          </cell>
        </row>
        <row r="4778">
          <cell r="A4778">
            <v>4776</v>
          </cell>
        </row>
        <row r="4779">
          <cell r="A4779">
            <v>4777</v>
          </cell>
        </row>
        <row r="4780">
          <cell r="A4780">
            <v>4778</v>
          </cell>
        </row>
        <row r="4781">
          <cell r="A4781">
            <v>4779</v>
          </cell>
        </row>
        <row r="4782">
          <cell r="A4782">
            <v>4780</v>
          </cell>
        </row>
        <row r="4783">
          <cell r="A4783">
            <v>4781</v>
          </cell>
        </row>
        <row r="4784">
          <cell r="A4784">
            <v>4782</v>
          </cell>
        </row>
        <row r="4785">
          <cell r="A4785">
            <v>4783</v>
          </cell>
        </row>
        <row r="4786">
          <cell r="A4786">
            <v>4784</v>
          </cell>
        </row>
        <row r="4787">
          <cell r="A4787">
            <v>4785</v>
          </cell>
        </row>
        <row r="4788">
          <cell r="A4788">
            <v>4786</v>
          </cell>
        </row>
        <row r="4789">
          <cell r="A4789">
            <v>4787</v>
          </cell>
        </row>
        <row r="4790">
          <cell r="A4790">
            <v>4788</v>
          </cell>
        </row>
        <row r="4791">
          <cell r="A4791">
            <v>4789</v>
          </cell>
        </row>
        <row r="4792">
          <cell r="A4792">
            <v>4790</v>
          </cell>
        </row>
        <row r="4793">
          <cell r="A4793">
            <v>4791</v>
          </cell>
        </row>
        <row r="4794">
          <cell r="A4794">
            <v>4792</v>
          </cell>
        </row>
        <row r="4795">
          <cell r="A4795">
            <v>4793</v>
          </cell>
        </row>
        <row r="4796">
          <cell r="A4796">
            <v>4794</v>
          </cell>
        </row>
        <row r="4797">
          <cell r="A4797">
            <v>4795</v>
          </cell>
        </row>
        <row r="4798">
          <cell r="A4798">
            <v>4796</v>
          </cell>
        </row>
        <row r="4799">
          <cell r="A4799">
            <v>4797</v>
          </cell>
        </row>
        <row r="4800">
          <cell r="A4800">
            <v>4798</v>
          </cell>
        </row>
        <row r="4801">
          <cell r="A4801">
            <v>4799</v>
          </cell>
        </row>
        <row r="4802">
          <cell r="A4802">
            <v>4800</v>
          </cell>
        </row>
        <row r="4803">
          <cell r="A4803">
            <v>4801</v>
          </cell>
        </row>
        <row r="4804">
          <cell r="A4804">
            <v>4802</v>
          </cell>
        </row>
        <row r="4805">
          <cell r="A4805">
            <v>4803</v>
          </cell>
        </row>
        <row r="4806">
          <cell r="A4806">
            <v>4804</v>
          </cell>
        </row>
        <row r="4807">
          <cell r="A4807">
            <v>4805</v>
          </cell>
        </row>
        <row r="4808">
          <cell r="A4808">
            <v>4806</v>
          </cell>
        </row>
        <row r="4809">
          <cell r="A4809">
            <v>4807</v>
          </cell>
        </row>
        <row r="4810">
          <cell r="A4810">
            <v>4808</v>
          </cell>
        </row>
        <row r="4811">
          <cell r="A4811">
            <v>4809</v>
          </cell>
        </row>
        <row r="4812">
          <cell r="A4812">
            <v>4810</v>
          </cell>
        </row>
        <row r="4813">
          <cell r="A4813">
            <v>4811</v>
          </cell>
        </row>
        <row r="4814">
          <cell r="A4814">
            <v>4812</v>
          </cell>
        </row>
        <row r="4815">
          <cell r="A4815">
            <v>4813</v>
          </cell>
        </row>
        <row r="4816">
          <cell r="A4816">
            <v>4814</v>
          </cell>
        </row>
        <row r="4817">
          <cell r="A4817">
            <v>4815</v>
          </cell>
        </row>
        <row r="4818">
          <cell r="A4818">
            <v>4816</v>
          </cell>
        </row>
        <row r="4819">
          <cell r="A4819">
            <v>4817</v>
          </cell>
        </row>
        <row r="4820">
          <cell r="A4820">
            <v>4818</v>
          </cell>
        </row>
        <row r="4821">
          <cell r="A4821">
            <v>4819</v>
          </cell>
        </row>
        <row r="4822">
          <cell r="A4822">
            <v>4820</v>
          </cell>
        </row>
        <row r="4823">
          <cell r="A4823">
            <v>4821</v>
          </cell>
        </row>
        <row r="4824">
          <cell r="A4824">
            <v>4822</v>
          </cell>
        </row>
        <row r="4825">
          <cell r="A4825">
            <v>4823</v>
          </cell>
        </row>
        <row r="4826">
          <cell r="A4826">
            <v>4824</v>
          </cell>
        </row>
        <row r="4827">
          <cell r="A4827">
            <v>4825</v>
          </cell>
        </row>
        <row r="4828">
          <cell r="A4828">
            <v>4826</v>
          </cell>
        </row>
        <row r="4829">
          <cell r="A4829">
            <v>4827</v>
          </cell>
        </row>
        <row r="4830">
          <cell r="A4830">
            <v>4828</v>
          </cell>
        </row>
        <row r="4831">
          <cell r="A4831">
            <v>4829</v>
          </cell>
        </row>
        <row r="4832">
          <cell r="A4832">
            <v>4830</v>
          </cell>
        </row>
        <row r="4833">
          <cell r="A4833">
            <v>4831</v>
          </cell>
        </row>
        <row r="4834">
          <cell r="A4834">
            <v>4832</v>
          </cell>
        </row>
        <row r="4835">
          <cell r="A4835">
            <v>4833</v>
          </cell>
        </row>
        <row r="4836">
          <cell r="A4836">
            <v>4834</v>
          </cell>
        </row>
        <row r="4837">
          <cell r="A4837">
            <v>4835</v>
          </cell>
        </row>
        <row r="4838">
          <cell r="A4838">
            <v>4836</v>
          </cell>
        </row>
        <row r="4839">
          <cell r="A4839">
            <v>4837</v>
          </cell>
        </row>
        <row r="4840">
          <cell r="A4840">
            <v>4838</v>
          </cell>
        </row>
        <row r="4841">
          <cell r="A4841">
            <v>4839</v>
          </cell>
        </row>
        <row r="4842">
          <cell r="A4842">
            <v>4840</v>
          </cell>
        </row>
        <row r="4843">
          <cell r="A4843">
            <v>4841</v>
          </cell>
        </row>
        <row r="4844">
          <cell r="A4844">
            <v>4842</v>
          </cell>
        </row>
        <row r="4845">
          <cell r="A4845">
            <v>4843</v>
          </cell>
        </row>
        <row r="4846">
          <cell r="A4846">
            <v>4844</v>
          </cell>
        </row>
        <row r="4847">
          <cell r="A4847">
            <v>4845</v>
          </cell>
        </row>
        <row r="4848">
          <cell r="A4848">
            <v>4846</v>
          </cell>
        </row>
        <row r="4849">
          <cell r="A4849">
            <v>4847</v>
          </cell>
        </row>
        <row r="4850">
          <cell r="A4850">
            <v>4848</v>
          </cell>
        </row>
        <row r="4851">
          <cell r="A4851">
            <v>4849</v>
          </cell>
        </row>
        <row r="4852">
          <cell r="A4852">
            <v>4850</v>
          </cell>
        </row>
        <row r="4853">
          <cell r="A4853">
            <v>4851</v>
          </cell>
        </row>
        <row r="4854">
          <cell r="A4854">
            <v>4852</v>
          </cell>
        </row>
        <row r="4855">
          <cell r="A4855">
            <v>4853</v>
          </cell>
        </row>
        <row r="4856">
          <cell r="A4856">
            <v>4854</v>
          </cell>
        </row>
        <row r="4857">
          <cell r="A4857">
            <v>4855</v>
          </cell>
        </row>
        <row r="4858">
          <cell r="A4858">
            <v>4856</v>
          </cell>
        </row>
        <row r="4859">
          <cell r="A4859">
            <v>4857</v>
          </cell>
        </row>
        <row r="4860">
          <cell r="A4860">
            <v>4858</v>
          </cell>
        </row>
        <row r="4861">
          <cell r="A4861">
            <v>4859</v>
          </cell>
        </row>
        <row r="4862">
          <cell r="A4862">
            <v>4860</v>
          </cell>
        </row>
        <row r="4863">
          <cell r="A4863">
            <v>4861</v>
          </cell>
        </row>
        <row r="4864">
          <cell r="A4864">
            <v>4862</v>
          </cell>
        </row>
        <row r="4865">
          <cell r="A4865">
            <v>4863</v>
          </cell>
        </row>
        <row r="4866">
          <cell r="A4866">
            <v>4864</v>
          </cell>
        </row>
        <row r="4867">
          <cell r="A4867">
            <v>4865</v>
          </cell>
        </row>
        <row r="4868">
          <cell r="A4868">
            <v>4866</v>
          </cell>
        </row>
        <row r="4869">
          <cell r="A4869">
            <v>4867</v>
          </cell>
        </row>
        <row r="4870">
          <cell r="A4870">
            <v>4868</v>
          </cell>
        </row>
        <row r="4871">
          <cell r="A4871">
            <v>4869</v>
          </cell>
        </row>
        <row r="4872">
          <cell r="A4872">
            <v>4870</v>
          </cell>
        </row>
        <row r="4873">
          <cell r="A4873">
            <v>4871</v>
          </cell>
        </row>
        <row r="4874">
          <cell r="A4874">
            <v>4872</v>
          </cell>
        </row>
        <row r="4875">
          <cell r="A4875">
            <v>4873</v>
          </cell>
        </row>
        <row r="4876">
          <cell r="A4876">
            <v>4874</v>
          </cell>
        </row>
        <row r="4877">
          <cell r="A4877">
            <v>4875</v>
          </cell>
        </row>
        <row r="4878">
          <cell r="A4878">
            <v>4876</v>
          </cell>
        </row>
        <row r="4879">
          <cell r="A4879">
            <v>4877</v>
          </cell>
        </row>
        <row r="4880">
          <cell r="A4880">
            <v>4878</v>
          </cell>
        </row>
        <row r="4881">
          <cell r="A4881">
            <v>4879</v>
          </cell>
        </row>
        <row r="4882">
          <cell r="A4882">
            <v>4880</v>
          </cell>
        </row>
        <row r="4883">
          <cell r="A4883">
            <v>4881</v>
          </cell>
        </row>
        <row r="4884">
          <cell r="A4884">
            <v>4882</v>
          </cell>
        </row>
        <row r="4885">
          <cell r="A4885">
            <v>4883</v>
          </cell>
        </row>
        <row r="4886">
          <cell r="A4886">
            <v>4884</v>
          </cell>
        </row>
        <row r="4887">
          <cell r="A4887">
            <v>4885</v>
          </cell>
        </row>
        <row r="4888">
          <cell r="A4888">
            <v>4886</v>
          </cell>
        </row>
        <row r="4889">
          <cell r="A4889">
            <v>4887</v>
          </cell>
        </row>
        <row r="4890">
          <cell r="A4890">
            <v>4888</v>
          </cell>
        </row>
        <row r="4891">
          <cell r="A4891">
            <v>4889</v>
          </cell>
        </row>
        <row r="4892">
          <cell r="A4892">
            <v>4890</v>
          </cell>
        </row>
        <row r="4893">
          <cell r="A4893">
            <v>4891</v>
          </cell>
        </row>
        <row r="4894">
          <cell r="A4894">
            <v>4892</v>
          </cell>
        </row>
        <row r="4895">
          <cell r="A4895">
            <v>4893</v>
          </cell>
        </row>
        <row r="4896">
          <cell r="A4896">
            <v>4894</v>
          </cell>
        </row>
        <row r="4897">
          <cell r="A4897">
            <v>4895</v>
          </cell>
        </row>
        <row r="4898">
          <cell r="A4898">
            <v>4896</v>
          </cell>
        </row>
        <row r="4899">
          <cell r="A4899">
            <v>4897</v>
          </cell>
        </row>
        <row r="4900">
          <cell r="A4900">
            <v>4898</v>
          </cell>
        </row>
        <row r="4901">
          <cell r="A4901">
            <v>4899</v>
          </cell>
        </row>
        <row r="4902">
          <cell r="A4902">
            <v>4900</v>
          </cell>
        </row>
        <row r="4903">
          <cell r="A4903">
            <v>4901</v>
          </cell>
        </row>
        <row r="4904">
          <cell r="A4904">
            <v>4902</v>
          </cell>
        </row>
        <row r="4905">
          <cell r="A4905">
            <v>4903</v>
          </cell>
        </row>
        <row r="4906">
          <cell r="A4906">
            <v>4904</v>
          </cell>
        </row>
        <row r="4907">
          <cell r="A4907">
            <v>4905</v>
          </cell>
        </row>
        <row r="4908">
          <cell r="A4908">
            <v>4906</v>
          </cell>
        </row>
        <row r="4909">
          <cell r="A4909">
            <v>4907</v>
          </cell>
        </row>
        <row r="4910">
          <cell r="A4910">
            <v>4908</v>
          </cell>
        </row>
        <row r="4911">
          <cell r="A4911">
            <v>4909</v>
          </cell>
        </row>
        <row r="4912">
          <cell r="A4912">
            <v>4910</v>
          </cell>
        </row>
        <row r="4913">
          <cell r="A4913">
            <v>4911</v>
          </cell>
        </row>
        <row r="4914">
          <cell r="A4914">
            <v>4912</v>
          </cell>
        </row>
        <row r="4915">
          <cell r="A4915">
            <v>4913</v>
          </cell>
        </row>
        <row r="4916">
          <cell r="A4916">
            <v>4914</v>
          </cell>
        </row>
        <row r="4917">
          <cell r="A4917">
            <v>4915</v>
          </cell>
        </row>
        <row r="4918">
          <cell r="A4918">
            <v>4916</v>
          </cell>
        </row>
        <row r="4919">
          <cell r="A4919">
            <v>4917</v>
          </cell>
        </row>
        <row r="4920">
          <cell r="A4920">
            <v>4918</v>
          </cell>
        </row>
        <row r="4921">
          <cell r="A4921">
            <v>4919</v>
          </cell>
        </row>
        <row r="4922">
          <cell r="A4922">
            <v>4920</v>
          </cell>
        </row>
        <row r="4923">
          <cell r="A4923">
            <v>4921</v>
          </cell>
        </row>
        <row r="4924">
          <cell r="A4924">
            <v>4922</v>
          </cell>
        </row>
        <row r="4925">
          <cell r="A4925">
            <v>4923</v>
          </cell>
        </row>
        <row r="4926">
          <cell r="A4926">
            <v>4924</v>
          </cell>
        </row>
        <row r="4927">
          <cell r="A4927">
            <v>4925</v>
          </cell>
        </row>
        <row r="4928">
          <cell r="A4928">
            <v>4926</v>
          </cell>
        </row>
        <row r="4929">
          <cell r="A4929">
            <v>4927</v>
          </cell>
        </row>
        <row r="4930">
          <cell r="A4930">
            <v>4928</v>
          </cell>
        </row>
        <row r="4931">
          <cell r="A4931">
            <v>4929</v>
          </cell>
        </row>
        <row r="4932">
          <cell r="A4932">
            <v>4930</v>
          </cell>
        </row>
        <row r="4933">
          <cell r="A4933">
            <v>4931</v>
          </cell>
        </row>
        <row r="4934">
          <cell r="A4934">
            <v>4932</v>
          </cell>
        </row>
        <row r="4935">
          <cell r="A4935">
            <v>4933</v>
          </cell>
        </row>
        <row r="4936">
          <cell r="A4936">
            <v>4934</v>
          </cell>
        </row>
        <row r="4937">
          <cell r="A4937">
            <v>4935</v>
          </cell>
        </row>
        <row r="4938">
          <cell r="A4938">
            <v>4936</v>
          </cell>
        </row>
        <row r="4939">
          <cell r="A4939">
            <v>4937</v>
          </cell>
        </row>
        <row r="4940">
          <cell r="A4940">
            <v>4938</v>
          </cell>
        </row>
        <row r="4941">
          <cell r="A4941">
            <v>4939</v>
          </cell>
        </row>
        <row r="4942">
          <cell r="A4942">
            <v>4940</v>
          </cell>
        </row>
        <row r="4943">
          <cell r="A4943">
            <v>4941</v>
          </cell>
        </row>
        <row r="4944">
          <cell r="A4944">
            <v>4942</v>
          </cell>
        </row>
        <row r="4945">
          <cell r="A4945">
            <v>4943</v>
          </cell>
        </row>
        <row r="4946">
          <cell r="A4946">
            <v>4944</v>
          </cell>
        </row>
        <row r="4947">
          <cell r="A4947">
            <v>4945</v>
          </cell>
        </row>
        <row r="4948">
          <cell r="A4948">
            <v>4946</v>
          </cell>
        </row>
        <row r="4949">
          <cell r="A4949">
            <v>4947</v>
          </cell>
        </row>
        <row r="4950">
          <cell r="A4950">
            <v>4948</v>
          </cell>
        </row>
        <row r="4951">
          <cell r="A4951">
            <v>4949</v>
          </cell>
        </row>
        <row r="4952">
          <cell r="A4952">
            <v>4950</v>
          </cell>
        </row>
        <row r="4953">
          <cell r="A4953">
            <v>4951</v>
          </cell>
        </row>
        <row r="4954">
          <cell r="A4954">
            <v>4952</v>
          </cell>
        </row>
        <row r="4955">
          <cell r="A4955">
            <v>4953</v>
          </cell>
        </row>
        <row r="4956">
          <cell r="A4956">
            <v>4954</v>
          </cell>
        </row>
        <row r="4957">
          <cell r="A4957">
            <v>4955</v>
          </cell>
        </row>
        <row r="4958">
          <cell r="A4958">
            <v>4956</v>
          </cell>
        </row>
        <row r="4959">
          <cell r="A4959">
            <v>4957</v>
          </cell>
        </row>
        <row r="4960">
          <cell r="A4960">
            <v>4958</v>
          </cell>
        </row>
        <row r="4961">
          <cell r="A4961">
            <v>4959</v>
          </cell>
        </row>
        <row r="4962">
          <cell r="A4962">
            <v>4960</v>
          </cell>
        </row>
        <row r="4963">
          <cell r="A4963">
            <v>4961</v>
          </cell>
        </row>
        <row r="4964">
          <cell r="A4964">
            <v>4962</v>
          </cell>
        </row>
        <row r="4965">
          <cell r="A4965">
            <v>4963</v>
          </cell>
        </row>
        <row r="4966">
          <cell r="A4966">
            <v>4964</v>
          </cell>
        </row>
        <row r="4967">
          <cell r="A4967">
            <v>4965</v>
          </cell>
        </row>
        <row r="4968">
          <cell r="A4968">
            <v>4966</v>
          </cell>
        </row>
        <row r="4969">
          <cell r="A4969">
            <v>4967</v>
          </cell>
        </row>
        <row r="4970">
          <cell r="A4970">
            <v>4968</v>
          </cell>
        </row>
        <row r="4971">
          <cell r="A4971">
            <v>4969</v>
          </cell>
        </row>
        <row r="4972">
          <cell r="A4972">
            <v>4970</v>
          </cell>
        </row>
        <row r="4973">
          <cell r="A4973">
            <v>4971</v>
          </cell>
        </row>
        <row r="4974">
          <cell r="A4974">
            <v>4972</v>
          </cell>
        </row>
        <row r="4975">
          <cell r="A4975">
            <v>4973</v>
          </cell>
        </row>
        <row r="4976">
          <cell r="A4976">
            <v>4974</v>
          </cell>
        </row>
        <row r="4977">
          <cell r="A4977">
            <v>4975</v>
          </cell>
        </row>
        <row r="4978">
          <cell r="A4978">
            <v>4976</v>
          </cell>
        </row>
        <row r="4979">
          <cell r="A4979">
            <v>4977</v>
          </cell>
        </row>
        <row r="4980">
          <cell r="A4980">
            <v>4978</v>
          </cell>
        </row>
        <row r="4981">
          <cell r="A4981">
            <v>4979</v>
          </cell>
        </row>
        <row r="4982">
          <cell r="A4982">
            <v>4980</v>
          </cell>
        </row>
        <row r="4983">
          <cell r="A4983">
            <v>4981</v>
          </cell>
        </row>
        <row r="4984">
          <cell r="A4984">
            <v>4982</v>
          </cell>
        </row>
        <row r="4985">
          <cell r="A4985">
            <v>4983</v>
          </cell>
        </row>
        <row r="4986">
          <cell r="A4986">
            <v>4984</v>
          </cell>
        </row>
        <row r="4987">
          <cell r="A4987">
            <v>4985</v>
          </cell>
        </row>
        <row r="4988">
          <cell r="A4988">
            <v>4986</v>
          </cell>
        </row>
        <row r="4989">
          <cell r="A4989">
            <v>4987</v>
          </cell>
        </row>
        <row r="4990">
          <cell r="A4990">
            <v>4988</v>
          </cell>
        </row>
        <row r="4991">
          <cell r="A4991">
            <v>4989</v>
          </cell>
        </row>
        <row r="4992">
          <cell r="A4992">
            <v>4990</v>
          </cell>
        </row>
        <row r="4993">
          <cell r="A4993">
            <v>4991</v>
          </cell>
        </row>
        <row r="4994">
          <cell r="A4994">
            <v>4992</v>
          </cell>
        </row>
        <row r="4995">
          <cell r="A4995">
            <v>4993</v>
          </cell>
        </row>
        <row r="4996">
          <cell r="A4996">
            <v>4994</v>
          </cell>
        </row>
        <row r="4997">
          <cell r="A4997">
            <v>4995</v>
          </cell>
        </row>
        <row r="4998">
          <cell r="A4998">
            <v>4996</v>
          </cell>
        </row>
        <row r="4999">
          <cell r="A4999">
            <v>4997</v>
          </cell>
        </row>
        <row r="5000">
          <cell r="A5000">
            <v>4998</v>
          </cell>
        </row>
        <row r="5001">
          <cell r="A5001">
            <v>4999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</sheetNames>
    <sheetDataSet>
      <sheetData sheetId="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</sheetNames>
    <sheetDataSet>
      <sheetData sheetId="0" refreshError="1">
        <row r="22">
          <cell r="G22">
            <v>0</v>
          </cell>
          <cell r="H22">
            <v>0</v>
          </cell>
          <cell r="J22">
            <v>205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270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377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576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971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1348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2032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3212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4099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4785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7660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53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80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119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163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228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351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613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930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1431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56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92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135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2520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3140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7691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1173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3436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243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351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459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819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1043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1611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2287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3073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3735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5402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5445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9495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11070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13140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477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603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725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914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1632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2160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3327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5772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501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762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1055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1338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2400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3231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5202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8728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990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1305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1701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3060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4086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6660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11250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7020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7830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13410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7920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8730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15300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463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565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690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787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909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972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1211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1319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1514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1679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2175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2459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3108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3391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3795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1204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637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693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802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775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1543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4309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637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714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3354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1540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624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783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1158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1372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1575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2283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466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843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932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1192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1566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1921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2535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3538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4503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5043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8072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1140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1500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6400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7800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11300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19300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25900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40560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48670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220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260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299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357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697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975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1278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1813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2335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3558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4214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195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285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470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700</v>
          </cell>
          <cell r="K159">
            <v>0</v>
          </cell>
          <cell r="L159">
            <v>0</v>
          </cell>
        </row>
        <row r="160">
          <cell r="G160">
            <v>0</v>
          </cell>
          <cell r="H160">
            <v>0</v>
          </cell>
          <cell r="J160">
            <v>820</v>
          </cell>
          <cell r="K160">
            <v>0</v>
          </cell>
          <cell r="L160">
            <v>0</v>
          </cell>
        </row>
        <row r="161">
          <cell r="G161">
            <v>0</v>
          </cell>
          <cell r="H161">
            <v>0</v>
          </cell>
          <cell r="J161">
            <v>1235</v>
          </cell>
          <cell r="K161">
            <v>0</v>
          </cell>
          <cell r="L161">
            <v>0</v>
          </cell>
        </row>
        <row r="162">
          <cell r="G162">
            <v>0</v>
          </cell>
          <cell r="H162">
            <v>0</v>
          </cell>
          <cell r="J162">
            <v>1715</v>
          </cell>
          <cell r="K162">
            <v>0</v>
          </cell>
          <cell r="L162">
            <v>0</v>
          </cell>
        </row>
        <row r="163">
          <cell r="G163">
            <v>0</v>
          </cell>
          <cell r="H163">
            <v>0</v>
          </cell>
          <cell r="J163">
            <v>2430</v>
          </cell>
          <cell r="K163">
            <v>0</v>
          </cell>
          <cell r="L163">
            <v>0</v>
          </cell>
        </row>
        <row r="164">
          <cell r="G164">
            <v>0</v>
          </cell>
          <cell r="H164">
            <v>0</v>
          </cell>
          <cell r="J164">
            <v>3575</v>
          </cell>
          <cell r="K164">
            <v>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310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460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640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970</v>
          </cell>
          <cell r="K168">
            <v>0</v>
          </cell>
          <cell r="L168">
            <v>0</v>
          </cell>
        </row>
        <row r="169">
          <cell r="G169">
            <v>0</v>
          </cell>
          <cell r="H169">
            <v>0</v>
          </cell>
          <cell r="J169">
            <v>1300</v>
          </cell>
          <cell r="K169">
            <v>0</v>
          </cell>
          <cell r="L169">
            <v>0</v>
          </cell>
        </row>
        <row r="170">
          <cell r="G170">
            <v>0</v>
          </cell>
          <cell r="H170">
            <v>0</v>
          </cell>
          <cell r="J170">
            <v>1600</v>
          </cell>
          <cell r="K170">
            <v>0</v>
          </cell>
          <cell r="L170">
            <v>0</v>
          </cell>
        </row>
        <row r="171">
          <cell r="G171">
            <v>0</v>
          </cell>
          <cell r="H171">
            <v>0</v>
          </cell>
          <cell r="J171">
            <v>2540</v>
          </cell>
          <cell r="K171">
            <v>0</v>
          </cell>
          <cell r="L171">
            <v>0</v>
          </cell>
        </row>
        <row r="172">
          <cell r="G172">
            <v>0</v>
          </cell>
          <cell r="H172">
            <v>0</v>
          </cell>
          <cell r="J172">
            <v>3280</v>
          </cell>
          <cell r="K172">
            <v>0</v>
          </cell>
          <cell r="L172">
            <v>0</v>
          </cell>
        </row>
        <row r="173">
          <cell r="G173">
            <v>0</v>
          </cell>
          <cell r="H173">
            <v>0</v>
          </cell>
          <cell r="J173">
            <v>6660</v>
          </cell>
          <cell r="K173">
            <v>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20000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57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75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112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299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403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455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2080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3380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4550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5200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8450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10400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12350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140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190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260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490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740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1180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2180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85800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2240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3070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4750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8360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1875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2500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3250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4625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7500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11813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21250</v>
          </cell>
          <cell r="K206">
            <v>0</v>
          </cell>
          <cell r="L206">
            <v>0</v>
          </cell>
        </row>
        <row r="207">
          <cell r="G207">
            <v>0</v>
          </cell>
          <cell r="H207">
            <v>0</v>
          </cell>
          <cell r="J207">
            <v>2308</v>
          </cell>
          <cell r="K207">
            <v>0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540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560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440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2639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4203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5571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180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200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220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160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1411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1370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1750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2220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2740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3420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4050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4680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4050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7200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8910</v>
          </cell>
          <cell r="K228">
            <v>0</v>
          </cell>
          <cell r="L228">
            <v>0</v>
          </cell>
        </row>
        <row r="229">
          <cell r="G229">
            <v>0</v>
          </cell>
          <cell r="H229">
            <v>0</v>
          </cell>
          <cell r="J229">
            <v>11160</v>
          </cell>
          <cell r="K229">
            <v>0</v>
          </cell>
          <cell r="L229">
            <v>0</v>
          </cell>
        </row>
        <row r="230">
          <cell r="G230">
            <v>0</v>
          </cell>
          <cell r="H230">
            <v>0</v>
          </cell>
          <cell r="J230">
            <v>18720</v>
          </cell>
          <cell r="K230">
            <v>0</v>
          </cell>
          <cell r="L230">
            <v>0</v>
          </cell>
        </row>
        <row r="231">
          <cell r="G231">
            <v>0</v>
          </cell>
          <cell r="H231">
            <v>0</v>
          </cell>
          <cell r="J231">
            <v>22500</v>
          </cell>
          <cell r="K231">
            <v>0</v>
          </cell>
          <cell r="L231">
            <v>0</v>
          </cell>
        </row>
        <row r="232">
          <cell r="G232">
            <v>0</v>
          </cell>
          <cell r="H232">
            <v>0</v>
          </cell>
          <cell r="J232">
            <v>15430</v>
          </cell>
          <cell r="K232">
            <v>0</v>
          </cell>
          <cell r="L232">
            <v>0</v>
          </cell>
        </row>
        <row r="233">
          <cell r="G233">
            <v>0</v>
          </cell>
          <cell r="H233">
            <v>0</v>
          </cell>
          <cell r="J233">
            <v>19310</v>
          </cell>
          <cell r="K233">
            <v>0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25040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28750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3500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13050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19300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23940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2070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4160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1800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110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140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52000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19500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16500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29500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21000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21000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17000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6000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2750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6500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15000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350000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65000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72000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120000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130000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1440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1362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1820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1100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1450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90000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98100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380000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8000000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8000000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2000000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3200000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1700000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4000000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680000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1600000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600000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1600000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827000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3500000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345000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230000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100000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4500000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380000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150000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1000000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450000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2400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0</v>
          </cell>
          <cell r="H291">
            <v>0</v>
          </cell>
          <cell r="I291">
            <v>0</v>
          </cell>
          <cell r="J291">
            <v>5000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J292">
            <v>23000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0</v>
          </cell>
          <cell r="H293">
            <v>0</v>
          </cell>
          <cell r="I293">
            <v>0</v>
          </cell>
          <cell r="J293">
            <v>450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4290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4000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11000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130000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0</v>
          </cell>
          <cell r="I298">
            <v>0</v>
          </cell>
          <cell r="J298">
            <v>9000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1500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1300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315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0</v>
          </cell>
          <cell r="I306">
            <v>0</v>
          </cell>
          <cell r="J306">
            <v>35000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0</v>
          </cell>
          <cell r="H307">
            <v>0</v>
          </cell>
          <cell r="I307">
            <v>0</v>
          </cell>
          <cell r="J307">
            <v>80000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0</v>
          </cell>
          <cell r="H308">
            <v>0</v>
          </cell>
          <cell r="I308">
            <v>0</v>
          </cell>
          <cell r="J308">
            <v>850000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0</v>
          </cell>
          <cell r="I309">
            <v>0</v>
          </cell>
          <cell r="J309">
            <v>16000000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150000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18000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0</v>
          </cell>
          <cell r="I314">
            <v>0</v>
          </cell>
          <cell r="J314">
            <v>167600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45000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J319">
            <v>110000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>
            <v>0</v>
          </cell>
          <cell r="H320">
            <v>0</v>
          </cell>
          <cell r="I320">
            <v>0</v>
          </cell>
          <cell r="J320">
            <v>18000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18000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0</v>
          </cell>
          <cell r="I322">
            <v>0</v>
          </cell>
          <cell r="J322">
            <v>18000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>
            <v>0</v>
          </cell>
          <cell r="H323">
            <v>0</v>
          </cell>
          <cell r="I323">
            <v>0</v>
          </cell>
          <cell r="J323">
            <v>53000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>
            <v>0</v>
          </cell>
          <cell r="H324">
            <v>76964</v>
          </cell>
          <cell r="I324">
            <v>0</v>
          </cell>
          <cell r="J324">
            <v>74371</v>
          </cell>
          <cell r="K324">
            <v>0</v>
          </cell>
          <cell r="L324">
            <v>3926</v>
          </cell>
          <cell r="M324">
            <v>0</v>
          </cell>
        </row>
        <row r="325">
          <cell r="G325">
            <v>0</v>
          </cell>
          <cell r="H325">
            <v>82430</v>
          </cell>
          <cell r="I325">
            <v>0</v>
          </cell>
          <cell r="J325">
            <v>83276</v>
          </cell>
          <cell r="K325">
            <v>0</v>
          </cell>
          <cell r="L325">
            <v>4221</v>
          </cell>
          <cell r="M325">
            <v>0</v>
          </cell>
        </row>
        <row r="326">
          <cell r="G326">
            <v>0</v>
          </cell>
          <cell r="H326">
            <v>134667</v>
          </cell>
          <cell r="I326">
            <v>0</v>
          </cell>
          <cell r="J326">
            <v>37226</v>
          </cell>
          <cell r="K326">
            <v>0</v>
          </cell>
          <cell r="L326">
            <v>4221</v>
          </cell>
          <cell r="M326">
            <v>0</v>
          </cell>
        </row>
        <row r="327">
          <cell r="G327">
            <v>0</v>
          </cell>
          <cell r="H327">
            <v>64360</v>
          </cell>
          <cell r="I327">
            <v>0</v>
          </cell>
          <cell r="J327">
            <v>27678</v>
          </cell>
          <cell r="K327">
            <v>0</v>
          </cell>
          <cell r="L327">
            <v>3926</v>
          </cell>
          <cell r="M327">
            <v>0</v>
          </cell>
        </row>
        <row r="328">
          <cell r="G328">
            <v>0</v>
          </cell>
          <cell r="H328">
            <v>47360</v>
          </cell>
          <cell r="I328">
            <v>0</v>
          </cell>
          <cell r="J328">
            <v>18428</v>
          </cell>
          <cell r="K328">
            <v>0</v>
          </cell>
          <cell r="L328">
            <v>3926</v>
          </cell>
          <cell r="M328">
            <v>0</v>
          </cell>
        </row>
        <row r="329">
          <cell r="G329">
            <v>0</v>
          </cell>
          <cell r="H329">
            <v>82430</v>
          </cell>
          <cell r="I329">
            <v>0</v>
          </cell>
          <cell r="J329">
            <v>23276</v>
          </cell>
          <cell r="K329">
            <v>0</v>
          </cell>
          <cell r="L329">
            <v>4221</v>
          </cell>
          <cell r="M329">
            <v>0</v>
          </cell>
        </row>
        <row r="330">
          <cell r="G330">
            <v>0</v>
          </cell>
          <cell r="H330">
            <v>77698</v>
          </cell>
          <cell r="I330">
            <v>0</v>
          </cell>
          <cell r="J330">
            <v>20426</v>
          </cell>
          <cell r="K330">
            <v>0</v>
          </cell>
          <cell r="L330">
            <v>4221</v>
          </cell>
          <cell r="M330">
            <v>0</v>
          </cell>
        </row>
        <row r="331">
          <cell r="G331">
            <v>0</v>
          </cell>
          <cell r="H331">
            <v>33414</v>
          </cell>
          <cell r="I331">
            <v>0</v>
          </cell>
          <cell r="J331">
            <v>2126</v>
          </cell>
          <cell r="K331">
            <v>0</v>
          </cell>
          <cell r="L331">
            <v>4221</v>
          </cell>
          <cell r="M331">
            <v>0</v>
          </cell>
        </row>
        <row r="332">
          <cell r="G332">
            <v>0</v>
          </cell>
          <cell r="H332">
            <v>57561</v>
          </cell>
          <cell r="I332">
            <v>0</v>
          </cell>
          <cell r="J332">
            <v>2126</v>
          </cell>
          <cell r="K332">
            <v>0</v>
          </cell>
          <cell r="L332">
            <v>4221</v>
          </cell>
          <cell r="M332">
            <v>0</v>
          </cell>
        </row>
        <row r="333">
          <cell r="G333">
            <v>0</v>
          </cell>
          <cell r="H333">
            <v>24955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237891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0</v>
          </cell>
          <cell r="H335">
            <v>0</v>
          </cell>
          <cell r="I335">
            <v>0</v>
          </cell>
          <cell r="J335">
            <v>1500000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2500000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15795000</v>
          </cell>
          <cell r="H337">
            <v>0</v>
          </cell>
          <cell r="I337">
            <v>0</v>
          </cell>
          <cell r="J337">
            <v>1755000</v>
          </cell>
          <cell r="K337">
            <v>15795000</v>
          </cell>
          <cell r="L337">
            <v>0</v>
          </cell>
          <cell r="M337">
            <v>0</v>
          </cell>
        </row>
        <row r="338">
          <cell r="G338">
            <v>26400000</v>
          </cell>
          <cell r="H338">
            <v>0</v>
          </cell>
          <cell r="I338">
            <v>0</v>
          </cell>
          <cell r="J338">
            <v>2200000</v>
          </cell>
          <cell r="K338">
            <v>26400000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1650000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48373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630000</v>
          </cell>
          <cell r="H341">
            <v>0</v>
          </cell>
          <cell r="I341">
            <v>0</v>
          </cell>
          <cell r="J341">
            <v>35000</v>
          </cell>
          <cell r="K341">
            <v>630000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12477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11200000</v>
          </cell>
          <cell r="H343">
            <v>0</v>
          </cell>
          <cell r="I343">
            <v>0</v>
          </cell>
          <cell r="J343">
            <v>200000</v>
          </cell>
          <cell r="K343">
            <v>11200000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170000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210000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250000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261990</v>
          </cell>
          <cell r="H347">
            <v>0</v>
          </cell>
          <cell r="I347">
            <v>0</v>
          </cell>
          <cell r="J347">
            <v>14555</v>
          </cell>
          <cell r="K347">
            <v>261990</v>
          </cell>
          <cell r="L347">
            <v>0</v>
          </cell>
          <cell r="M347">
            <v>0</v>
          </cell>
        </row>
        <row r="348">
          <cell r="G348">
            <v>355590</v>
          </cell>
          <cell r="H348">
            <v>0</v>
          </cell>
          <cell r="I348">
            <v>0</v>
          </cell>
          <cell r="J348">
            <v>19755</v>
          </cell>
          <cell r="K348">
            <v>355590</v>
          </cell>
          <cell r="L348">
            <v>0</v>
          </cell>
          <cell r="M348">
            <v>0</v>
          </cell>
        </row>
        <row r="349">
          <cell r="G349">
            <v>1440768</v>
          </cell>
          <cell r="H349">
            <v>0</v>
          </cell>
          <cell r="I349">
            <v>0</v>
          </cell>
          <cell r="J349">
            <v>12864</v>
          </cell>
          <cell r="K349">
            <v>1440768</v>
          </cell>
          <cell r="L349">
            <v>0</v>
          </cell>
          <cell r="M349">
            <v>0</v>
          </cell>
        </row>
        <row r="350">
          <cell r="G350">
            <v>1871408</v>
          </cell>
          <cell r="H350">
            <v>0</v>
          </cell>
          <cell r="I350">
            <v>0</v>
          </cell>
          <cell r="J350">
            <v>16709</v>
          </cell>
          <cell r="K350">
            <v>1871408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12500000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3500000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470000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3500000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900000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116611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>
            <v>0</v>
          </cell>
          <cell r="H357">
            <v>0</v>
          </cell>
          <cell r="I357">
            <v>0</v>
          </cell>
          <cell r="J357">
            <v>60000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>
            <v>0</v>
          </cell>
          <cell r="H358">
            <v>0</v>
          </cell>
          <cell r="I358">
            <v>0</v>
          </cell>
          <cell r="J358">
            <v>15900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>
            <v>0</v>
          </cell>
          <cell r="H359">
            <v>0</v>
          </cell>
          <cell r="I359">
            <v>0</v>
          </cell>
          <cell r="J359">
            <v>130000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65065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894000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920000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31690000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10430000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6633997</v>
          </cell>
          <cell r="K365">
            <v>0</v>
          </cell>
          <cell r="L365">
            <v>0</v>
          </cell>
          <cell r="M365">
            <v>0</v>
          </cell>
        </row>
        <row r="366">
          <cell r="G366">
            <v>0</v>
          </cell>
          <cell r="H366">
            <v>0</v>
          </cell>
          <cell r="I366">
            <v>0</v>
          </cell>
          <cell r="J366">
            <v>7453545</v>
          </cell>
          <cell r="K366">
            <v>0</v>
          </cell>
          <cell r="L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J367">
            <v>17690000</v>
          </cell>
          <cell r="K367">
            <v>0</v>
          </cell>
          <cell r="L367">
            <v>0</v>
          </cell>
          <cell r="M367">
            <v>0</v>
          </cell>
        </row>
        <row r="368">
          <cell r="G368">
            <v>0</v>
          </cell>
          <cell r="H368">
            <v>0</v>
          </cell>
          <cell r="I368">
            <v>0</v>
          </cell>
          <cell r="J368">
            <v>18170000</v>
          </cell>
          <cell r="K368">
            <v>0</v>
          </cell>
          <cell r="L368">
            <v>0</v>
          </cell>
          <cell r="M368">
            <v>0</v>
          </cell>
        </row>
        <row r="369">
          <cell r="G369">
            <v>0</v>
          </cell>
          <cell r="H369">
            <v>0</v>
          </cell>
          <cell r="I369">
            <v>0</v>
          </cell>
          <cell r="J369">
            <v>28840000</v>
          </cell>
          <cell r="K369">
            <v>0</v>
          </cell>
          <cell r="L369">
            <v>0</v>
          </cell>
          <cell r="M369">
            <v>0</v>
          </cell>
        </row>
        <row r="370">
          <cell r="G370">
            <v>0</v>
          </cell>
          <cell r="H370">
            <v>0</v>
          </cell>
          <cell r="I370">
            <v>0</v>
          </cell>
          <cell r="J370">
            <v>28840000</v>
          </cell>
          <cell r="K370">
            <v>0</v>
          </cell>
          <cell r="L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J371">
            <v>20250000</v>
          </cell>
          <cell r="K371">
            <v>0</v>
          </cell>
          <cell r="L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J372">
            <v>7978883</v>
          </cell>
          <cell r="K372">
            <v>0</v>
          </cell>
          <cell r="L372">
            <v>0</v>
          </cell>
          <cell r="M372">
            <v>0</v>
          </cell>
        </row>
        <row r="373">
          <cell r="G373">
            <v>0</v>
          </cell>
          <cell r="H373">
            <v>0</v>
          </cell>
          <cell r="I373">
            <v>0</v>
          </cell>
          <cell r="J373">
            <v>10110000</v>
          </cell>
          <cell r="K373">
            <v>0</v>
          </cell>
          <cell r="L373">
            <v>0</v>
          </cell>
          <cell r="M373">
            <v>0</v>
          </cell>
        </row>
        <row r="374">
          <cell r="G374">
            <v>0</v>
          </cell>
          <cell r="H374">
            <v>0</v>
          </cell>
          <cell r="I374">
            <v>0</v>
          </cell>
          <cell r="J374">
            <v>9180000</v>
          </cell>
          <cell r="K374">
            <v>0</v>
          </cell>
          <cell r="L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11830000</v>
          </cell>
          <cell r="K375">
            <v>0</v>
          </cell>
          <cell r="L375">
            <v>0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11800000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6780000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7355928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7173944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1635622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322000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3152000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382000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651000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1560000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358000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1060000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1002000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693000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120000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3500000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274000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85000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1350000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399000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1029000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1407000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11000000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13100000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2500000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11863000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222840</v>
          </cell>
          <cell r="I402">
            <v>0</v>
          </cell>
          <cell r="J402">
            <v>53982</v>
          </cell>
          <cell r="K402">
            <v>0</v>
          </cell>
          <cell r="L402">
            <v>166</v>
          </cell>
          <cell r="M402">
            <v>0</v>
          </cell>
        </row>
        <row r="403">
          <cell r="G403">
            <v>0</v>
          </cell>
          <cell r="H403">
            <v>3467006</v>
          </cell>
          <cell r="I403">
            <v>0</v>
          </cell>
          <cell r="J403">
            <v>2959507</v>
          </cell>
          <cell r="K403">
            <v>0</v>
          </cell>
          <cell r="L403">
            <v>12569</v>
          </cell>
          <cell r="M403">
            <v>0</v>
          </cell>
        </row>
        <row r="404">
          <cell r="G404">
            <v>0</v>
          </cell>
          <cell r="H404">
            <v>138725</v>
          </cell>
          <cell r="I404">
            <v>0</v>
          </cell>
          <cell r="J404">
            <v>37894</v>
          </cell>
          <cell r="K404">
            <v>0</v>
          </cell>
          <cell r="L404">
            <v>623</v>
          </cell>
          <cell r="M404">
            <v>0</v>
          </cell>
        </row>
        <row r="405">
          <cell r="G405">
            <v>0</v>
          </cell>
          <cell r="H405">
            <v>1238</v>
          </cell>
          <cell r="I405">
            <v>0</v>
          </cell>
          <cell r="J405">
            <v>488</v>
          </cell>
          <cell r="K405">
            <v>0</v>
          </cell>
          <cell r="L405">
            <v>156</v>
          </cell>
          <cell r="M405">
            <v>0</v>
          </cell>
        </row>
        <row r="406">
          <cell r="G406">
            <v>0</v>
          </cell>
          <cell r="H406">
            <v>2870</v>
          </cell>
          <cell r="I406">
            <v>0</v>
          </cell>
          <cell r="J406">
            <v>344</v>
          </cell>
          <cell r="K406">
            <v>0</v>
          </cell>
          <cell r="L406">
            <v>364</v>
          </cell>
          <cell r="M406">
            <v>0</v>
          </cell>
        </row>
        <row r="407">
          <cell r="G407">
            <v>0</v>
          </cell>
          <cell r="H407">
            <v>500644</v>
          </cell>
          <cell r="I407">
            <v>0</v>
          </cell>
          <cell r="J407">
            <v>213145</v>
          </cell>
          <cell r="K407">
            <v>0</v>
          </cell>
          <cell r="L407">
            <v>1990</v>
          </cell>
          <cell r="M407">
            <v>0</v>
          </cell>
        </row>
        <row r="408">
          <cell r="G408">
            <v>0</v>
          </cell>
          <cell r="H408">
            <v>1015942</v>
          </cell>
          <cell r="I408">
            <v>0</v>
          </cell>
          <cell r="J408">
            <v>781263</v>
          </cell>
          <cell r="K408">
            <v>0</v>
          </cell>
          <cell r="L408">
            <v>3585</v>
          </cell>
          <cell r="M408">
            <v>0</v>
          </cell>
        </row>
        <row r="409">
          <cell r="G409">
            <v>0</v>
          </cell>
          <cell r="H409">
            <v>65612</v>
          </cell>
          <cell r="I409">
            <v>0</v>
          </cell>
          <cell r="J409">
            <v>47394</v>
          </cell>
          <cell r="K409">
            <v>0</v>
          </cell>
          <cell r="L409">
            <v>254</v>
          </cell>
          <cell r="M409">
            <v>0</v>
          </cell>
        </row>
        <row r="410">
          <cell r="G410">
            <v>0</v>
          </cell>
          <cell r="H410">
            <v>92762</v>
          </cell>
          <cell r="I410">
            <v>0</v>
          </cell>
          <cell r="J410">
            <v>51522</v>
          </cell>
          <cell r="K410">
            <v>0</v>
          </cell>
          <cell r="L410">
            <v>360</v>
          </cell>
          <cell r="M410">
            <v>0</v>
          </cell>
        </row>
        <row r="411">
          <cell r="G411">
            <v>0</v>
          </cell>
          <cell r="H411">
            <v>79987</v>
          </cell>
          <cell r="I411">
            <v>0</v>
          </cell>
          <cell r="J411">
            <v>76970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27">
          <cell r="G427">
            <v>0</v>
          </cell>
          <cell r="H427">
            <v>47911</v>
          </cell>
          <cell r="I427">
            <v>0</v>
          </cell>
        </row>
        <row r="428">
          <cell r="G428">
            <v>0</v>
          </cell>
          <cell r="H428">
            <v>59146</v>
          </cell>
          <cell r="I428">
            <v>0</v>
          </cell>
        </row>
        <row r="429">
          <cell r="G429">
            <v>0</v>
          </cell>
          <cell r="H429">
            <v>66547</v>
          </cell>
          <cell r="I429">
            <v>0</v>
          </cell>
        </row>
        <row r="430">
          <cell r="G430">
            <v>0</v>
          </cell>
          <cell r="H430">
            <v>97565</v>
          </cell>
          <cell r="I430">
            <v>0</v>
          </cell>
        </row>
        <row r="431">
          <cell r="G431">
            <v>0</v>
          </cell>
          <cell r="H431">
            <v>52369</v>
          </cell>
          <cell r="I431">
            <v>0</v>
          </cell>
        </row>
        <row r="432">
          <cell r="G432">
            <v>0</v>
          </cell>
          <cell r="H432">
            <v>176615</v>
          </cell>
          <cell r="I432">
            <v>0</v>
          </cell>
        </row>
        <row r="433">
          <cell r="G433">
            <v>0</v>
          </cell>
          <cell r="H433">
            <v>50009</v>
          </cell>
          <cell r="I433">
            <v>0</v>
          </cell>
        </row>
        <row r="434">
          <cell r="G434">
            <v>0</v>
          </cell>
          <cell r="H434">
            <v>48674</v>
          </cell>
          <cell r="I434">
            <v>0</v>
          </cell>
        </row>
        <row r="435">
          <cell r="G435">
            <v>0</v>
          </cell>
          <cell r="H435">
            <v>73980</v>
          </cell>
          <cell r="I435">
            <v>0</v>
          </cell>
        </row>
        <row r="436">
          <cell r="G436">
            <v>0</v>
          </cell>
          <cell r="H436">
            <v>60168</v>
          </cell>
          <cell r="I436">
            <v>0</v>
          </cell>
        </row>
        <row r="437">
          <cell r="G437">
            <v>0</v>
          </cell>
          <cell r="H437">
            <v>75788</v>
          </cell>
          <cell r="I437">
            <v>0</v>
          </cell>
        </row>
        <row r="438">
          <cell r="G438">
            <v>0</v>
          </cell>
          <cell r="H438">
            <v>91475</v>
          </cell>
          <cell r="I438">
            <v>0</v>
          </cell>
        </row>
        <row r="439">
          <cell r="G439">
            <v>0</v>
          </cell>
          <cell r="H439">
            <v>48674</v>
          </cell>
          <cell r="I439">
            <v>0</v>
          </cell>
        </row>
        <row r="440">
          <cell r="G440">
            <v>0</v>
          </cell>
          <cell r="H440">
            <v>64758</v>
          </cell>
          <cell r="I440">
            <v>0</v>
          </cell>
        </row>
        <row r="441">
          <cell r="G441">
            <v>0</v>
          </cell>
          <cell r="H441">
            <v>48833</v>
          </cell>
          <cell r="I441">
            <v>0</v>
          </cell>
        </row>
        <row r="442">
          <cell r="G442">
            <v>0</v>
          </cell>
          <cell r="H442">
            <v>66531</v>
          </cell>
          <cell r="I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</row>
        <row r="445">
          <cell r="G445">
            <v>0</v>
          </cell>
          <cell r="H445">
            <v>88314</v>
          </cell>
          <cell r="I445">
            <v>0</v>
          </cell>
        </row>
        <row r="446">
          <cell r="G446">
            <v>0</v>
          </cell>
          <cell r="H446">
            <v>69598</v>
          </cell>
          <cell r="I446">
            <v>0</v>
          </cell>
        </row>
        <row r="447">
          <cell r="G447">
            <v>0</v>
          </cell>
          <cell r="H447">
            <v>64758</v>
          </cell>
          <cell r="I447">
            <v>0</v>
          </cell>
        </row>
        <row r="448">
          <cell r="G448">
            <v>0</v>
          </cell>
          <cell r="H448">
            <v>33755</v>
          </cell>
          <cell r="I448">
            <v>0</v>
          </cell>
        </row>
        <row r="449">
          <cell r="G449">
            <v>0</v>
          </cell>
          <cell r="H449">
            <v>91475</v>
          </cell>
          <cell r="I449">
            <v>0</v>
          </cell>
        </row>
        <row r="450">
          <cell r="G450">
            <v>0</v>
          </cell>
          <cell r="H450">
            <v>73980</v>
          </cell>
          <cell r="I450">
            <v>0</v>
          </cell>
        </row>
      </sheetData>
      <sheetData sheetId="1"/>
      <sheetData sheetId="2"/>
      <sheetData sheetId="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단가"/>
      <sheetName val="9GNG운반"/>
      <sheetName val="Y-WORK"/>
      <sheetName val="Macro(차단기)"/>
      <sheetName val="Y_WORK"/>
      <sheetName val="ITEM"/>
      <sheetName val="ILWI"/>
      <sheetName val="Baby일위대가"/>
      <sheetName val="원가계산서"/>
      <sheetName val="DATA"/>
      <sheetName val="노무비"/>
      <sheetName val="2.건축"/>
      <sheetName val="설비"/>
      <sheetName val="기둥(원형)"/>
      <sheetName val="내역서"/>
      <sheetName val="Macro(전선)"/>
      <sheetName val="토공"/>
      <sheetName val="계산근거"/>
      <sheetName val="부표총괄"/>
      <sheetName val="정부노임단가"/>
      <sheetName val="지주토목내역서"/>
      <sheetName val="일위대가목록"/>
      <sheetName val="가로등기초"/>
      <sheetName val="IMP(MAIN)"/>
      <sheetName val="IMP (REACTOR)"/>
      <sheetName val="공통가설"/>
      <sheetName val="BASIC (2)"/>
      <sheetName val="내역"/>
      <sheetName val="PAD TR보호대기초"/>
      <sheetName val="HANDHOLE(2)"/>
      <sheetName val="노무단가"/>
      <sheetName val="교각1"/>
      <sheetName val="Sheet4"/>
      <sheetName val="시설물일위"/>
      <sheetName val="단가비교표"/>
      <sheetName val="간선계산"/>
      <sheetName val="1호인버트수량"/>
      <sheetName val="을"/>
      <sheetName val="입찰안"/>
      <sheetName val="미드수량"/>
      <sheetName val="SG"/>
      <sheetName val="일위대가목차"/>
      <sheetName val="전선 및 전선관"/>
      <sheetName val="실행철강하도"/>
      <sheetName val="9902"/>
      <sheetName val="일위목록"/>
      <sheetName val="1.수인터널"/>
      <sheetName val="LEGEND"/>
      <sheetName val="A"/>
      <sheetName val="조명율표"/>
      <sheetName val="수량산출"/>
      <sheetName val="Sheet1"/>
      <sheetName val="3BL공동구 수량"/>
      <sheetName val="연부97-1"/>
      <sheetName val="갑지1"/>
      <sheetName val="포장직선구간"/>
      <sheetName val="단면가정"/>
      <sheetName val="danga"/>
      <sheetName val="ilc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우각부보강"/>
      <sheetName val="10.25"/>
      <sheetName val="견적대비 견적서"/>
      <sheetName val="일위대가"/>
      <sheetName val="집계표"/>
      <sheetName val="품목차"/>
      <sheetName val="품 #1.1"/>
      <sheetName val="품 #1.2"/>
      <sheetName val="품 #1.3"/>
      <sheetName val="품 #1.4"/>
      <sheetName val="품 #1.5"/>
      <sheetName val="품 #1.7"/>
      <sheetName val="품 #1.8"/>
      <sheetName val="품 #1.9"/>
      <sheetName val="품 #2"/>
      <sheetName val="품 #3"/>
      <sheetName val="품 #4"/>
      <sheetName val="품 #4.1"/>
      <sheetName val="품 #4.2"/>
      <sheetName val="품 #4.3"/>
      <sheetName val="품 #4.4"/>
      <sheetName val="품 #4.5"/>
      <sheetName val="품 #4.6"/>
      <sheetName val="품 #5"/>
      <sheetName val="품 #5.1"/>
      <sheetName val="품 #5.2"/>
      <sheetName val="품 #6"/>
      <sheetName val="품 #7"/>
      <sheetName val="품 #8"/>
      <sheetName val="품 #9"/>
      <sheetName val="품 #9.1"/>
      <sheetName val="품 #9 .2"/>
      <sheetName val="품 #9.3"/>
      <sheetName val="품 #10"/>
      <sheetName val="TITLE"/>
      <sheetName val="명세서"/>
      <sheetName val="직접재료비집계"/>
      <sheetName val="직접재료비"/>
      <sheetName val="노무비집계"/>
      <sheetName val="노무비"/>
      <sheetName val="기계경비집계"/>
      <sheetName val="기계경비"/>
      <sheetName val="간접재료비집계"/>
      <sheetName val="간접재료비"/>
      <sheetName val="경비집계"/>
      <sheetName val="노무비단가"/>
      <sheetName val="산출목차"/>
      <sheetName val="산 #1"/>
      <sheetName val="산 #1.1"/>
      <sheetName val="산 #1.2"/>
      <sheetName val="산 #1.3"/>
      <sheetName val="산 #1.4"/>
      <sheetName val="산 #1.5"/>
      <sheetName val="산 #1.7"/>
      <sheetName val="산 #1.8"/>
      <sheetName val="산 #1.9"/>
      <sheetName val="산 #2"/>
      <sheetName val="산 #3"/>
      <sheetName val="산 #3.1"/>
      <sheetName val="산 #3.2"/>
      <sheetName val="산 #3.3"/>
      <sheetName val="산 #3.4"/>
      <sheetName val="산 #4"/>
      <sheetName val="산 #4.1"/>
      <sheetName val="산 #4.2"/>
      <sheetName val="산 #4.2.1"/>
      <sheetName val="산 #4.2.2"/>
      <sheetName val="산 #4.2.3"/>
      <sheetName val="산 #4.2.4"/>
      <sheetName val="산 #4.2.5"/>
      <sheetName val="산 #4.2.6"/>
      <sheetName val="산 #4.2.7"/>
      <sheetName val="산 #4.3"/>
      <sheetName val="산 #4.4"/>
      <sheetName val="산 #4.4.1"/>
      <sheetName val="산 #4.4.2"/>
      <sheetName val="산 #4.4.3"/>
      <sheetName val="산 #4.4.4"/>
      <sheetName val="산 #4.4.5"/>
      <sheetName val="산 #4.4.6"/>
      <sheetName val="산 #4.4.7"/>
      <sheetName val="산 #5"/>
      <sheetName val="산 #5.1"/>
      <sheetName val="산 #5.2"/>
      <sheetName val="산 #5.3"/>
      <sheetName val="산 #5.4"/>
      <sheetName val="산 #5.5"/>
      <sheetName val="산 #6"/>
      <sheetName val="산 #6.1"/>
      <sheetName val="산 #6.2"/>
      <sheetName val="산 #6.3"/>
      <sheetName val="산 #7"/>
      <sheetName val="산 #7.1"/>
      <sheetName val="산 #7.2"/>
      <sheetName val="산 #7.3"/>
      <sheetName val="산 #7.4"/>
      <sheetName val="산 #8"/>
      <sheetName val="산 #9"/>
      <sheetName val="산 #10"/>
      <sheetName val="산 #11"/>
      <sheetName val="산 #11.1"/>
      <sheetName val="산 #11.2"/>
      <sheetName val="산 #11.3"/>
      <sheetName val="산 #12"/>
      <sheetName val="산 #12.1"/>
      <sheetName val="산 #12.2"/>
      <sheetName val="산 #12.3"/>
      <sheetName val="산 #13"/>
      <sheetName val="산 #14"/>
      <sheetName val="산 #14.1"/>
      <sheetName val="산 #14.2"/>
      <sheetName val="산 #14.3"/>
      <sheetName val="산 #14.4"/>
      <sheetName val="산 #15"/>
      <sheetName val="#REF"/>
      <sheetName val="경비2내역"/>
      <sheetName val="산출내역서"/>
      <sheetName val="코드표"/>
      <sheetName val="계수시트"/>
      <sheetName val="원가계산서"/>
      <sheetName val="내역서"/>
      <sheetName val="Y-WORK"/>
      <sheetName val="일위대가(가설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200000"/>
      <sheetName val="300000"/>
      <sheetName val="400000"/>
      <sheetName val="500000"/>
      <sheetName val="VXXXXX"/>
      <sheetName val="배수관공수량집계"/>
      <sheetName val="종배수관-간지"/>
      <sheetName val="횡배수관-간지"/>
      <sheetName val="종배수관수량집계"/>
      <sheetName val="면벽단위수량"/>
      <sheetName val="면벽"/>
      <sheetName val="종배수관몰탈"/>
      <sheetName val="종배수관기초"/>
      <sheetName val="종배수관연장조서"/>
      <sheetName val="횡배수관수량집계"/>
      <sheetName val="횡배수관면벽"/>
      <sheetName val="횡면벽단위수량 "/>
      <sheetName val="횡배수관기초"/>
      <sheetName val="횡배수관연장조서"/>
      <sheetName val="배수관 토공평균H"/>
      <sheetName val="날개벽1.5"/>
      <sheetName val="배수날개토공,공제수량"/>
      <sheetName val="날개벽단위수량"/>
      <sheetName val="날개치수및토공단위수량"/>
      <sheetName val="집수정수집"/>
      <sheetName val="집수정단위수량"/>
      <sheetName val="집수정공제수량"/>
      <sheetName val="집수정토공"/>
      <sheetName val="집수정평균터파기고"/>
      <sheetName val="날개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진해여고B (4)"/>
      <sheetName val="진해여고B (3)"/>
      <sheetName val="선산여중고"/>
      <sheetName val="선산여중고 (2)"/>
      <sheetName val="견적서 (7)"/>
      <sheetName val="견적서"/>
      <sheetName val="견적서 (2)"/>
      <sheetName val="견적서 (4)"/>
      <sheetName val="견적서 (5)"/>
      <sheetName val="견적서 (6)"/>
      <sheetName val="진해여고A"/>
      <sheetName val="진해여고B"/>
      <sheetName val="진해여고B (2)"/>
      <sheetName val="진해조회대"/>
      <sheetName val="진해조회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3BL공동구 수량"/>
      <sheetName val="000000"/>
      <sheetName val="DATE"/>
      <sheetName val="Y-WORK"/>
      <sheetName val="원형맨홀수량"/>
      <sheetName val="지주목시비량산출서"/>
      <sheetName val="ABUT수량-A1"/>
      <sheetName val="NEYOK"/>
      <sheetName val="단면가정"/>
      <sheetName val="CODE"/>
      <sheetName val="정부노임단가"/>
      <sheetName val="조작대(1연)"/>
      <sheetName val="조명시설"/>
      <sheetName val="지장물C"/>
      <sheetName val="3.하중산정4.지지력"/>
      <sheetName val="기둥(원형)"/>
      <sheetName val="WORK"/>
      <sheetName val="danga"/>
      <sheetName val="ilch"/>
      <sheetName val="guard(mac)"/>
      <sheetName val="COPING"/>
      <sheetName val="간선계산"/>
      <sheetName val="투찰"/>
      <sheetName val="토공(우물통,기타) "/>
      <sheetName val="집수정"/>
      <sheetName val="당초수량"/>
      <sheetName val="도장수량(하1)"/>
      <sheetName val="주형"/>
      <sheetName val="표지"/>
      <sheetName val="설계조건"/>
      <sheetName val="설직재-1"/>
      <sheetName val="8.PILE  (돌출)"/>
      <sheetName val="집계표"/>
      <sheetName val="SLAB&quot;1&quot;"/>
      <sheetName val="을"/>
      <sheetName val="H-PILE수량집계"/>
      <sheetName val="마산방향철근집계"/>
      <sheetName val="진주방향"/>
      <sheetName val="마산방향"/>
      <sheetName val="날개벽(시점좌측)"/>
      <sheetName val="1.설계기준"/>
      <sheetName val="I.설계조건"/>
      <sheetName val="수량산출"/>
      <sheetName val="8.석축단위(H=1.5M)"/>
      <sheetName val="N賃率-職"/>
      <sheetName val="산출근거"/>
      <sheetName val="안전장치"/>
      <sheetName val="#REF"/>
      <sheetName val="안정계산"/>
      <sheetName val="단면검토"/>
      <sheetName val="YES-T"/>
      <sheetName val="좌측"/>
      <sheetName val="INPUT"/>
      <sheetName val="총괄표"/>
      <sheetName val="수량BOQ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(4)"/>
      <sheetName val="성토"/>
      <sheetName val="표지 (2)"/>
      <sheetName val="식재"/>
      <sheetName val="지주목자재집계"/>
      <sheetName val="표지 (6)"/>
      <sheetName val="집계표 (시설)"/>
      <sheetName val="시설"/>
      <sheetName val="시설토공집계"/>
      <sheetName val="시설물 수량"/>
      <sheetName val="표지"/>
      <sheetName val="집계표 (포장)"/>
      <sheetName val="집계표 (포장) (2)"/>
      <sheetName val="포장"/>
      <sheetName val="포장수량"/>
      <sheetName val="Sheet1"/>
      <sheetName val="하수수량"/>
      <sheetName val="설계서"/>
      <sheetName val="공사원가계산"/>
      <sheetName val="총괄내역서"/>
      <sheetName val="내역서"/>
      <sheetName val="내역서(2)"/>
      <sheetName val="목록"/>
      <sheetName val="일위대가"/>
      <sheetName val="중기단가"/>
      <sheetName val="산출근거"/>
      <sheetName val="노임단가"/>
      <sheetName val="자재단가"/>
      <sheetName val="표지 (5)"/>
      <sheetName val="표지 (3)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산내역"/>
      <sheetName val="단가표"/>
      <sheetName val="수량산출"/>
      <sheetName val="데이타"/>
      <sheetName val="DATA"/>
      <sheetName val="자판실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명세서"/>
      <sheetName val="시설기별"/>
      <sheetName val="정산내역"/>
      <sheetName val="수량산출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견적서 (24)"/>
      <sheetName val="견적서"/>
      <sheetName val="견 (17)"/>
      <sheetName val="견 (2)"/>
      <sheetName val="견 (3)"/>
      <sheetName val="견 (4)"/>
      <sheetName val="견 (5)"/>
      <sheetName val="견 (6)"/>
      <sheetName val="교육청"/>
      <sheetName val="내역서"/>
      <sheetName val="내역서 (2)"/>
      <sheetName val="수덕건설"/>
      <sheetName val="수덕내역"/>
      <sheetName val="견적서 (7)"/>
      <sheetName val="태화초"/>
      <sheetName val="안골포초"/>
      <sheetName val="자은중"/>
      <sheetName val="견적서 (9)"/>
      <sheetName val="견적서 (10)"/>
      <sheetName val="견적서 (11)"/>
      <sheetName val="견적서 (12)"/>
      <sheetName val="광려초"/>
      <sheetName val="견적서 (13)"/>
      <sheetName val="견적서 (14)"/>
      <sheetName val="오부초"/>
      <sheetName val="교육청 (5)"/>
      <sheetName val="견적서 (15)"/>
      <sheetName val="견적서 (16)"/>
      <sheetName val="견적서 (18)"/>
      <sheetName val="견적서 (19)"/>
      <sheetName val="견적서 (20)"/>
      <sheetName val="견적서 (21)"/>
      <sheetName val="견적서 (22)"/>
      <sheetName val="견적서 (23)"/>
      <sheetName val="견적서 (25)"/>
      <sheetName val="견적서 (26)"/>
      <sheetName val="견적서 (27)"/>
      <sheetName val="견적서 (28)"/>
      <sheetName val="견적서 (29)"/>
      <sheetName val="견 (30)"/>
      <sheetName val="견 (31)"/>
      <sheetName val="개수대"/>
      <sheetName val="견 (32)"/>
      <sheetName val="견 (33)"/>
      <sheetName val="견 (34)"/>
      <sheetName val="견 (35)"/>
      <sheetName val="견 (36)"/>
      <sheetName val="견 (37)"/>
      <sheetName val="견 (38)"/>
      <sheetName val="견 (39)"/>
      <sheetName val="견 (40)"/>
      <sheetName val="견 (41)"/>
      <sheetName val="견 (42)"/>
      <sheetName val="견 (43)"/>
      <sheetName val="견 (44)"/>
      <sheetName val="견 (45)"/>
      <sheetName val="견(46)"/>
      <sheetName val="견(47)"/>
      <sheetName val="견(30)"/>
      <sheetName val="견 (46)"/>
      <sheetName val="견적서 (31)"/>
      <sheetName val="견적서 (32)"/>
      <sheetName val="견 (47)"/>
      <sheetName val="견적서 (33)"/>
      <sheetName val="견적서 (34)"/>
      <sheetName val="견적서 (35)"/>
      <sheetName val="견적서 (36)"/>
      <sheetName val="견(37)"/>
      <sheetName val="견 (48)"/>
      <sheetName val="견 (49)"/>
      <sheetName val="견(38)"/>
      <sheetName val="견(39)"/>
      <sheetName val="견 (50)"/>
      <sheetName val="2003-8"/>
      <sheetName val="2003-10"/>
      <sheetName val="2003-11"/>
      <sheetName val="2003-12"/>
      <sheetName val="2003-13"/>
      <sheetName val="2003-14"/>
      <sheetName val="2003-15"/>
      <sheetName val="견적서 (30)"/>
      <sheetName val="2003-16"/>
      <sheetName val="2003-9-3"/>
      <sheetName val="견 (51)"/>
    </sheetNames>
    <sheetDataSet>
      <sheetData sheetId="0" refreshError="1"/>
      <sheetData sheetId="1" refreshError="1"/>
      <sheetData sheetId="2" refreshError="1"/>
      <sheetData sheetId="3">
        <row r="4">
          <cell r="C4" t="str">
            <v>경 남 미 성 산 업 주 식 회 사</v>
          </cell>
        </row>
        <row r="5">
          <cell r="C5" t="str">
            <v>대표이사   조     승      상</v>
          </cell>
        </row>
        <row r="6">
          <cell r="C6" t="str">
            <v>본   사: 경남 창원시 상남동 9-4 스카이밸리 801호</v>
          </cell>
        </row>
        <row r="7">
          <cell r="C7" t="str">
            <v>TEL : (055)288-8713 ,  FAX : (055)288-8743</v>
          </cell>
        </row>
        <row r="8">
          <cell r="C8" t="str">
            <v>대전영업소: 대전광역시 서구 용문동 242-5</v>
          </cell>
        </row>
        <row r="9">
          <cell r="C9" t="str">
            <v>TEL : (042) 527-8713~4, FAX : (042)527-8715</v>
          </cell>
        </row>
        <row r="10">
          <cell r="C10" t="str">
            <v>영업종목:토건,건축, 철물공사,각종스텐레스제품</v>
          </cell>
        </row>
        <row r="13">
          <cell r="C13">
            <v>152500</v>
          </cell>
        </row>
        <row r="15">
          <cell r="C15" t="str">
            <v>수 량</v>
          </cell>
        </row>
        <row r="16">
          <cell r="C16">
            <v>1</v>
          </cell>
        </row>
        <row r="17">
          <cell r="C17">
            <v>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code"/>
      <sheetName val="변화치수"/>
      <sheetName val="ABUT수량-A1"/>
      <sheetName val="설계조건"/>
      <sheetName val="안정계산"/>
      <sheetName val="단면검토"/>
      <sheetName val="말뚝지지력산정"/>
      <sheetName val="터파기및재료"/>
      <sheetName val="차액보증"/>
      <sheetName val="을"/>
      <sheetName val="data"/>
      <sheetName val="내역서"/>
      <sheetName val="데이타"/>
      <sheetName val="안정검토"/>
      <sheetName val="공주-교대(A1)"/>
      <sheetName val="소업1교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경계"/>
      <sheetName val="3BL공동구 수량"/>
      <sheetName val="8.PILE  (돌출)"/>
      <sheetName val="설계조건"/>
      <sheetName val="안정계산"/>
      <sheetName val="단면검토"/>
      <sheetName val="경계좌표"/>
      <sheetName val="변화치수"/>
      <sheetName val="수량산출"/>
      <sheetName val="000000"/>
      <sheetName val="ABUT수량-A1"/>
      <sheetName val="깨기"/>
      <sheetName val="DATE"/>
      <sheetName val="조명시설"/>
      <sheetName val="6PILE  (돌출)"/>
      <sheetName val="일반수량집계"/>
      <sheetName val="날개벽수량표"/>
      <sheetName val="데이타"/>
      <sheetName val="DATA"/>
      <sheetName val="설계명세서"/>
      <sheetName val="도급정산"/>
      <sheetName val="일위대가"/>
      <sheetName val="특2호부관하천산근"/>
      <sheetName val="총괄표"/>
      <sheetName val="가공비"/>
      <sheetName val="Galaxy 소비자가격표"/>
      <sheetName val="을"/>
      <sheetName val="말뚝지지력산정"/>
      <sheetName val="깨기 총괄"/>
      <sheetName val="저판(버림100)"/>
      <sheetName val="단면가정"/>
      <sheetName val="차액보증"/>
      <sheetName val="노임단가"/>
      <sheetName val="산근(PE,300)"/>
      <sheetName val="특2호하천산근"/>
      <sheetName val="INPUT"/>
      <sheetName val="말뚝물량"/>
      <sheetName val="원형1호맨홀토공수량"/>
      <sheetName val="설계예산서"/>
      <sheetName val="단가표 "/>
      <sheetName val="Sheet1"/>
      <sheetName val="#REF"/>
      <sheetName val="98수문일위"/>
      <sheetName val="설명서"/>
      <sheetName val="표지"/>
      <sheetName val="예정공정표"/>
      <sheetName val="덕전리"/>
      <sheetName val="진주방향"/>
      <sheetName val="1.설계조건"/>
      <sheetName val="단중표"/>
      <sheetName val="지급자재"/>
      <sheetName val="토공계산서(부체도로)"/>
      <sheetName val="통합"/>
      <sheetName val="산출근거"/>
      <sheetName val="표층포설및다짐"/>
      <sheetName val="DATA(BAC)"/>
      <sheetName val="교각1"/>
      <sheetName val=" 견적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Y-WORK"/>
      <sheetName val="ilch"/>
      <sheetName val="을지"/>
      <sheetName val="내역서"/>
      <sheetName val="단가"/>
      <sheetName val="시설물일위"/>
      <sheetName val="부하계산서"/>
      <sheetName val="노무비"/>
      <sheetName val="부대내역"/>
      <sheetName val="TABLE"/>
      <sheetName val="을"/>
      <sheetName val="LIST"/>
      <sheetName val="IMP(MAIN)"/>
      <sheetName val="IMP (REACTOR)"/>
      <sheetName val="Sheet1"/>
      <sheetName val="DATA"/>
      <sheetName val="경비2내역"/>
      <sheetName val="하수급견적대비"/>
      <sheetName val="직노"/>
      <sheetName val="수량산출기초(케블등)"/>
      <sheetName val="DATA1"/>
      <sheetName val="계산근거"/>
      <sheetName val="정부노임단가"/>
      <sheetName val="TEL"/>
      <sheetName val="부대대비"/>
      <sheetName val="냉연집계"/>
      <sheetName val="입찰안"/>
      <sheetName val="BQ"/>
      <sheetName val="내역"/>
      <sheetName val="화산경계"/>
      <sheetName val="데이타"/>
      <sheetName val="전기일위대가"/>
      <sheetName val="2F 회의실견적(5_14 일대)"/>
      <sheetName val="한전고리-을"/>
      <sheetName val="danga"/>
      <sheetName val="96수출"/>
      <sheetName val="공사비명세서"/>
      <sheetName val="일위대가목록"/>
      <sheetName val="단가대비표"/>
      <sheetName val="SG"/>
      <sheetName val="Site Expenses"/>
      <sheetName val="일위대가목차"/>
      <sheetName val="가로등기초"/>
      <sheetName val="49단가"/>
      <sheetName val="48단가"/>
      <sheetName val="Sheet5"/>
      <sheetName val="노임"/>
      <sheetName val="수량산출서"/>
      <sheetName val="설계조건"/>
      <sheetName val="안정계산"/>
      <sheetName val="단면검토"/>
      <sheetName val="차액보증"/>
      <sheetName val="옹벽"/>
      <sheetName val="우각부보강"/>
      <sheetName val="MOTOR"/>
      <sheetName val="1단계"/>
      <sheetName val="SLAB"/>
      <sheetName val="ABUT수량-A1"/>
      <sheetName val="YES-IL"/>
      <sheetName val="J直材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ilch"/>
      <sheetName val="WORK"/>
      <sheetName val="2F 회의실견적(5_14 일대)"/>
      <sheetName val="간선계산"/>
      <sheetName val="DS-LOAD"/>
      <sheetName val="터널조도"/>
      <sheetName val="P礔CKAGE"/>
      <sheetName val="일반공사"/>
      <sheetName val="CONCRETE"/>
      <sheetName val="남양시작동자105노65기1.3화1.2"/>
      <sheetName val="ITEM"/>
      <sheetName val="정부노임단가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D-3503"/>
      <sheetName val="운반비(전선륐)"/>
      <sheetName val="지급자재"/>
      <sheetName val="차액보증"/>
      <sheetName val="경비"/>
      <sheetName val="공통비"/>
      <sheetName val="A-4"/>
      <sheetName val="전기일위대가"/>
      <sheetName val="Y-WORK"/>
      <sheetName val="중기일위대가"/>
      <sheetName val="날개벽"/>
      <sheetName val="건축내역"/>
      <sheetName val="BLOCK(1)"/>
      <sheetName val="데이타"/>
      <sheetName val="출근부"/>
      <sheetName val="자재단가"/>
      <sheetName val="코드"/>
      <sheetName val="SG"/>
      <sheetName val="부대내역"/>
      <sheetName val="타공종이기"/>
      <sheetName val="투찰"/>
      <sheetName val="CODE"/>
      <sheetName val="Sheet1 (2)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sw1"/>
      <sheetName val="NOMUBI"/>
      <sheetName val="노원열병합  건축공사기성내역서"/>
      <sheetName val="공통가설"/>
      <sheetName val="소비자가"/>
      <sheetName val="내역분기"/>
      <sheetName val="I.설계조건"/>
      <sheetName val="전차선로 물량표"/>
      <sheetName val="공사비집계"/>
      <sheetName val="설계예산내역서"/>
      <sheetName val="집1"/>
      <sheetName val="8.PILE  (돌출)"/>
      <sheetName val="31.고_x0000_RTU"/>
      <sheetName val="환률"/>
      <sheetName val="교각계산"/>
      <sheetName val="11.자재단가"/>
      <sheetName val="#REF"/>
      <sheetName val="중기사용료"/>
      <sheetName val="K1자재(3차등)"/>
      <sheetName val="CTEMCOST"/>
      <sheetName val="98지급계획"/>
      <sheetName val="c_balju"/>
      <sheetName val="조도계산서 (도서)"/>
      <sheetName val="BQ"/>
      <sheetName val="수량산출서"/>
      <sheetName val="토공"/>
      <sheetName val="001"/>
      <sheetName val="단위중량"/>
      <sheetName val="토공(완충)"/>
      <sheetName val="금액내역서"/>
      <sheetName val="현금"/>
      <sheetName val="기초공"/>
      <sheetName val="기둥(원형)"/>
      <sheetName val="구조물철거타공정이월"/>
      <sheetName val="말뚝물량"/>
      <sheetName val="3BL공동구 수량"/>
      <sheetName val="수량산출"/>
      <sheetName val="판"/>
      <sheetName val="견적시담(송포2공구)"/>
      <sheetName val="인건비"/>
      <sheetName val="설계조건"/>
      <sheetName val="안정계산"/>
      <sheetName val="단면검토"/>
      <sheetName val="기계내역"/>
      <sheetName val="몰탈재료산출"/>
      <sheetName val="내역서(총)"/>
      <sheetName val="L형옹벽(key)"/>
      <sheetName val="연결임시"/>
      <sheetName val="일위대가목차"/>
      <sheetName val="DATE"/>
      <sheetName val="총계"/>
      <sheetName val="내역서 "/>
      <sheetName val="준검 내역서"/>
      <sheetName val="최초침전지집계표"/>
      <sheetName val="한강운반비"/>
      <sheetName val="단가조사서"/>
      <sheetName val="노무비"/>
      <sheetName val="TOTAL"/>
      <sheetName val="수목단가"/>
      <sheetName val="시설수량표"/>
      <sheetName val="식재수량표"/>
      <sheetName val="일위목록"/>
      <sheetName val="BJJIN"/>
      <sheetName val="단가"/>
      <sheetName val="시설물일위"/>
      <sheetName val="관람석제출"/>
      <sheetName val="계화배수"/>
      <sheetName val="횡배위치"/>
      <sheetName val="정렬"/>
      <sheetName val="danga"/>
      <sheetName val="공통부대비"/>
      <sheetName val="BID"/>
      <sheetName val="백호우계수"/>
      <sheetName val="산거각호표"/>
      <sheetName val="B"/>
      <sheetName val="겉장"/>
      <sheetName val="기성검사원"/>
      <sheetName val="원가"/>
      <sheetName val="건축"/>
      <sheetName val="토목"/>
      <sheetName val="토목주소"/>
      <sheetName val="프랜트면허"/>
      <sheetName val="FACTOR"/>
      <sheetName val="Sheet4"/>
      <sheetName val="손익분석"/>
      <sheetName val="6호기"/>
      <sheetName val="ABUT수량-A1"/>
      <sheetName val="총집계표"/>
      <sheetName val="32.銅기기초"/>
      <sheetName val="Site Expenses"/>
      <sheetName val="토공계산서(부체도로)"/>
      <sheetName val="화재 탐지 설비"/>
      <sheetName val="공사개요"/>
      <sheetName val="NEWDRAW"/>
      <sheetName val="실행내역"/>
      <sheetName val="교각1"/>
      <sheetName val="fitting"/>
      <sheetName val="JUCK"/>
      <sheetName val="토공총괄집계"/>
      <sheetName val="맨홀수량집계"/>
      <sheetName val="STORAGE"/>
      <sheetName val="수량집계"/>
      <sheetName val="총괄집계표"/>
      <sheetName val="조경"/>
      <sheetName val="자재집계"/>
      <sheetName val="현장지지물물량"/>
      <sheetName val="보합"/>
      <sheetName val="가공비"/>
      <sheetName val="신공"/>
      <sheetName val="경비2내역"/>
      <sheetName val="입력DATA"/>
      <sheetName val="바닥판"/>
      <sheetName val="변화치수"/>
      <sheetName val="견적서"/>
      <sheetName val="전신환매도율"/>
      <sheetName val="TYPE-B 평균H"/>
      <sheetName val="March"/>
      <sheetName val="7.1유효폭"/>
      <sheetName val="소업1교"/>
      <sheetName val="회사99"/>
      <sheetName val="내역1"/>
      <sheetName val="일위대가목록"/>
      <sheetName val="단가대비표"/>
      <sheetName val="금액집계"/>
      <sheetName val="노임"/>
      <sheetName val="점수계산1-2"/>
      <sheetName val="설변물량"/>
      <sheetName val="DATA(BAC)"/>
      <sheetName val="입찰"/>
      <sheetName val="현경"/>
      <sheetName val="Dae_Jiju"/>
      <sheetName val="Sikje_ingun"/>
      <sheetName val="TREE_D"/>
      <sheetName val="31.고"/>
      <sheetName val="실행예산"/>
      <sheetName val="여흥"/>
      <sheetName val="Explanation for Page 17"/>
      <sheetName val="단중표"/>
      <sheetName val="2000년1차"/>
      <sheetName val="2000전체분"/>
      <sheetName val="35_x000e_장주신설"/>
      <sheetName val="사용성검토"/>
      <sheetName val="eq_data"/>
      <sheetName val="골조시행"/>
      <sheetName val="기계경비"/>
      <sheetName val="9GNG운반"/>
      <sheetName val="을"/>
      <sheetName val="토목내역"/>
      <sheetName val="터파기및재료"/>
      <sheetName val="EUPDAT2"/>
      <sheetName val="단면가정"/>
      <sheetName val="(2)"/>
      <sheetName val="Customer Databas"/>
      <sheetName val="난방열교"/>
      <sheetName val="급탕열교"/>
      <sheetName val="기계실"/>
      <sheetName val="woo(mac)"/>
      <sheetName val="현장"/>
      <sheetName val="Sheet2"/>
      <sheetName val="FILE1"/>
      <sheetName val="TYPE1"/>
      <sheetName val="총투자비산정"/>
      <sheetName val="ROE(FI)"/>
      <sheetName val="Sens&amp;Anal"/>
      <sheetName val="UNIT"/>
      <sheetName val="단면(RW1)"/>
      <sheetName val="조건표"/>
      <sheetName val="대비표"/>
      <sheetName val="연수동"/>
      <sheetName val="단면 (2)"/>
      <sheetName val="설계예산서"/>
      <sheetName val="실시설계"/>
      <sheetName val="dtxl"/>
      <sheetName val="공틀공사"/>
      <sheetName val="산업개발안내서"/>
      <sheetName val="FRP배관단가(만수)"/>
      <sheetName val="만수배관단가"/>
      <sheetName val="계산근거"/>
      <sheetName val="년"/>
      <sheetName val="귀래 설계 공내역서"/>
      <sheetName val="품목"/>
      <sheetName val="장비집계"/>
      <sheetName val="공종별 집계"/>
      <sheetName val="Macro1"/>
      <sheetName val="장문교(대전)"/>
      <sheetName val="건축(충일분)"/>
      <sheetName val="TABLE"/>
      <sheetName val="unit 4"/>
      <sheetName val="일위대가 (목록)"/>
      <sheetName val="hvac(제어동)"/>
      <sheetName val="하수급견적대비"/>
      <sheetName val="C &amp; G RHS"/>
      <sheetName val="45,46"/>
      <sheetName val="1을"/>
      <sheetName val="총괄내역서"/>
      <sheetName val="한전고리-을"/>
      <sheetName val="#230,#235"/>
      <sheetName val="을지"/>
      <sheetName val="원형맨홀수량"/>
      <sheetName val="예산변경사항"/>
      <sheetName val="2.예산냴역검토서"/>
      <sheetName val="제경비"/>
      <sheetName val="P.M 별"/>
      <sheetName val="플랜트 설치"/>
      <sheetName val="실행철강하도"/>
      <sheetName val="실행내역서"/>
      <sheetName val="major"/>
      <sheetName val="관거공사비"/>
      <sheetName val="예산서"/>
      <sheetName val="SE-611"/>
      <sheetName val="Sheet5"/>
      <sheetName val="토 적 표"/>
      <sheetName val="품질 및 특성 보정계수"/>
      <sheetName val="전체총괄표"/>
      <sheetName val="요소별"/>
      <sheetName val="전기요금"/>
      <sheetName val="도급대비"/>
      <sheetName val="조건"/>
      <sheetName val="한전위탁공사비2"/>
      <sheetName val="아파트건축"/>
      <sheetName val="자료"/>
      <sheetName val="DS-최종"/>
      <sheetName val="단위수량"/>
      <sheetName val="관리비"/>
      <sheetName val="현장관리비집계표"/>
      <sheetName val="2.대외공문"/>
      <sheetName val="명세서"/>
      <sheetName val="직노"/>
      <sheetName val="일위대가표"/>
      <sheetName val="초"/>
      <sheetName val="96수출"/>
      <sheetName val="검색"/>
      <sheetName val="내역총괄표"/>
      <sheetName val="부대공집계표"/>
      <sheetName val="8.자재단가"/>
      <sheetName val="입찰안"/>
      <sheetName val="1.수인터널"/>
      <sheetName val="SLAB"/>
      <sheetName val="총누계"/>
      <sheetName val="IMP(MAIN)"/>
      <sheetName val="IMP (REACTOR)"/>
      <sheetName val="단위세대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오산갈곳"/>
      <sheetName val="구왤집계표"/>
      <sheetName val="Ⅴ-2.공종별내역"/>
      <sheetName val="코드표"/>
      <sheetName val="일위대가(계측기설치)"/>
      <sheetName val="5. COST SCHEDULE PER EXPENSE"/>
      <sheetName val="건물현황"/>
      <sheetName val="재무가정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Proposal"/>
      <sheetName val="설산1.나"/>
      <sheetName val="본사S"/>
      <sheetName val="장비당단가 (1)"/>
      <sheetName val="dg"/>
      <sheetName val="보차도경계석"/>
      <sheetName val="공종분류"/>
      <sheetName val="GIS재"/>
      <sheetName val="MTR재(한기)"/>
      <sheetName val="GIS.Ry재"/>
      <sheetName val="물량산출근거"/>
      <sheetName val="개요"/>
      <sheetName val="단면치수"/>
      <sheetName val="설계명세서(선로)"/>
      <sheetName val="자재단가표"/>
      <sheetName val="BOQ-Summary_Form A2"/>
      <sheetName val="06-BATCH "/>
      <sheetName val="DIAPHRAGM"/>
      <sheetName val="118.세금과공과"/>
      <sheetName val="안정검토"/>
      <sheetName val="비교표"/>
      <sheetName val="1.설계조건"/>
      <sheetName val="J直材4"/>
      <sheetName val="물가"/>
      <sheetName val="별표"/>
      <sheetName val="부대대비"/>
      <sheetName val="냉연집계"/>
      <sheetName val="철거수량"/>
      <sheetName val="CIVIL"/>
      <sheetName val="U-TYPE(1)"/>
      <sheetName val="예산M12A"/>
      <sheetName val="견적조건"/>
      <sheetName val="세부내역서(전기)"/>
      <sheetName val="기타 정보통신공사"/>
      <sheetName val="b_balju_cho"/>
      <sheetName val="Indirect Cost"/>
      <sheetName val="COST"/>
      <sheetName val="단가산출2"/>
      <sheetName val="표지 (2)"/>
      <sheetName val="대비2"/>
      <sheetName val="동원인원산출"/>
      <sheetName val="예산내역서"/>
      <sheetName val="백암비스타내역"/>
      <sheetName val="산근"/>
      <sheetName val="sum1 (2)"/>
      <sheetName val="현대물량"/>
      <sheetName val="전기일위목록"/>
      <sheetName val="비대칭계수"/>
      <sheetName val="Model"/>
      <sheetName val="Ⅱ1-0타"/>
      <sheetName val="Qheet3"/>
      <sheetName val="단가조정"/>
      <sheetName val="물량표"/>
      <sheetName val="봉방동근생"/>
      <sheetName val="CALCULATION"/>
      <sheetName val="DESIGN_CRETERIA"/>
      <sheetName val="Base_Data"/>
      <sheetName val="입적표"/>
      <sheetName val="말뚝지지력산정"/>
      <sheetName val="Despacho (c.civil)"/>
      <sheetName val="전동기 SPEC"/>
      <sheetName val="배수공토공"/>
      <sheetName val="골재집계"/>
      <sheetName val="원가계산서(남측)"/>
      <sheetName val="단가조사표"/>
      <sheetName val=" 견적서"/>
      <sheetName val="일"/>
      <sheetName val="VXXX"/>
      <sheetName val="EP0618"/>
      <sheetName val="내역전기"/>
      <sheetName val="5공철탑검토표"/>
      <sheetName val="4공철탑검토"/>
      <sheetName val="남ꌀ전JC"/>
      <sheetName val="배수공"/>
      <sheetName val="암거"/>
      <sheetName val="포장공"/>
      <sheetName val="설계내역(2001)"/>
      <sheetName val="원본"/>
      <sheetName val="입력1"/>
      <sheetName val="98수금사업"/>
      <sheetName val="Page 1A - Proposal Strategy "/>
      <sheetName val="작성"/>
      <sheetName val="건축원가계산서"/>
      <sheetName val="공사설명서"/>
      <sheetName val="CS2"/>
      <sheetName val="구리토평1전기"/>
      <sheetName val="dt0301"/>
      <sheetName val="dtt0301"/>
      <sheetName val="부재리스트"/>
      <sheetName val="가설건물"/>
      <sheetName val="IP좌표"/>
      <sheetName val="보도경계블럭"/>
      <sheetName val="6동"/>
      <sheetName val="전기"/>
      <sheetName val="진주방향"/>
      <sheetName val="조도"/>
      <sheetName val="Breakdown"/>
      <sheetName val="설변내역1"/>
      <sheetName val="가설공사내역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공통"/>
      <sheetName val="양식"/>
      <sheetName val="배수관공"/>
      <sheetName val="쵽괄표"/>
      <sheetName val="설계서"/>
      <sheetName val="Budget 2005(DW)"/>
      <sheetName val="ins"/>
      <sheetName val="부재력정리"/>
      <sheetName val="배수관헾"/>
      <sheetName val="수량산출근거"/>
      <sheetName val="방송노임"/>
      <sheetName val="단가표 "/>
      <sheetName val="국공유지및사유지"/>
      <sheetName val="JUCKEYK"/>
      <sheetName val="정산입력"/>
      <sheetName val="3.현장배치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재료집계"/>
      <sheetName val="RAHMEN"/>
      <sheetName val="토사(PE)"/>
      <sheetName val="연습"/>
      <sheetName val="단가조사"/>
      <sheetName val="단가비교표_공통1"/>
      <sheetName val="통합"/>
      <sheetName val="LOPCALC"/>
      <sheetName val="품셈(기초)"/>
      <sheetName val="부하계산서"/>
      <sheetName val="Coeffiecient"/>
      <sheetName val="설계명세서"/>
      <sheetName val="배"/>
      <sheetName val="단가(1)"/>
      <sheetName val="20관리비율"/>
      <sheetName val="studio"/>
      <sheetName val="일용노임단가"/>
      <sheetName val="INPUT"/>
      <sheetName val="월선수금"/>
      <sheetName val="Parts 1 Feb 2004"/>
      <sheetName val="표지1"/>
      <sheetName val="요율"/>
      <sheetName val="Main"/>
      <sheetName val="투찰내역"/>
      <sheetName val="대전21토목내역서"/>
      <sheetName val="재집"/>
      <sheetName val="직재"/>
      <sheetName val="list price"/>
      <sheetName val="토공(우물통,기타) "/>
      <sheetName val="현장경비"/>
      <sheetName val="200"/>
      <sheetName val="단가산출집계"/>
      <sheetName val="방음벽 기초 일반수량"/>
      <sheetName val="BOX"/>
      <sheetName val="수문일1"/>
      <sheetName val="98수문일위"/>
      <sheetName val="BSD (2)"/>
      <sheetName val="대림경상68억"/>
      <sheetName val="쵽물량표"/>
      <sheetName val="정산민량표"/>
      <sheetName val="4.실행예산단가삼출서(단갌)"/>
      <sheetName val="4.실행예산단가삼출서(금액)"/>
      <sheetName val="5.현잣관리비"/>
      <sheetName val="교통대책내역"/>
      <sheetName val="심사계산"/>
      <sheetName val="D040416"/>
      <sheetName val="SORCE1"/>
      <sheetName val="가시설단위수량"/>
      <sheetName val="기초견적가"/>
      <sheetName val="MW-S"/>
      <sheetName val="NYS"/>
      <sheetName val="MW-BM"/>
      <sheetName val="전압강하계산"/>
      <sheetName val="조경일람"/>
      <sheetName val="부대廠_x0013_"/>
      <sheetName val="-15.0"/>
      <sheetName val="개별직종노임단가(2003.9)"/>
      <sheetName val="CAPVC"/>
      <sheetName val="적현로"/>
      <sheetName val="구조물공"/>
      <sheetName val="원가집계"/>
      <sheetName val="FRT_O"/>
      <sheetName val="남양내역"/>
      <sheetName val="부대공Ⅱ"/>
      <sheetName val="현장관리비내역서"/>
      <sheetName val="부대浜_x0015_"/>
      <sheetName val="성토도수로현황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DPRKMHDT"/>
      <sheetName val="토공 토적표"/>
      <sheetName val="Testing"/>
      <sheetName val="EQUIPMENT -2"/>
      <sheetName val="FLANGE"/>
      <sheetName val="VALVE"/>
      <sheetName val="골재헾】"/>
      <sheetName val="제잡비계산"/>
      <sheetName val="부대공"/>
      <sheetName val="방호벽"/>
      <sheetName val="교통표지"/>
      <sheetName val="낙석방지책"/>
      <sheetName val="날개벽(시점좌측)"/>
      <sheetName val="구의33고"/>
      <sheetName val="토&amp;흙"/>
      <sheetName val="내역표지"/>
      <sheetName val="가시설(TYPE-A)"/>
      <sheetName val="1-1평균터파기고(1)"/>
      <sheetName val="1NYS(당)"/>
      <sheetName val="토류판설치(t=60)"/>
      <sheetName val="가격조사서"/>
      <sheetName val="견적정보"/>
      <sheetName val="당초수량"/>
      <sheetName val="기본입력"/>
      <sheetName val="TCA"/>
      <sheetName val="#4DUCT SUPPORT 체크LIST"/>
      <sheetName val="심사물량"/>
      <sheetName val="견적"/>
      <sheetName val="EACT10"/>
      <sheetName val="3련 BOX"/>
      <sheetName val="타워기초"/>
      <sheetName val="COVER"/>
      <sheetName val="일반맨홀수량집계"/>
      <sheetName val="일반맨홀鲕ԯ_x0000_"/>
      <sheetName val="가시설수량"/>
      <sheetName val="6공구전체"/>
      <sheetName val=""/>
      <sheetName val="신천교(음성)"/>
      <sheetName val="ATS단가"/>
      <sheetName val="3.건축(현장안)"/>
      <sheetName val="FLA"/>
      <sheetName val="합계"/>
      <sheetName val="갑지(추정)"/>
      <sheetName val="기계경비(시간당)"/>
      <sheetName val="슬래브(유곡)"/>
      <sheetName val="FAB별"/>
      <sheetName val="순공사비총괄"/>
      <sheetName val="토공,기초"/>
      <sheetName val="D01"/>
      <sheetName val="1.취수장"/>
      <sheetName val="B토목"/>
      <sheetName val="저"/>
      <sheetName val="1.우편집중내역서"/>
      <sheetName val="BQ-Offsite"/>
      <sheetName val="PipWT"/>
      <sheetName val="s"/>
      <sheetName val="내역(전체)"/>
      <sheetName val="착공내역"/>
      <sheetName val="전기단가조사서"/>
      <sheetName val="Data&amp;Result"/>
      <sheetName val="L형옹벽"/>
      <sheetName val="별첨1"/>
      <sheetName val="일위대가(가설)"/>
      <sheetName val="아파트1"/>
      <sheetName val="하조서"/>
      <sheetName val="본부소개"/>
      <sheetName val="표지판현황"/>
      <sheetName val="1호맨홀토공"/>
      <sheetName val="갑지1"/>
      <sheetName val="참고"/>
      <sheetName val="B767"/>
      <sheetName val="2002년요약"/>
      <sheetName val="자판실행"/>
      <sheetName val="99.6"/>
      <sheetName val="변경내역"/>
      <sheetName val="견적을지"/>
      <sheetName val="KP1590_E"/>
      <sheetName val="Condition"/>
      <sheetName val="부하LOAD"/>
      <sheetName val="부대"/>
      <sheetName val="RING WALL"/>
      <sheetName val="실행내역서 "/>
      <sheetName val="토공사"/>
      <sheetName val="건축내역서"/>
      <sheetName val="건축공사"/>
      <sheetName val="부하(성남)"/>
      <sheetName val="4.말뚝설계"/>
      <sheetName val="편입토지조서"/>
      <sheetName val="NEYOK"/>
      <sheetName val="직공비"/>
      <sheetName val="보집계표"/>
      <sheetName val="도장수량"/>
      <sheetName val="설산1⥸"/>
      <sheetName val="설산1⠀ᡶ"/>
      <sheetName val="설산1찀᎔"/>
      <sheetName val="설산1倀⮓"/>
      <sheetName val="설산1저ᱵ"/>
      <sheetName val="설산1Ⰰ⊎"/>
      <sheetName val="내역서(기성청구)"/>
      <sheetName val="효성CB 1P기초"/>
      <sheetName val="인건비 "/>
      <sheetName val="일위단가"/>
      <sheetName val="입출재고현황 (2)"/>
      <sheetName val="을 2"/>
      <sheetName val="을 1"/>
      <sheetName val="세목별"/>
      <sheetName val="공통가설공사"/>
      <sheetName val="공사비명세서"/>
      <sheetName val="COPING"/>
      <sheetName val="기계"/>
      <sheetName val="I一般比"/>
      <sheetName val="공조생기"/>
      <sheetName val="견"/>
      <sheetName val="Studiþ"/>
      <sheetName val="자재㔀቎԰"/>
      <sheetName val="자재㕑቎԰"/>
      <sheetName val="자재㔰቎԰"/>
      <sheetName val="계화㔀቎"/>
      <sheetName val="자재㗇቎԰"/>
      <sheetName val="자재㗈቎԰"/>
      <sheetName val="T진도"/>
      <sheetName val="방음벽 기초䈀㉪ԯ_x0000_缀"/>
      <sheetName val="공사기본내용입력"/>
      <sheetName val="건설성적"/>
      <sheetName val="설비내역서"/>
      <sheetName val="전기내역서"/>
      <sheetName val="품의서"/>
      <sheetName val="품셈TABLE"/>
      <sheetName val="Galaxy 소비자가격표"/>
      <sheetName val="투자효율분석"/>
      <sheetName val="계렀቟԰"/>
      <sheetName val="말뚝지ᴀᨈ԰_x0000_"/>
      <sheetName val="인사자료총집계"/>
      <sheetName val="공사비총괄표"/>
      <sheetName val="단가조๿"/>
      <sheetName val="1-1"/>
      <sheetName val="사급자재"/>
      <sheetName val="6PILE  (돌출)"/>
      <sheetName val="가감수량"/>
      <sheetName val="맨홀수량산출"/>
      <sheetName val="단가표"/>
      <sheetName val="내역(원안-대안)"/>
      <sheetName val="design criteria"/>
      <sheetName val="working load at the btm ft."/>
      <sheetName val="plan&amp;section of foundation"/>
      <sheetName val="토사԰_x0000_缀_x0000_"/>
      <sheetName val="비대缀ᨎ԰"/>
      <sheetName val="개԰"/>
      <sheetName val="산尜"/>
      <sheetName val="99총공사내역서"/>
      <sheetName val="맨홀수량"/>
      <sheetName val="기본자료"/>
      <sheetName val="세부내역"/>
      <sheetName val="현장별계약현황('98.10.31)"/>
      <sheetName val="시행예산"/>
      <sheetName val="오산︀폕"/>
      <sheetName val="stability check"/>
      <sheetName val="design load"/>
      <sheetName val="type-F"/>
      <sheetName val="CAT_5"/>
      <sheetName val="공사내역"/>
      <sheetName val="AP1"/>
      <sheetName val="실행철헾】_x0005_"/>
      <sheetName val="계획세_x0005_"/>
      <sheetName val="계획세喀"/>
      <sheetName val="DS_3Q"/>
      <sheetName val="사진"/>
      <sheetName val="배수공1"/>
      <sheetName val="J直材_x0005_"/>
      <sheetName val=" ԰_x0000_缀"/>
      <sheetName val="00내역서"/>
      <sheetName val="1호맨홀가감수량"/>
      <sheetName val="1호맨홀수량산출"/>
      <sheetName val="BOQ건축"/>
      <sheetName val="DNW"/>
      <sheetName val="DESIGN CRETERIA"/>
      <sheetName val="전기簀፰쐀፰"/>
      <sheetName val="TB-내역서"/>
      <sheetName val="자료(통합)"/>
      <sheetName val="대상공사(조달청)"/>
      <sheetName val="Mp-team 1"/>
      <sheetName val="L_RPTA05_목록"/>
      <sheetName val="SUMMARY"/>
      <sheetName val="PAINT"/>
      <sheetName val="콘크리트타설집계표"/>
      <sheetName val="일반맨홀수량집계(A-7 LINE)"/>
      <sheetName val="물량산〒_x0005_"/>
      <sheetName val="부紀ዱ԰"/>
      <sheetName val="날개벽(좌,우=45도,75도)"/>
      <sheetName val="SUB일위대가"/>
      <sheetName val="산출내역서집계표"/>
      <sheetName val="123"/>
      <sheetName val="dg-VTu"/>
      <sheetName val="APT내역"/>
      <sheetName val="부대시설"/>
      <sheetName val="물︀"/>
      <sheetName val="sheets"/>
      <sheetName val="부표총괄"/>
      <sheetName val="현장관리비참조"/>
      <sheetName val="CAL"/>
      <sheetName val="3.하중산정4.지지력"/>
      <sheetName val="예산M5A"/>
      <sheetName val="포장복구집계"/>
      <sheetName val="대우단가(풍산)"/>
      <sheetName val="오산갈墨"/>
      <sheetName val="0"/>
      <sheetName val="BOM-Form A.1.III"/>
      <sheetName val="Sitec120"/>
      <sheetName val="쵽괄墌"/>
      <sheetName val="재료"/>
      <sheetName val="차수"/>
      <sheetName val="Calcs"/>
      <sheetName val="MAT"/>
      <sheetName val="설계명세서丵〒_x0005__x0000_"/>
      <sheetName val=""/>
      <sheetName val="/_x0000_"/>
      <sheetName val="倀Ṙ"/>
      <sheetName val="DRAIN DRUM PIT D-301"/>
      <sheetName val="코헾⿾"/>
      <sheetName val="단가 및 재료비"/>
      <sheetName val="실행철강矨_x001e_"/>
      <sheetName val="경비_원본"/>
      <sheetName val="PRO_DCI"/>
      <sheetName val="INST_DCI"/>
      <sheetName val="HVAC_DCI"/>
      <sheetName val="PIPE_DCI"/>
      <sheetName val="공사비 내역 (가)"/>
      <sheetName val="장비"/>
      <sheetName val="공사원가_x0005__x0000_"/>
      <sheetName val="총공사비"/>
      <sheetName val="GL연결용"/>
      <sheetName val="Ⅴ-2.공ᛇ᨜԰_x0000_"/>
      <sheetName val="오산갈醜"/>
      <sheetName val="단가조건(02년)"/>
      <sheetName val="단위헾】"/>
      <sheetName val="S1"/>
      <sheetName val="_x0000__x0000_"/>
      <sheetName val="건축마감(E)"/>
      <sheetName val="신축수량"/>
      <sheetName val="항목별내역헾"/>
      <sheetName val="1.설계설명서"/>
      <sheetName val="기타공"/>
      <sheetName val="배수집계"/>
      <sheetName val="산๿"/>
      <sheetName val="재료缀ᨎ"/>
      <sheetName val="품질 및 缀ᨎ԰_x0000_缀_x0000__x0000_"/>
      <sheetName val="명헾】"/>
      <sheetName val="BQ(실행)"/>
      <sheetName val="안က_x0000_瀀"/>
      <sheetName val="안/_x0000_ "/>
      <sheetName val="기준자료"/>
      <sheetName val="도급및 실행내역"/>
      <sheetName val="내역서(우)"/>
      <sheetName val="전등"/>
      <sheetName val="Baby일위대가"/>
      <sheetName val="전선 및 전선관"/>
      <sheetName val="문학간접"/>
      <sheetName val="2공구산출내역"/>
      <sheetName val="각종장비전압강하계산"/>
      <sheetName val="기자재비"/>
      <sheetName val="부대공헾】_x0005_"/>
      <sheetName val="계획세헾"/>
      <sheetName val="단가址&quot;垌"/>
      <sheetName val="CC16-내역서"/>
      <sheetName val="시공측량-을"/>
      <sheetName val="보렀቟԰"/>
      <sheetName val="자재집계표"/>
      <sheetName val="물량산출근䡲"/>
      <sheetName val="보ᰀ፜搀"/>
      <sheetName val="40총괄"/>
      <sheetName val="40집계"/>
      <sheetName val="말뚝지怀፵∀ᩃ"/>
      <sheetName val="부대_x0005__x0000_"/>
      <sheetName val="견적_x0005__x0000_"/>
      <sheetName val="조명시설"/>
      <sheetName val="전신환매︀ᇕ"/>
      <sheetName val="2.입력"/>
      <sheetName val="기성내역서표지"/>
      <sheetName val="항목별내԰_x0000_"/>
      <sheetName val="적용 기준(환율)-1"/>
      <sheetName val="적용 기준(환율)"/>
      <sheetName val="자재단가 "/>
      <sheetName val="단가산출3"/>
      <sheetName val="단가산출_목록"/>
      <sheetName val="간접비"/>
      <sheetName val="1F"/>
      <sheetName val="공주-교대(A1)"/>
      <sheetName val="제조98"/>
      <sheetName val="7내역"/>
      <sheetName val="환율"/>
      <sheetName val="M1"/>
      <sheetName val="도급예산내역᐀ባ搀腳"/>
      <sheetName val="101동"/>
      <sheetName val="총괄내_x0000__x0000_"/>
      <sheetName val="업무처리전"/>
      <sheetName val="버스운행안내"/>
      <sheetName val="단가԰_x0000_缀"/>
      <sheetName val="말뚝지ᘀ᨜԰_x0000_"/>
      <sheetName val="비교缀"/>
      <sheetName val="화산경계"/>
      <sheetName val="Ԁ"/>
      <sheetName val="말뚝지怀፵ን"/>
      <sheetName val="오산갈漰"/>
      <sheetName val="오산갈_x0005_"/>
      <sheetName val="사급자재총괄"/>
      <sheetName val="일위산출"/>
      <sheetName val="예산"/>
      <sheetName val="PILE길이산출(DRA)"/>
      <sheetName val="간접비내역-1"/>
      <sheetName val="CAL."/>
      <sheetName val="SILICATE"/>
      <sheetName val="일위대가㢸"/>
      <sheetName val="계摠"/>
      <sheetName val="Ⅴ-2.砀鹅瘂/"/>
      <sheetName val="Ⅴ-2.ᰀ፜搀፜"/>
      <sheetName val="J︀ᇕ԰"/>
      <sheetName val="자료입력"/>
      <sheetName val="전체"/>
      <sheetName val="기초일위"/>
      <sheetName val="시설일위"/>
      <sheetName val="식재일위"/>
      <sheetName val="SE-退ꩽ܁"/>
      <sheetName val="RH-BEAM"/>
      <sheetName val="POL6차-PIPING"/>
      <sheetName val="입丵⼳"/>
      <sheetName val="입啨/"/>
      <sheetName val="총 원가계산"/>
      <sheetName val="운반비정산"/>
      <sheetName val="정산"/>
      <sheetName val="Languages"/>
      <sheetName val="조명투자및환수계획"/>
      <sheetName val="제조중간결과"/>
      <sheetName val="1.설계기준"/>
      <sheetName val="N賃率-職"/>
      <sheetName val="재1"/>
      <sheetName val="4)유동표"/>
      <sheetName val="Sheet17"/>
      <sheetName val="2001예정공정표 "/>
      <sheetName val="문산방향-교대(A2)"/>
      <sheetName val="비교_x0005_"/>
      <sheetName val="지계"/>
      <sheetName val="입찰견적보고서"/>
      <sheetName val="단讬ᨪ԰"/>
      <sheetName val="단㔀቎԰"/>
      <sheetName val="물량 산출 통신 맨홀"/>
      <sheetName val="General Data"/>
      <sheetName val="맨홀공 수량집계표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방배동내역(리라)"/>
      <sheetName val="부대공사총괄"/>
      <sheetName val="건축공사집계표"/>
      <sheetName val="방배동내역 (총괄)"/>
      <sheetName val="산출"/>
      <sheetName val="BOM"/>
      <sheetName val="Data Vol"/>
      <sheetName val="계화_x0005__x0000_"/>
      <sheetName val="계화髜_x0013_"/>
      <sheetName val="Ⰰὖ"/>
      <sheetName val="䀀⹛"/>
      <sheetName val="국내조달(통합-1)"/>
      <sheetName val="　ፙ"/>
      <sheetName val="Construction"/>
      <sheetName val="d_x0010_"/>
      <sheetName val="IMPEADENC_x0000__x0000_"/>
      <sheetName val="자탐수량산출서"/>
      <sheetName val="裁"/>
      <sheetName val="쏁"/>
      <sheetName val="怀"/>
      <sheetName val="쀀ፐ"/>
      <sheetName val="缀ᨎ"/>
      <sheetName val="TRE TABLE"/>
      <sheetName val="BASIC (2)"/>
      <sheetName val="#2_일위대가목록"/>
      <sheetName val=" ㇆"/>
      <sheetName val="_x0000_㇇"/>
      <sheetName val="က_x0000_"/>
      <sheetName val="정보매체A동"/>
      <sheetName val="︀ᇕ"/>
      <sheetName val="일위대가(1)"/>
      <sheetName val="총공사내역서"/>
      <sheetName val="crude.SLAB RE-bar"/>
      <sheetName val="품질 및 특성 쌞ᄅ0_x0000_"/>
      <sheetName val="C1ㅇ"/>
      <sheetName val="총누_x0000_"/>
      <sheetName val="L형옹๿"/>
      <sheetName val="L형옹_x0005_"/>
      <sheetName val="봉방동근_x0005_"/>
      <sheetName val="L형옹尜"/>
      <sheetName val="견ԯ_x0000_缀"/>
      <sheetName val="총누_x0005_"/>
      <sheetName val="전기공사"/>
      <sheetName val="archi(본사)"/>
      <sheetName val="공사비예산서(토목분)"/>
      <sheetName val="Code-&gt;No"/>
      <sheetName val="sc0314 Index"/>
      <sheetName val="EQUIP-H"/>
      <sheetName val="연령현황"/>
      <sheetName val="자재총집계"/>
      <sheetName val="견֮_x0000_缀"/>
      <sheetName val="식재"/>
      <sheetName val="시설물"/>
      <sheetName val="식재출력용"/>
      <sheetName val="유지관리"/>
      <sheetName val="5지구단위"/>
      <sheetName val="대로근거"/>
      <sheetName val="계화㠀⡿"/>
      <sheetName val="ꠀ፺"/>
      <sheetName val="SRC CLOUMN 설계"/>
      <sheetName val="입력"/>
      <sheetName val="단︀ᇕ԰"/>
      <sheetName val="부쌔ᄅ0"/>
      <sheetName val="단က_x0000_　"/>
      <sheetName val="CRUDE RE-bar"/>
      <sheetName val="96보완계획7.12"/>
      <sheetName val="산_x0005_"/>
      <sheetName val="남원(내)"/>
      <sheetName val="수량산출서-2"/>
      <sheetName val="일석"/>
      <sheetName val="견적대비표"/>
      <sheetName val="노무비계"/>
      <sheetName val="현장유지관리비"/>
      <sheetName val="ꀀፐ"/>
      <sheetName val="Wt of Mod."/>
      <sheetName val="내역총헾】"/>
      <sheetName val="부翇ᨎ԰"/>
      <sheetName val="부缀ᨎ԰"/>
      <sheetName val="예가표"/>
      <sheetName val="공통(20-91)"/>
      <sheetName val="자재"/>
      <sheetName val="설계산출기䀀"/>
      <sheetName val="31.고_x005f_x0000_RTU"/>
      <sheetName val="35_x005f_x000e_장주신설"/>
      <sheetName val="치수표"/>
      <sheetName val="118.세금Ԉ_x0000_缀"/>
      <sheetName val="견頀⢀_xdc00_"/>
      <sheetName val="조달요청서"/>
      <sheetName val="노임변동률"/>
      <sheetName val="입헾】"/>
      <sheetName val="3) 클레임 반영시"/>
      <sheetName val="제품목록"/>
      <sheetName val="8.자재_x0000__x0000_"/>
      <sheetName val="계丵"/>
      <sheetName val="일반맨԰_x0000_缀_x0000__x0000_"/>
      <sheetName val="Ⅴ-2.缀ᨎ԰_x0000_缀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비목군단가비교표"/>
      <sheetName val="현장코드"/>
      <sheetName val="해외코드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신우"/>
      <sheetName val="을부담운반헾"/>
      <sheetName val="연부97-1"/>
      <sheetName val="안ᰀ፜搀"/>
      <sheetName val="예산ᰀ፜搀"/>
      <sheetName val="1,2공구원가계산서"/>
      <sheetName val="1공구산출내역서"/>
      <sheetName val="안蠱⥐蠀"/>
      <sheetName val="안頴⥞ꠀ"/>
      <sheetName val="DATA (EPS)"/>
      <sheetName val="DATA (TRAY)"/>
      <sheetName val="부대시설-부하계산서"/>
      <sheetName val="협조전"/>
      <sheetName val="기본(98)"/>
      <sheetName val="청제공기계일위대가"/>
      <sheetName val="J直材㥨"/>
      <sheetName val="J直材_x0010_"/>
      <sheetName val="코徸〒"/>
      <sheetName val="4.동력"/>
      <sheetName val="䈀ᅪ"/>
      <sheetName val="직勨"/>
      <sheetName val="봉방_x0000__x0000_沰"/>
      <sheetName val="봉방䡲る_x0000_"/>
      <sheetName val="YES-T"/>
      <sheetName val="설계산렀ꮫԯ"/>
      <sheetName val="일반전기"/>
      <sheetName val="wall"/>
      <sheetName val="96작생능"/>
      <sheetName val="맨홀토공수량"/>
      <sheetName val="총괄-1"/>
      <sheetName val="코鰀፰"/>
      <sheetName val="direct"/>
      <sheetName val="wage"/>
      <sheetName val="안᐀ባ혀"/>
      <sheetName val="예산M︀ᇕ԰"/>
      <sheetName val="ASEM내역"/>
      <sheetName val="데리네이타현황"/>
      <sheetName val="단면炜_x0013_"/>
      <sheetName val="부Ç_x0000_Ԁ"/>
      <sheetName val="분석"/>
      <sheetName val="Ⅴ-2.԰_x0000_缀_x0000__x0000_"/>
      <sheetName val="집수정단"/>
      <sheetName val="총괄내역԰"/>
      <sheetName val="배수贘_x0013_릠"/>
      <sheetName val="배수午_x0013_ᡐ"/>
      <sheetName val="총누怸"/>
      <sheetName val="총누_x0010_"/>
      <sheetName val="내역서(total)"/>
      <sheetName val="118.세금丵⼞_x0005_"/>
      <sheetName val="옹벽"/>
      <sheetName val="AS복구"/>
      <sheetName val="중기터파기"/>
      <sheetName val="변수값"/>
      <sheetName val="중기상차"/>
      <sheetName val="증감내역서"/>
      <sheetName val="부ﻇᇕ԰"/>
      <sheetName val="구왤_x0000__x0000_⯐"/>
      <sheetName val="날개벽(TYPE3)"/>
      <sheetName val="보԰_x0000_缀"/>
      <sheetName val="말뚝지지0_x0000_怀"/>
      <sheetName val="입_x0005__x0000_"/>
      <sheetName val="우각부보강"/>
      <sheetName val="주경기-오배수"/>
      <sheetName val="별䠍"/>
      <sheetName val="월별자금계획"/>
      <sheetName val="구왤집︀ᇕ"/>
      <sheetName val="FB25JN"/>
      <sheetName val="단가디비"/>
      <sheetName val="경비실"/>
      <sheetName val="B부대공"/>
      <sheetName val="고려단가"/>
      <sheetName val="우석문틀"/>
      <sheetName val="가설_x0005__x0000_"/>
      <sheetName val="GI_x0010__x0000_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공정코드"/>
      <sheetName val="96수︀"/>
      <sheetName val="토사(᐀ባ切"/>
      <sheetName val="토사(ꃈፐ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개ᰀ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전동기 SP԰_x0000_"/>
      <sheetName val="물가대비표"/>
      <sheetName val="하도금액분계"/>
      <sheetName val="MRS세부"/>
      <sheetName val="채권(하반기)"/>
      <sheetName val="CONTENTS"/>
      <sheetName val="Ⅴ-2.︀ᇕ԰_x0000_缀"/>
      <sheetName val="guard(mac)"/>
      <sheetName val="Macro2"/>
      <sheetName val="P.԰_x0000_缀"/>
      <sheetName val="광주광역시신청사"/>
      <sheetName val="문정동3차조합"/>
      <sheetName val="연세대국제대학원"/>
      <sheetName val="기안"/>
      <sheetName val="c.s"/>
      <sheetName val="개쌈"/>
      <sheetName val="산徸"/>
      <sheetName val="FILE¸"/>
      <sheetName val="FILE_x0000_"/>
      <sheetName val="c._x0010_"/>
      <sheetName val="c.¨"/>
      <sheetName val="산_x0010_"/>
      <sheetName val="E총15"/>
      <sheetName val="6-3차"/>
      <sheetName val="Macro(전선)"/>
      <sheetName val="날개벽수량표"/>
      <sheetName val="점공통경비배부"/>
      <sheetName val="암거공"/>
      <sheetName val="투︀ᇕ԰"/>
      <sheetName val="단0_x0000_"/>
      <sheetName val="단0_x0000_砀"/>
      <sheetName val="단堀᎟鰀"/>
      <sheetName val="공사입력"/>
      <sheetName val="설계산㔀቎԰"/>
      <sheetName val="11"/>
      <sheetName val="정읍농소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설계서을"/>
      <sheetName val="물ᘀ᨜"/>
      <sheetName val="오산ꈀ"/>
      <sheetName val="오산Ⰰⵕ"/>
      <sheetName val="XL4Poppy"/>
      <sheetName val="철거수_x0000_"/>
      <sheetName val="전기︀ᇕ"/>
      <sheetName val="구왤집계徸"/>
      <sheetName val="물량내역"/>
      <sheetName val="member design"/>
      <sheetName val="soil bearing check"/>
      <sheetName val="설계산砊ⵍ堀"/>
      <sheetName val="설계산砷ⵍ쀀"/>
      <sheetName val="설계산硁ⵍꠀ"/>
      <sheetName val="설계산砊ⵍࠀ"/>
      <sheetName val="명԰_x0000_"/>
      <sheetName val="설계가"/>
      <sheetName val="짬뽕최종2-2"/>
      <sheetName val="각형맨홀"/>
      <sheetName val="Parameter"/>
      <sheetName val="수량산출근窨"/>
      <sheetName val="예산M렀቟԰"/>
      <sheetName val="U-TYPE(15"/>
      <sheetName val="안_x0000__x0000__x0005_"/>
      <sheetName val="지표"/>
      <sheetName val="설산1蠀⍶"/>
      <sheetName val="설산1ࠀṴ"/>
      <sheetName val="설산1ᵈ"/>
      <sheetName val="부재泬#洴"/>
      <sheetName val="설산1⍬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유_x0010__x0000_"/>
      <sheetName val="단위਀魉"/>
      <sheetName val="토공정보"/>
      <sheetName val="PIPE"/>
      <sheetName val="원가서"/>
      <sheetName val="입적橂"/>
      <sheetName val="DATA-UPS"/>
      <sheetName val="조직"/>
      <sheetName val="MEMBER"/>
      <sheetName val="기본DATA"/>
      <sheetName val="목창호"/>
      <sheetName val="금액"/>
      <sheetName val="경영혁신본부"/>
      <sheetName val="BOJUNGGM"/>
      <sheetName val="기계내역서"/>
      <sheetName val="Motor Data"/>
      <sheetName val="TYPE-A"/>
      <sheetName val="단가¬⽘"/>
      <sheetName val="단가֬_x0000_"/>
      <sheetName val="연돌일위집계"/>
      <sheetName val="설산_x0000__x0000_嬜"/>
      <sheetName val="工완성공사율"/>
      <sheetName val="설산嗸0丵"/>
      <sheetName val="설산岘_x001b_幌"/>
      <sheetName val="내역_ver1.0"/>
      <sheetName val="적용환율"/>
      <sheetName val="유도ֹ"/>
      <sheetName val="유도㔀"/>
      <sheetName val="토적표"/>
      <sheetName val="부대tu"/>
      <sheetName val="수목데이타"/>
      <sheetName val="일반부하"/>
      <sheetName val="JOINT1"/>
      <sheetName val="평당"/>
      <sheetName val="물량산출_x0005__x0000_"/>
      <sheetName val="건㔀቎԰"/>
      <sheetName val="DS-최_x0005_"/>
      <sheetName val="DS-최畠"/>
      <sheetName val="역T형"/>
      <sheetName val="부재치수입력"/>
      <sheetName val="일위대가표-3"/>
      <sheetName val="UR2-Calculation"/>
      <sheetName val="진행 DATA (2)"/>
      <sheetName val="부안일위"/>
      <sheetName val="EE-PROP"/>
      <sheetName val="횡배수관"/>
      <sheetName val="전체_x0005__x0000_"/>
      <sheetName val="전체헾⼝_x0005_"/>
      <sheetName val="총누헾"/>
      <sheetName val="전체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_견적서"/>
      <sheetName val="Inquiry"/>
      <sheetName val="다이꾸"/>
      <sheetName val="A-11 Steel Str (2)"/>
      <sheetName val="IPL_SCHEDULE"/>
      <sheetName val="Material"/>
      <sheetName val="ᰀЀࠀ܀ЀԀЀ؀̀"/>
      <sheetName val=" 견徸〒"/>
      <sheetName val=" 견헾】"/>
      <sheetName val=" 견丵〒"/>
      <sheetName val="운반헾】_x0005_"/>
      <sheetName val="주요항목별"/>
      <sheetName val="9호관로"/>
      <sheetName val="사통"/>
      <sheetName val="찍기"/>
      <sheetName val="모델링"/>
      <sheetName val="하중계산"/>
      <sheetName val="방음벽 기초 尜_x0013_層_x0013_"/>
      <sheetName val="ᰀ፜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공사원가계산㔀"/>
      <sheetName val="㗇቎"/>
      <sheetName val="방음벽 기초 丵〒_x0005__x0000_"/>
      <sheetName val="노무"/>
      <sheetName val="118.세금과丵〒"/>
      <sheetName val="경상비내역서"/>
      <sheetName val="명단"/>
      <sheetName val="비대ⴀ癆顶"/>
      <sheetName val="단위傡"/>
      <sheetName val="단위_x0000__x0000_"/>
      <sheetName val="예산변︽ᇕ԰"/>
      <sheetName val="예산변ﻔᇕ԰"/>
      <sheetName val=" 閍"/>
      <sheetName val="계양가시설"/>
      <sheetName val="품셈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목차 "/>
      <sheetName val="입缀蜎"/>
      <sheetName val="입 ⭷"/>
      <sheetName val="입倀᩵"/>
      <sheetName val="수지표"/>
      <sheetName val="셀명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대치판정"/>
      <sheetName val="안전԰_x0000_缀"/>
      <sheetName val="직_x0005_"/>
      <sheetName val="작성방법"/>
      <sheetName val="2선재"/>
      <sheetName val="쌌ᄅ"/>
      <sheetName val="단락전류-A"/>
      <sheetName val="수량산출근헾"/>
      <sheetName val="총누㠀"/>
      <sheetName val="수량산출근_xdaa2_"/>
      <sheetName val="계_x0000_ፓ䰀"/>
      <sheetName val="계_xd800_ᙘ儀"/>
      <sheetName val="현장관리비聀_x0012_茸"/>
      <sheetName val="명세헾"/>
      <sheetName val="현장관리비⩿〚_x0005_"/>
      <sheetName val="공사설ᰀ፜"/>
      <sheetName val="공사설렀቟"/>
      <sheetName val="1_철주신圠"/>
      <sheetName val="SLAB&quot;1&quot;"/>
      <sheetName val="토목공사"/>
      <sheetName val="단԰_x0000_缀"/>
      <sheetName val="산㔀"/>
      <sheetName val="단栀፿㔀"/>
      <sheetName val="산丵"/>
      <sheetName val="수량산출서 (2)"/>
      <sheetName val="가로등기초"/>
      <sheetName val="산揄"/>
      <sheetName val="계화배׃"/>
      <sheetName val="광속"/>
      <sheetName val="Macro(전등)"/>
      <sheetName val="기초코드"/>
      <sheetName val="전산output"/>
      <sheetName val="배수공炕"/>
      <sheetName val="단면_x0005__x0000_"/>
      <sheetName val="예산䠀⥖䈀"/>
      <sheetName val="Indirect Cosþ"/>
      <sheetName val="봉방동헾】"/>
      <sheetName val="사업부배부A"/>
      <sheetName val="별鰀"/>
      <sheetName val="오산갈橂"/>
      <sheetName val="관리대장(2001장비)"/>
      <sheetName val="견적조ᰀ"/>
      <sheetName val="Manpower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도급대԰"/>
      <sheetName val="4.2유효폭의 계산"/>
      <sheetName val="BOX규격및 설계조건입력"/>
      <sheetName val="다각결합형"/>
      <sheetName val="산근1"/>
      <sheetName val="A-8 PD(도로중앙)"/>
      <sheetName val="조도계산서 _도서_"/>
      <sheetName val="보차도경계석수량"/>
      <sheetName val="ITEMLIST990101"/>
      <sheetName val="단위䈳牪"/>
      <sheetName val="단위䈳奪"/>
      <sheetName val="지질조사"/>
      <sheetName val="봉방동근︀"/>
      <sheetName val="견적업체"/>
      <sheetName val="Tot-sum"/>
      <sheetName val="HORI. VESSEL"/>
      <sheetName val="2.설계제원"/>
      <sheetName val="단위竀7"/>
      <sheetName val="SUMMARY(S)"/>
      <sheetName val="동해title"/>
      <sheetName val="공사비산출내역"/>
      <sheetName val="개산공사비"/>
      <sheetName val="118.세금과공簀"/>
      <sheetName val="118.세금과공缀"/>
      <sheetName val="118.세금과공ꠀ"/>
      <sheetName val="기계경비일람"/>
      <sheetName val="안전사尀"/>
      <sheetName val="안전사֬"/>
      <sheetName val="안전사ԯ"/>
      <sheetName val="안전사堀"/>
      <sheetName val="MEXICO-C"/>
      <sheetName val="변䈀ᅪ԰"/>
      <sheetName val="과천MAIN"/>
      <sheetName val="관경별우수관집계"/>
      <sheetName val="대차대조표"/>
      <sheetName val="손익계산서"/>
      <sheetName val="설계예시"/>
      <sheetName val="C &amp; G RH_x0000_"/>
      <sheetName val="송중자재"/>
      <sheetName val="구왤렀቟԰"/>
      <sheetName val="내역(자100%,노100%)기아화성UD동"/>
      <sheetName val="경영상태"/>
      <sheetName val="예산Mꠀᕗ䈀"/>
      <sheetName val="예산Mࠀ⩗䈀"/>
      <sheetName val="예산M䈀뉪ԯ"/>
      <sheetName val="예산M栀⡓䈀"/>
      <sheetName val="U-TYPE(1ø"/>
      <sheetName val="실행_x0005__x0000_"/>
      <sheetName val="수량산唈&amp;橂"/>
      <sheetName val="96수헾"/>
      <sheetName val="설계명세서က_x0000_ꠀ"/>
      <sheetName val="건԰_x0000_缀"/>
      <sheetName val="건ᰀ፜搀"/>
      <sheetName val="설산㔀቎԰"/>
      <sheetName val="항목별蠀᝙㔀"/>
      <sheetName val="항목별㔀艎ԯ"/>
      <sheetName val="항목별ㅊ䈀"/>
      <sheetName val="항목별䈀Ꝫԯ"/>
      <sheetName val="총누䟣"/>
      <sheetName val="FAB_I"/>
      <sheetName val="48일위"/>
      <sheetName val="22일위"/>
      <sheetName val="49일위"/>
      <sheetName val="건축외주"/>
      <sheetName val="자  재"/>
      <sheetName val="자재단䈀Ὢ"/>
      <sheetName val="도"/>
      <sheetName val="새공통"/>
      <sheetName val="총괄내畠_x0013_"/>
      <sheetName val="사용자정의"/>
      <sheetName val="제품표준규격"/>
      <sheetName val="설산1ꠀᑶ"/>
      <sheetName val="설산1ꠀᡳ"/>
      <sheetName val="설산1⠀ᙵ"/>
      <sheetName val="설산1⠀❴"/>
      <sheetName val="설산1ԯ_x0000_"/>
      <sheetName val="설산1저⺗"/>
      <sheetName val="설산1렀⑙"/>
      <sheetName val="계墨"/>
      <sheetName val="설산1䈀潪"/>
      <sheetName val="계橂"/>
      <sheetName val="계唸"/>
      <sheetName val="계_x0005_"/>
      <sheetName val="계勠"/>
      <sheetName val="설산1_x0000_艭"/>
      <sheetName val="지장물C"/>
      <sheetName val="J直材崀"/>
      <sheetName val="설산1餀"/>
      <sheetName val="설계명세서_x0005__x0000__x0000_"/>
      <sheetName val="철거丵〒"/>
      <sheetName val="말뚝지㰀᎕萀᎕"/>
      <sheetName val="발주설계서(당초)"/>
      <sheetName val="2차공사"/>
      <sheetName val="설산1က፭"/>
      <sheetName val="H-pile(298x299)"/>
      <sheetName val="H-pile(250x250)"/>
      <sheetName val="견적990322"/>
      <sheetName val="설산1蠀᥮"/>
      <sheetName val="Ⅴ-2.︀ԯ_x0000_缀"/>
      <sheetName val="부대僰_x0013_"/>
      <sheetName val="토사(僰_x0013_闰"/>
      <sheetName val="7단가"/>
      <sheetName val="총누荈"/>
      <sheetName val="M-EQPT-Z"/>
      <sheetName val="명_x0005__x0000_"/>
      <sheetName val="장비당단가֬_x0000_缀_x0000_"/>
      <sheetName val="확약서"/>
      <sheetName val="기초"/>
      <sheetName val="Constant"/>
      <sheetName val="KSTAR-M"/>
      <sheetName val="조도계산"/>
      <sheetName val="00하노임"/>
      <sheetName val="구왤֮"/>
      <sheetName val="구왤룠቟԰"/>
      <sheetName val="구왤㗇ԯ"/>
      <sheetName val="구왤낼㝗ﰀ"/>
      <sheetName val="8.자재단가비교표"/>
      <sheetName val="5.수량집계"/>
      <sheetName val="3.일위대가표"/>
      <sheetName val="언어보정"/>
      <sheetName val="품질보정"/>
      <sheetName val="수로단위수량"/>
      <sheetName val="재료-CODE"/>
      <sheetName val="9.2단가산출서"/>
      <sheetName val="손료"/>
      <sheetName val="예산䠀ད䰁"/>
      <sheetName val="예산_x0000__x0000_Ԁ"/>
      <sheetName val="단가견적조사표"/>
      <sheetName val="안정缀䜎"/>
      <sheetName val="계緇"/>
      <sheetName val="산"/>
      <sheetName val="20"/>
      <sheetName val="관리사무소"/>
      <sheetName val="계԰"/>
      <sheetName val="HRSG SMALL07220"/>
      <sheetName val="공틀⡀"/>
      <sheetName val="명芘'"/>
      <sheetName val="물량_x0005__x0000__x0000_"/>
      <sheetName val="암거단위"/>
      <sheetName val="4_실행예산단가산출서(단壅Ꮕ"/>
      <sheetName val="중연"/>
      <sheetName val="8&amp;장비투입현황"/>
      <sheetName val="ꕬ완터널조명(할증제외)"/>
      <sheetName val="굤완터널소화기(할증)"/>
      <sheetName val="일밐공사"/>
      <sheetName val="소요자재명세서"/>
      <sheetName val="노무비명세서"/>
      <sheetName val="단가_x0005__x0000_"/>
      <sheetName val="증감대비"/>
      <sheetName val="Manual Valve List"/>
      <sheetName val="원형䀀ኀ㠀ኃ"/>
      <sheetName val="원형︀ᇕ԰_x0000_"/>
      <sheetName val="전동기 SP︀ᇕ"/>
      <sheetName val="적聀_x0012_"/>
      <sheetName val="월선︀ᇕ"/>
      <sheetName val="재해-호표"/>
      <sheetName val="물량"/>
      <sheetName val="파일의이용"/>
      <sheetName val="소요자재"/>
      <sheetName val="05년5월"/>
      <sheetName val="약품공급2"/>
      <sheetName val="견적내용입력"/>
      <sheetName val="발신정보"/>
      <sheetName val="Modeþ"/>
      <sheetName val="Mode_x0000_"/>
      <sheetName val="포장공사"/>
      <sheetName val="아파트_x0000__x0000_"/>
      <sheetName val="1단계"/>
      <sheetName val="자怀"/>
      <sheetName val="[DS-LOAD.XLS]안/_x0000_ "/>
      <sheetName val="[DS-LOAD.XLS]Ⅴ-2.砀鹅瘂/"/>
      <sheetName val="[DS-LOAD.XLS]/_x0000_"/>
      <sheetName val="국사현황"/>
      <sheetName val="Sh丵⼺_x0005__x0000_"/>
      <sheetName val="일︀ᇕ԰"/>
      <sheetName val="전체헾】_x0005_"/>
      <sheetName val="3헾】_x0005_"/>
      <sheetName val="공사원가계_x0000_"/>
      <sheetName val="공사원가계_x0010__x0000_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케이블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계장ANAL"/>
      <sheetName val="계획세_x0010_"/>
      <sheetName val="계획세׃"/>
      <sheetName val="용수간선"/>
      <sheetName val="CB"/>
      <sheetName val="도급양식"/>
      <sheetName val="을부담_x0000__x0000_頀"/>
      <sheetName val="품셈1-17"/>
      <sheetName val="미드수량"/>
      <sheetName val="ASP"/>
      <sheetName val="운영및유지보수"/>
      <sheetName val="총사업비명세"/>
      <sheetName val="DSRA"/>
      <sheetName val="재원조달계획"/>
      <sheetName val="유지관리비외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Construction Schedule"/>
      <sheetName val="별㔀"/>
      <sheetName val="수량이동"/>
      <sheetName val="수목데이타 "/>
      <sheetName val="쵽괄_x0005_"/>
      <sheetName val="공사비내역서"/>
      <sheetName val="예산礊"/>
      <sheetName val="견적쌐똅"/>
      <sheetName val="도급예산내역서총괄_x0005_"/>
      <sheetName val="도급예산내역서총괄罸"/>
      <sheetName val="TIE-IN"/>
      <sheetName val="부대᐀፣"/>
      <sheetName val="전체도급"/>
      <sheetName val="䠾㥿"/>
      <sheetName val="BKDN"/>
      <sheetName val="D-3109"/>
      <sheetName val="비용"/>
      <sheetName val="Architecture Work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토공A"/>
      <sheetName val="코드猂"/>
      <sheetName val="계화丵〒"/>
      <sheetName val="C &amp; Ô_x0000_Ԁ_x0000_耀"/>
      <sheetName val="C &amp; Ô_x0000_Ԁ_x0000__x0000_"/>
      <sheetName val="도로구조공사비"/>
      <sheetName val="도로토공공사비"/>
      <sheetName val="여수토공사비"/>
      <sheetName val="Ⅴ-2.공종별_x0005__x0000_"/>
      <sheetName val="5.정산서"/>
      <sheetName val="설계밇譤0_x0000_"/>
      <sheetName val="호표산출내역"/>
      <sheetName val="국공유԰_x0000_缀_x0000__x0000_"/>
      <sheetName val="MFAB"/>
      <sheetName val="MFRT"/>
      <sheetName val="MPKG"/>
      <sheetName val="MPRD"/>
      <sheetName val="부대헾】"/>
      <sheetName val="정산표"/>
      <sheetName val="년차계산분"/>
      <sheetName val="방송丵〒"/>
      <sheetName val="45,4H"/>
      <sheetName val="설비운영"/>
      <sheetName val="쵽午_x0013_"/>
      <sheetName val="쵽䡲る"/>
      <sheetName val="dH"/>
      <sheetName val="3.CCTV설비공사"/>
      <sheetName val="도체종-상수표"/>
      <sheetName val="실행๿〚_x0005_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기본"/>
      <sheetName val="PREFACE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철거산출근거"/>
      <sheetName val="노단"/>
      <sheetName val="36단가"/>
      <sheetName val="운반비집계"/>
      <sheetName val="공사착공계"/>
      <sheetName val="위치조서"/>
      <sheetName val="별ꠀ"/>
      <sheetName val="45,_x0000__x0000_"/>
      <sheetName val="중로근거"/>
      <sheetName val="안정검토(온1)"/>
      <sheetName val="뚝토공"/>
      <sheetName val="BID9697"/>
      <sheetName val="배수공Ô澾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WIND-EQ"/>
      <sheetName val="Ⅴ-2.공㔀቎԰_x0000_"/>
      <sheetName val="현장관리비집계㔀"/>
      <sheetName val="현장설명서"/>
      <sheetName val="민속촌메뉴"/>
      <sheetName val="노무비(DB)"/>
      <sheetName val="부ԯ_x0000_缀"/>
      <sheetName val="당초Ȁ腳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BM"/>
      <sheetName val="GR"/>
      <sheetName val="OCT.FDN"/>
      <sheetName val="단면ᘀ᨜"/>
      <sheetName val="가시_x0005__x0000_"/>
      <sheetName val="장비당단가 ︀ᇕ԰"/>
      <sheetName val="구왤헾】_x0005_"/>
      <sheetName val="물가시세"/>
      <sheetName val="구왤집계闰"/>
      <sheetName val="쵽_x0005__x0000_"/>
      <sheetName val="외주"/>
      <sheetName val="부䕇ԯ"/>
      <sheetName val="공정현황보고(3_27呐/䟣⿏_x0005_"/>
      <sheetName val="부倀⽔"/>
      <sheetName val="부僇⽔"/>
      <sheetName val="부က_x0000_렀"/>
      <sheetName val="노임(1차)"/>
      <sheetName val="쵽괄夰"/>
      <sheetName val="안전사Ԁ"/>
      <sheetName val="특별교실"/>
      <sheetName val="건︀ᇕ԰"/>
      <sheetName val="형상"/>
      <sheetName val="자재԰_x0000_缀"/>
      <sheetName val="연동 내역서"/>
      <sheetName val="ModeÄ"/>
      <sheetName val="설계산출ᰀ፜"/>
      <sheetName val="2-2.매출분석"/>
      <sheetName val="공종분_x0005_"/>
      <sheetName val="d"/>
      <sheetName val="롤러"/>
      <sheetName val="Recording,Phone,Headset,PC"/>
      <sheetName val="배수공토婜"/>
      <sheetName val="배수공토_x0005_"/>
      <sheetName val="참조일람"/>
      <sheetName val="기계경縸"/>
      <sheetName val="#3E1_GCR"/>
      <sheetName val="공사원가계산헾"/>
      <sheetName val="공사원가계산丵"/>
      <sheetName val="부채상환계획"/>
      <sheetName val="STRUCTURAL STEEL"/>
      <sheetName val="개0"/>
      <sheetName val="검사현황"/>
      <sheetName val="장비분석"/>
      <sheetName val="IO LIST"/>
      <sheetName val="장비당단가ԯ_x0000_缀_x0000_"/>
      <sheetName val="[DS-LOAD.XLS][DS-LOAD.XLS]안/_x0000_ "/>
      <sheetName val="운반_x0000__x0000_㚐"/>
      <sheetName val="20_배_x0005__x0000_"/>
      <sheetName val="구왤집䈀ᅪ"/>
      <sheetName val="오산갈㥝"/>
      <sheetName val="7.PILE  (돌출)"/>
      <sheetName val="1근거"/>
      <sheetName val="P.쀀⊒缀"/>
      <sheetName val="P.尀⊓ꐀ"/>
      <sheetName val="증감분석"/>
      <sheetName val="설계내역(2_x0005__x0000__x0000_"/>
      <sheetName val="일위대가(계측기설㔀቎"/>
      <sheetName val="일위대가(계측기설︀ᇕ"/>
      <sheetName val="1.2.1 마루높이결정"/>
      <sheetName val="비대_x0001__x0000_䀀"/>
      <sheetName val="비대ﴀ汅恵"/>
      <sheetName val="적용률"/>
      <sheetName val="DS적용내역서"/>
      <sheetName val="DATE2001"/>
      <sheetName val="평가데이터"/>
      <sheetName val="일위집계표"/>
      <sheetName val="MCC제원"/>
      <sheetName val="1차 내역서"/>
      <sheetName val="공璈ã瓌"/>
      <sheetName val="5월"/>
      <sheetName val="근태"/>
      <sheetName val="건축일위"/>
      <sheetName val="그라우팅일위"/>
      <sheetName val="전 기"/>
      <sheetName val="노무자도장2"/>
      <sheetName val="주빔의 설계"/>
      <sheetName val="오산갈䈀"/>
      <sheetName val="IMP "/>
      <sheetName val="분류표"/>
      <sheetName val="ASALTOTA"/>
      <sheetName val="118.세금과丵⼼"/>
      <sheetName val="118.세금과_x0005__x0000_"/>
      <sheetName val="Input Names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비교丵"/>
      <sheetName val="Q827"/>
      <sheetName val="을부담_xd800_⑖턀"/>
      <sheetName val="1.수인터ﻇ"/>
      <sheetName val="P.M猂⿻"/>
      <sheetName val="P.M塈_x0016_"/>
      <sheetName val="국공유지및사︀ᇕ"/>
      <sheetName val="단0_x0000_倀"/>
      <sheetName val="관급"/>
      <sheetName val="재료ⵓ"/>
      <sheetName val="관⩿〚"/>
      <sheetName val="설비"/>
      <sheetName val="S0"/>
      <sheetName val="본공사"/>
      <sheetName val="Indirect Cos_x0005_"/>
      <sheetName val="전신환︀ᇕ԰"/>
      <sheetName val="Ⅴ-2.공ﻇᇕ԰_x0000_"/>
      <sheetName val="[DS-LOAD.XLS]공정현황보고(3_27呐/䟣⿏_x0005_"/>
      <sheetName val="원하대비"/>
      <sheetName val="원도급"/>
      <sheetName val="하도급"/>
      <sheetName val="P.M_x0005__x0000_"/>
      <sheetName val="이익영"/>
      <sheetName val="부_x0000__x0000_Ԁ"/>
      <sheetName val="을橂"/>
      <sheetName val="을齘"/>
      <sheetName val="1.수인터䋇"/>
      <sheetName val="별ԯ"/>
      <sheetName val="별䋌"/>
      <sheetName val="입合¾"/>
      <sheetName val="LKVL-CK-HT-GD1"/>
      <sheetName val="TONGKE-HT"/>
      <sheetName val="철거ᨀꍙ"/>
      <sheetName val="96수_x0005_"/>
      <sheetName val="방음벽 기초 怀፵ꈀᇚ"/>
      <sheetName val="준공조서갑지"/>
      <sheetName val="식재인부"/>
      <sheetName val="70%"/>
      <sheetName val="공정 (총괄) (2)"/>
      <sheetName val="입喸)"/>
      <sheetName val="입력값1"/>
      <sheetName val="DS-LOAD.XLS"/>
      <sheetName val="BOQ-Summary_F袹㛿㤂彩ᰀ樼"/>
      <sheetName val="계᐀ባ切"/>
      <sheetName val="밸브설치"/>
      <sheetName val="3CHBDC"/>
      <sheetName val="명일작업계획 (3)"/>
      <sheetName val="안ﺬ_xd9d5_ԯ"/>
      <sheetName val="안⢬㢂氀"/>
      <sheetName val="군남내역서"/>
      <sheetName val="TABLE3"/>
      <sheetName val="설계׃"/>
      <sheetName val="설계_x0005_"/>
      <sheetName val="jan"/>
      <sheetName val="2월"/>
      <sheetName val="계정"/>
      <sheetName val="도급예산내역서ᰖ〚_x0005_"/>
      <sheetName val="동력부하(도산)"/>
      <sheetName val="자㠅"/>
      <sheetName val="주소록"/>
      <sheetName val="인원계획-미화"/>
      <sheetName val="3_2_집기비품교체주기"/>
      <sheetName val="사무실1"/>
      <sheetName val="오ԯ_x0000_缀"/>
      <sheetName val="오㠀ⶀ簀"/>
      <sheetName val="오砀⦁︀"/>
      <sheetName val="견적서을2"/>
      <sheetName val="설계명세서(怀፵"/>
      <sheetName val="부대공ԯ_x0000_缀"/>
      <sheetName val="설계명세서(԰_x0000_缀"/>
      <sheetName val="총누᠀"/>
      <sheetName val="DS-최尜"/>
      <sheetName val="효성CB︀ᇕ԰_x0000_缀"/>
      <sheetName val="DOGI"/>
      <sheetName val="IMPEADENCE MAP 취수장"/>
      <sheetName val="디자이너"/>
      <sheetName val="GAEYO"/>
      <sheetName val="단위별 일위대가표"/>
      <sheetName val="산헾"/>
      <sheetName val="근고 블록 유형별 수량"/>
      <sheetName val="예산변경_x0000__x0000_"/>
      <sheetName val="L형옹丵"/>
      <sheetName val="PRE"/>
      <sheetName val="L형옹呸"/>
      <sheetName val="일위대가표 (2)"/>
      <sheetName val="Front"/>
      <sheetName val="þ"/>
      <sheetName val="단위昀⭝"/>
      <sheetName val="단위3_x0000_"/>
      <sheetName val="비대甂㘼_x0001_"/>
      <sheetName val="비대_x0001__x0000_퀀"/>
      <sheetName val="비대저᥻԰"/>
      <sheetName val="물가단가"/>
      <sheetName val="Assumptions"/>
      <sheetName val="우배수"/>
      <sheetName val="개략"/>
      <sheetName val="o현장경비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전체현황"/>
      <sheetName val="단면치缙"/>
      <sheetName val="IMP (REAC罈_x001e_羌_x001e_"/>
      <sheetName val="[DS-LOAD.XLS][DS-LOAD.XLS]/_x0000_"/>
      <sheetName val="요⋞"/>
      <sheetName val="예산蔘_x001c_蕜_x001c_"/>
      <sheetName val="예산诘_x001c_谜_x001c_"/>
      <sheetName val="(자가망)일위대가표"/>
      <sheetName val="중기조종사 단위단가"/>
      <sheetName val="일반부표"/>
      <sheetName val="bearing"/>
      <sheetName val="방음벽 기초䈀ｪԯ_x0000_缀"/>
      <sheetName val="기본사항"/>
      <sheetName val="Modeø"/>
      <sheetName val="Modeè"/>
      <sheetName val="입丵〒"/>
      <sheetName val="규격"/>
      <sheetName val="자동제어"/>
      <sheetName val="내︀ᇕ԰"/>
      <sheetName val="총괄내_x0005__x0000_"/>
      <sheetName val="총괄내誀걜"/>
      <sheetName val="총괄내紴"/>
      <sheetName val="유도헾"/>
      <sheetName val="자재단暷⾒"/>
      <sheetName val="자재단_x0010__x0000_"/>
      <sheetName val="도급예산내역_x0000_㉕䰀㉕"/>
      <sheetName val="C &amp; G 䕝瞐"/>
      <sheetName val="ᰰ"/>
      <sheetName val="총괄내跀"/>
      <sheetName val="이름표"/>
      <sheetName val=" 견적뀀"/>
      <sheetName val=" 견적瀀"/>
      <sheetName val="2001년 MCC 집계"/>
      <sheetName val="각종양식"/>
      <sheetName val="명鉈0"/>
      <sheetName val="신설개소별 총집계표(동해-배전)"/>
      <sheetName val="안평역사 총집계"/>
      <sheetName val="8.릐̖Ā"/>
      <sheetName val="구왤집炬⭯"/>
      <sheetName val="전_x0005_"/>
      <sheetName val="유림골조"/>
      <sheetName val="공문(신)"/>
      <sheetName val="예산Mἀ膦ԯ"/>
      <sheetName val="예산Mⵗ㰀"/>
      <sheetName val="견적내역"/>
      <sheetName val="Macro(전기)"/>
      <sheetName val="제잡비"/>
      <sheetName val="Ⅴ-2.공종별헾】"/>
      <sheetName val="계화膸)"/>
      <sheetName val="견적대비"/>
      <sheetName val="hvac(제어동_x0005_"/>
      <sheetName val="C &amp; G R_x0000__x0000_"/>
      <sheetName val="SE-⠀⎃氀"/>
      <sheetName val="도급예산내역서총橂】"/>
      <sheetName val="Id"/>
      <sheetName val="Intro2"/>
      <sheetName val="2004SS"/>
      <sheetName val="2004CJ"/>
      <sheetName val="원가계산서(남측_x0000_"/>
      <sheetName val="F4-F7"/>
      <sheetName val="장비당단가 _x0005__x0000__x0000_"/>
      <sheetName val="기별수량산출서"/>
      <sheetName val="조명율데이타"/>
      <sheetName val="주요업체"/>
      <sheetName val="풍하중1"/>
      <sheetName val="AC-01-원본"/>
      <sheetName val="D-ELECT"/>
      <sheetName val="내역서(1)"/>
      <sheetName val="INSTR"/>
      <sheetName val="_x0005_"/>
      <sheetName val="8"/>
      <sheetName val="¸"/>
      <sheetName val="일위대가표(DEEP)"/>
      <sheetName val="DB"/>
      <sheetName val="일위대가표(유단가)"/>
      <sheetName val="하도급업체"/>
      <sheetName val="철근량"/>
      <sheetName val="단"/>
      <sheetName val="A-General"/>
      <sheetName val="직簀"/>
      <sheetName val="직谀"/>
      <sheetName val="직Ⰰ"/>
      <sheetName val="직_xdc00_"/>
      <sheetName val="Boq"/>
      <sheetName val="p"/>
      <sheetName val="방음벽 기초 일반纘$"/>
      <sheetName val="설계명세서렀቟԰_x0000_"/>
      <sheetName val="E01-02(EV-1-LBS)"/>
      <sheetName val="[DS-LOAD.XLS]입啨/"/>
      <sheetName val="집계"/>
      <sheetName val="MACS-COIL(CW)"/>
      <sheetName val="sum_x0000__x0000_〸_x0000__x0000_"/>
      <sheetName val="명세厀"/>
      <sheetName val="출력X"/>
      <sheetName val="계怀⽍렀"/>
      <sheetName val="여과지동"/>
      <sheetName val="내역(중앙)"/>
      <sheetName val="상촌2교-일반수량집계"/>
      <sheetName val="투찰가"/>
      <sheetName val="역T형교대(말뚝기초)"/>
      <sheetName val="가로등내역서"/>
      <sheetName val="9811"/>
      <sheetName val="입哨_x0013_"/>
      <sheetName val="오산ፔ"/>
      <sheetName val="건축원가계산呠"/>
      <sheetName val="입呠&amp;"/>
      <sheetName val="템플릿"/>
      <sheetName val="물_x0005__x0000_"/>
      <sheetName val="상수보호"/>
      <sheetName val="변수"/>
      <sheetName val="예산M1_x0005__x0000_"/>
      <sheetName val="렀቟"/>
      <sheetName val="물⩿〚"/>
      <sheetName val="BSD_(2)"/>
      <sheetName val="Despacho_(c_civil)"/>
      <sheetName val="첨부파일"/>
      <sheetName val="일위대가-1"/>
      <sheetName val="을부담ԯ_x0000_缀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현장관리비집尜_x0013_"/>
      <sheetName val="별표총괄표"/>
      <sheetName val="구왤집계謀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건물︀ᇕ"/>
      <sheetName val="실행간접비용"/>
      <sheetName val="중기사용료산출근거"/>
      <sheetName val="수로BOX"/>
      <sheetName val="구왤_x0000__x0000_㶐"/>
      <sheetName val="3.자재비(총괄)"/>
      <sheetName val="원형1호맨홀토공수량"/>
      <sheetName val="보도경계블Ç"/>
      <sheetName val="부대頀ኗ"/>
      <sheetName val="DS-최怀"/>
      <sheetName val="남대문빌딩"/>
      <sheetName val="DS-장비"/>
      <sheetName val="NW-장비"/>
      <sheetName val="DJ1"/>
      <sheetName val="요Հ陭"/>
      <sheetName val="RAHME¨"/>
      <sheetName val="입적齘"/>
      <sheetName val="예산窨_x0013_竬"/>
      <sheetName val="È"/>
      <sheetName val="기기리스트"/>
      <sheetName val="코헾】"/>
      <sheetName val="코_x0005__x0000_"/>
      <sheetName val="철거︀ᇕ"/>
      <sheetName val="철거ᰀ፜"/>
      <sheetName val="철거렀቟"/>
      <sheetName val="철거㔀቎"/>
      <sheetName val="Noname 1"/>
      <sheetName val="PROJECT"/>
      <sheetName val="공사원가계산_x0005_"/>
      <sheetName val="LOPCAL_x0005_"/>
      <sheetName val="계화배_x0005_"/>
      <sheetName val="Moder"/>
      <sheetName val="Mode_x0010_"/>
      <sheetName val="횡배수관 토공량 산출"/>
      <sheetName val="FORM7"/>
      <sheetName val="Macro(차단기)"/>
      <sheetName val="자재砀⪜︀"/>
      <sheetName val="부대단위수량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118.세금删%剬"/>
      <sheetName val="2000.11월설계내역"/>
      <sheetName val="P.M _x0000_"/>
      <sheetName val="6공구ମ⽝"/>
      <sheetName val="제경᠀"/>
      <sheetName val="제경렀"/>
      <sheetName val="구왤집ԯ_x0000_"/>
      <sheetName val="Ⅴ-2.공종별내렃"/>
      <sheetName val="majo԰"/>
      <sheetName val="C &amp; G _x0000__x0000__x0005_"/>
      <sheetName val="C &amp; G "/>
      <sheetName val="세부내역서"/>
      <sheetName val="1.관로"/>
      <sheetName val="안䈀ᅪ԰"/>
      <sheetName val="계頀塔攀"/>
      <sheetName val="계Ç_x0000_"/>
      <sheetName val="유도쐂"/>
      <sheetName val="계Ç_x0000_렀"/>
      <sheetName val="유도쐃"/>
      <sheetName val="유도쐎"/>
      <sheetName val="부대공က_x0000_"/>
      <sheetName val="견적서-을지"/>
      <sheetName val="비대︀Ǖ԰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변경비교-을"/>
      <sheetName val="IW-LIST"/>
      <sheetName val="우수"/>
      <sheetName val="안缀ᨎ԰"/>
      <sheetName val="안/_x0000_"/>
      <sheetName val="안ࠋ቎蠀"/>
      <sheetName val="안/_x0000_뀀"/>
      <sheetName val="구왤집ꠧ᭑"/>
      <sheetName val="공정"/>
      <sheetName val="가설공사"/>
      <sheetName val="단가결정"/>
      <sheetName val="내역아"/>
      <sheetName val="울타리"/>
      <sheetName val="단위︀ᇕ"/>
      <sheetName val="전기일위헾⿕"/>
      <sheetName val="관거午_x0013_ὐ"/>
      <sheetName val="관거午_x0013_㐨"/>
      <sheetName val="관거午_x0013_떰"/>
      <sheetName val="보0_x0000_蠀"/>
      <sheetName val="보0_x0000_堀"/>
      <sheetName val="보0_x0000_倀"/>
      <sheetName val="보0_x0000_"/>
      <sheetName val="보0_x0000_⠀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토류판설치(t=60׈"/>
      <sheetName val="토류판설치(t=60磈"/>
      <sheetName val="퀀⡖"/>
      <sheetName val="㔀ｎ"/>
      <sheetName val="설계산출기纘"/>
      <sheetName val="ᩓ"/>
      <sheetName val="기본단가표"/>
      <sheetName val="2.대외_x0010__x0000_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GI_x0000__x0000_"/>
      <sheetName val="GI0_x0000_"/>
      <sheetName val="내역조적"/>
      <sheetName val="내역서01"/>
      <sheetName val="공구원가계산"/>
      <sheetName val="하수급_x0005__x0000__x0000_"/>
      <sheetName val="◀-▶"/>
      <sheetName val="토사(闰⾘_x0005_"/>
      <sheetName val="오산헾】"/>
      <sheetName val=""/>
      <sheetName val="㔀"/>
      <sheetName val="ꠋ"/>
      <sheetName val="砌"/>
      <sheetName val="예산ᛅ⼝_x0005_"/>
      <sheetName val="밃"/>
      <sheetName val="노무산출서"/>
      <sheetName val="堇"/>
      <sheetName val="踂"/>
      <sheetName val="단위세萸"/>
      <sheetName val="단위세_x0005_"/>
      <sheetName val="hvac(헾⽯_x0005__x0000_"/>
      <sheetName val="PLCAL"/>
      <sheetName val="전력구구조물산근"/>
      <sheetName val="종배수관면벽구"/>
      <sheetName val="정산입ᰀ"/>
      <sheetName val="정산입툀"/>
      <sheetName val="정산입㔀"/>
      <sheetName val="개발운영비청구"/>
      <sheetName val="장비작업내용"/>
      <sheetName val="기초단가"/>
      <sheetName val="99년신청"/>
      <sheetName val="하수급︀ᇕ԰_x0000_"/>
      <sheetName val="3臨N般"/>
      <sheetName val="안영볷개터널조명(할증제외)"/>
      <sheetName val="안영볷개터널소화기(할증제외)"/>
    </sheetNames>
    <sheetDataSet>
      <sheetData sheetId="0">
        <row r="61">
          <cell r="B61">
            <v>2.5</v>
          </cell>
        </row>
      </sheetData>
      <sheetData sheetId="1">
        <row r="61">
          <cell r="B61">
            <v>2.5</v>
          </cell>
        </row>
      </sheetData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>
        <row r="61">
          <cell r="B61">
            <v>2.5</v>
          </cell>
        </row>
      </sheetData>
      <sheetData sheetId="6">
        <row r="61">
          <cell r="B61">
            <v>2.5</v>
          </cell>
        </row>
      </sheetData>
      <sheetData sheetId="7">
        <row r="61">
          <cell r="B61">
            <v>2.5</v>
          </cell>
        </row>
      </sheetData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>
        <row r="61">
          <cell r="B61">
            <v>2.5</v>
          </cell>
        </row>
      </sheetData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>
        <row r="61">
          <cell r="B61" t="str">
            <v>BC 1.6m</v>
          </cell>
        </row>
      </sheetData>
      <sheetData sheetId="14">
        <row r="61">
          <cell r="B61" t="str">
            <v>BC 1.6m</v>
          </cell>
        </row>
      </sheetData>
      <sheetData sheetId="15">
        <row r="61">
          <cell r="B61" t="str">
            <v>BC 1.6m</v>
          </cell>
        </row>
      </sheetData>
      <sheetData sheetId="16">
        <row r="61">
          <cell r="B61" t="str">
            <v>BC 1.6m</v>
          </cell>
        </row>
      </sheetData>
      <sheetData sheetId="17">
        <row r="61">
          <cell r="B61" t="str">
            <v>BC 1.6m</v>
          </cell>
        </row>
      </sheetData>
      <sheetData sheetId="18">
        <row r="61">
          <cell r="B61" t="str">
            <v>BC 1.6m</v>
          </cell>
        </row>
      </sheetData>
      <sheetData sheetId="19">
        <row r="61">
          <cell r="B61" t="str">
            <v>BC 1.6m</v>
          </cell>
        </row>
      </sheetData>
      <sheetData sheetId="20">
        <row r="61">
          <cell r="B61" t="str">
            <v>BC 1.6m</v>
          </cell>
        </row>
      </sheetData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>
        <row r="61">
          <cell r="B61" t="str">
            <v>BC 1.6m</v>
          </cell>
        </row>
      </sheetData>
      <sheetData sheetId="37">
        <row r="61">
          <cell r="B61" t="str">
            <v>BC 1.6m</v>
          </cell>
        </row>
      </sheetData>
      <sheetData sheetId="38">
        <row r="61">
          <cell r="B61" t="str">
            <v>BC 1.6m</v>
          </cell>
        </row>
      </sheetData>
      <sheetData sheetId="39">
        <row r="61">
          <cell r="B61" t="str">
            <v>BC 1.6m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>
        <row r="61">
          <cell r="B61" t="str">
            <v>BC 1.6m</v>
          </cell>
        </row>
      </sheetData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>
        <row r="61">
          <cell r="B61" t="str">
            <v>BC 1.6m</v>
          </cell>
        </row>
      </sheetData>
      <sheetData sheetId="49">
        <row r="61">
          <cell r="B61" t="str">
            <v>BC 1.6m</v>
          </cell>
        </row>
      </sheetData>
      <sheetData sheetId="50">
        <row r="61">
          <cell r="B61" t="str">
            <v>BC 1.6m</v>
          </cell>
        </row>
      </sheetData>
      <sheetData sheetId="51">
        <row r="61">
          <cell r="B61" t="str">
            <v>BC 1.6m</v>
          </cell>
        </row>
      </sheetData>
      <sheetData sheetId="52">
        <row r="61">
          <cell r="B61" t="str">
            <v>BC 1.6m</v>
          </cell>
        </row>
      </sheetData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 refreshError="1"/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 refreshError="1"/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>
        <row r="61">
          <cell r="B61" t="str">
            <v>BC 1.6m</v>
          </cell>
        </row>
      </sheetData>
      <sheetData sheetId="117">
        <row r="61">
          <cell r="B61" t="str">
            <v>BC 1.6m</v>
          </cell>
        </row>
      </sheetData>
      <sheetData sheetId="118">
        <row r="61">
          <cell r="B61" t="str">
            <v>BC 1.6m</v>
          </cell>
        </row>
      </sheetData>
      <sheetData sheetId="119">
        <row r="61">
          <cell r="B61" t="str">
            <v>BC 1.6m</v>
          </cell>
        </row>
      </sheetData>
      <sheetData sheetId="120">
        <row r="61">
          <cell r="B61" t="str">
            <v>BC 1.6m</v>
          </cell>
        </row>
      </sheetData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>
        <row r="61">
          <cell r="B61" t="str">
            <v>BC 1.6m</v>
          </cell>
        </row>
      </sheetData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>
        <row r="61">
          <cell r="B61" t="str">
            <v>BC 1.6m</v>
          </cell>
        </row>
      </sheetData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>
        <row r="61">
          <cell r="B61" t="str">
            <v>BC 1.6m</v>
          </cell>
        </row>
      </sheetData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>
        <row r="61">
          <cell r="B61" t="str">
            <v>BC 1.6m</v>
          </cell>
        </row>
      </sheetData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>
        <row r="61">
          <cell r="B61" t="str">
            <v>BC 1.6m</v>
          </cell>
        </row>
      </sheetData>
      <sheetData sheetId="230">
        <row r="61">
          <cell r="B61" t="str">
            <v>BC 1.6m</v>
          </cell>
        </row>
      </sheetData>
      <sheetData sheetId="231"/>
      <sheetData sheetId="232">
        <row r="61">
          <cell r="B61" t="str">
            <v>BC 1.6m</v>
          </cell>
        </row>
      </sheetData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/>
      <sheetData sheetId="379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갑지"/>
      <sheetName val="내역표지"/>
      <sheetName val="원가(02발주)"/>
      <sheetName val="사급 관급"/>
      <sheetName val="관급자재 (2)"/>
      <sheetName val="사급자재"/>
      <sheetName val="관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비교"/>
      <sheetName val="Baby일위대가"/>
      <sheetName val="기초코드"/>
      <sheetName val="DATE"/>
      <sheetName val="Macro1"/>
      <sheetName val="토목공사"/>
      <sheetName val="MOTOR"/>
      <sheetName val="횡배위치"/>
      <sheetName val="노임단가"/>
      <sheetName val="적용단위길이"/>
      <sheetName val="지진시"/>
      <sheetName val="ABUT수량-A1"/>
      <sheetName val="내역서"/>
      <sheetName val="토사(PE)"/>
      <sheetName val="우배수"/>
      <sheetName val="FOOTING단면력"/>
      <sheetName val="부하계산서"/>
      <sheetName val="화산경계"/>
      <sheetName val="일반공사"/>
      <sheetName val="내역"/>
      <sheetName val="일위대가(가설)"/>
      <sheetName val="암거날개벽재료집계"/>
      <sheetName val="U-TYPE(1)"/>
      <sheetName val="ⴭⴭⴭⴭ"/>
      <sheetName val="물가시세"/>
      <sheetName val="집계표(육상)"/>
      <sheetName val="3련 BOX"/>
      <sheetName val="인건비"/>
      <sheetName val="표지"/>
      <sheetName val="LOPCALC"/>
      <sheetName val="일위대가"/>
      <sheetName val="조도계산서 (도서)"/>
      <sheetName val="일위대가(출입)"/>
      <sheetName val="자재단가"/>
      <sheetName val="ilch"/>
      <sheetName val="설계조건"/>
      <sheetName val="직노"/>
      <sheetName val="단가산출"/>
      <sheetName val="6.수량산출서(설치공사)"/>
      <sheetName val="N賃率-職"/>
      <sheetName val="7.1유효폭"/>
      <sheetName val="집1"/>
      <sheetName val="약전닥트"/>
      <sheetName val="일지-H"/>
      <sheetName val="FA설치명세"/>
      <sheetName val="중기사용료"/>
      <sheetName val="Sheet17"/>
      <sheetName val="BID"/>
      <sheetName val="맨홀토공"/>
      <sheetName val="바닥판"/>
      <sheetName val="터파기및재료"/>
      <sheetName val="부대내역"/>
      <sheetName val="집계표"/>
      <sheetName val="부대공"/>
      <sheetName val="L_RPTA05_목록"/>
      <sheetName val="빗물받이(910-510-410)"/>
      <sheetName val="WORK"/>
      <sheetName val="안정계산"/>
      <sheetName val="단면검토"/>
      <sheetName val="코드표"/>
      <sheetName val="맨홀수량"/>
      <sheetName val="1.설계조건"/>
      <sheetName val="001"/>
      <sheetName val="접속도로1"/>
      <sheetName val="1. 설계조건 2.단면가정 3. 하중계산"/>
      <sheetName val="DATA 입력란"/>
      <sheetName val="물량산출서"/>
      <sheetName val="노무비단가"/>
      <sheetName val="단가산출서"/>
      <sheetName val="정의"/>
      <sheetName val="noyim"/>
      <sheetName val="unitpric"/>
      <sheetName val="적용건축"/>
      <sheetName val="날개벽"/>
      <sheetName val="배수장토목공사비"/>
      <sheetName val="입찰안"/>
      <sheetName val="건축공사실행"/>
      <sheetName val="정부노임단가"/>
      <sheetName val="수자재단위당"/>
      <sheetName val="날개벽(시점좌측)"/>
      <sheetName val="내역서적용수량"/>
      <sheetName val="내역서(삼호)"/>
      <sheetName val="Sheet1 (2)"/>
      <sheetName val="산출근거"/>
      <sheetName val="L형옹벽측구"/>
      <sheetName val="발신정보"/>
      <sheetName val="품셈기준"/>
      <sheetName val="공통(20-91)"/>
      <sheetName val="전차선로 물량표"/>
      <sheetName val="한강운반비"/>
      <sheetName val="#REF"/>
      <sheetName val="자재"/>
      <sheetName val="평균높이산출근거"/>
      <sheetName val="횡배수관위치조서"/>
      <sheetName val="횡배수관단위수량"/>
      <sheetName val="차액보증"/>
      <sheetName val="연결관단위"/>
      <sheetName val="사용료총괄"/>
      <sheetName val="교각1"/>
      <sheetName val="배수공"/>
      <sheetName val="암거"/>
      <sheetName val="포장공"/>
      <sheetName val="수량집계표"/>
      <sheetName val="기본일위"/>
      <sheetName val="날개벽수량표"/>
      <sheetName val="쌍송교"/>
      <sheetName val="진주방향"/>
      <sheetName val="CA지입"/>
      <sheetName val="집수정(1)"/>
      <sheetName val="교각계산"/>
      <sheetName val="역T형교대(말뚝기초)"/>
      <sheetName val="산출내역서집계표"/>
      <sheetName val="구조     ."/>
      <sheetName val="ITEM"/>
      <sheetName val="주식"/>
      <sheetName val="[일위대가표.xls]A__________________2"/>
      <sheetName val="B부대공"/>
      <sheetName val="부하(성남)"/>
      <sheetName val="Dae_Jiju"/>
      <sheetName val="Sikje_ingun"/>
      <sheetName val="TREE_D"/>
      <sheetName val="종배수관(신)"/>
      <sheetName val="junggi"/>
      <sheetName val="단가목록"/>
      <sheetName val="1-4일위대가목차"/>
      <sheetName val="공사비명세서"/>
      <sheetName val="3BL공동구 수량"/>
      <sheetName val="wall"/>
      <sheetName val="5지구단위"/>
      <sheetName val="기둥(원형)"/>
      <sheetName val="기초공"/>
      <sheetName val="INPUT"/>
      <sheetName val="(포장)BOQ-실적공사"/>
      <sheetName val="연결관암거"/>
      <sheetName val="현장일보8"/>
      <sheetName val="현장일보9"/>
      <sheetName val="현장일보10"/>
      <sheetName val="현장일보4월"/>
      <sheetName val="현장일보5월"/>
      <sheetName val="중기일위대가"/>
      <sheetName val="하조서"/>
      <sheetName val="000000"/>
      <sheetName val="수량"/>
      <sheetName val="자료"/>
      <sheetName val="원형1호맨홀토공수량"/>
      <sheetName val="단가 "/>
      <sheetName val="노임"/>
      <sheetName val="집수정"/>
      <sheetName val="우수공"/>
      <sheetName val="일위대가목록"/>
      <sheetName val="작업금지"/>
      <sheetName val="내역서비교"/>
      <sheetName val="투자효율분석"/>
      <sheetName val="[일위대가표.xls]A__________________3"/>
      <sheetName val="수량산출표"/>
      <sheetName val="집수정단"/>
      <sheetName val="[일위대가표.xls]A:\설계파일모음\설계프로그램\일위대"/>
      <sheetName val="결선list"/>
      <sheetName val="수량산출"/>
      <sheetName val="98수문일위"/>
      <sheetName val="보도경계블럭"/>
      <sheetName val="표지 (2)"/>
      <sheetName val="플랜트 설치"/>
      <sheetName val="조명시설"/>
      <sheetName val="96작생능"/>
      <sheetName val="주형"/>
      <sheetName val="수원공사비"/>
      <sheetName val="자재대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A3"/>
      <sheetName val="D1"/>
      <sheetName val="D2"/>
      <sheetName val="D3"/>
      <sheetName val="D4"/>
      <sheetName val="D5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Macro1 (n)</v>
          </cell>
          <cell r="B1" t="str">
            <v>Macro2 (d)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장설계"/>
      <sheetName val="POOM_MOTO"/>
      <sheetName val="ABUT수량-A1"/>
      <sheetName val="Sheet1"/>
      <sheetName val="[지장설계.xls]h__KANG_CATV________2"/>
      <sheetName val="[지장설계.xls]h__KANG_CATV________3"/>
    </sheetNames>
    <definedNames>
      <definedName name="Module1.지입목록대장이동"/>
      <definedName name="지입검수이동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계산서(곡선부)"/>
      <sheetName val="-치수표(곡선부)"/>
      <sheetName val="진주방향"/>
      <sheetName val="수안보-MB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경계석수량집계"/>
      <sheetName val="보차도경계석"/>
      <sheetName val="경계석"/>
      <sheetName val="장애자용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Sheet2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 refreshError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3차작업"/>
      <sheetName val="인건-측정"/>
      <sheetName val="화재 탐지 설비"/>
      <sheetName val="Macro1"/>
      <sheetName val="전기품산출"/>
      <sheetName val="내역서"/>
      <sheetName val="Macro(차단기)"/>
      <sheetName val="c_balju"/>
      <sheetName val="ABUT수량-A1"/>
      <sheetName val="터널조도"/>
      <sheetName val="Sheet1"/>
      <sheetName val="부하(성남)"/>
      <sheetName val="내역"/>
      <sheetName val="전기공사"/>
      <sheetName val="노임"/>
      <sheetName val="7)화재 탐지 설비"/>
      <sheetName val="2.대외공문"/>
      <sheetName val="노무비"/>
      <sheetName val="Sheet2"/>
      <sheetName val="설계명세서"/>
      <sheetName val="단가"/>
      <sheetName val="工완성공사율"/>
      <sheetName val="工관리비율"/>
      <sheetName val="POOM_MOTO"/>
      <sheetName val="POOM_MOTO2"/>
      <sheetName val="준검 내역서"/>
      <sheetName val="집계표"/>
      <sheetName val="토공계산"/>
      <sheetName val="NO.3.PTA PLANT SD COST"/>
      <sheetName val="계약원가"/>
      <sheetName val="tggwan(mac)"/>
      <sheetName val="주방"/>
      <sheetName val="DATA"/>
      <sheetName val="교각계산"/>
      <sheetName val="연습장소"/>
      <sheetName val="SG"/>
      <sheetName val="부하계산서"/>
      <sheetName val="방송노임"/>
      <sheetName val="과천MAIN"/>
      <sheetName val="의정부문예회관변경내역"/>
      <sheetName val="갑지(추정)"/>
      <sheetName val="JUCK"/>
      <sheetName val="BSD (2)"/>
      <sheetName val="PROJECT BRIEF"/>
      <sheetName val="터파기및재료"/>
      <sheetName val="목차"/>
      <sheetName val="빌딩 안내"/>
      <sheetName val="__MAIN"/>
      <sheetName val="우수"/>
      <sheetName val="STEEL BOX 단면설계(SEC.8)"/>
      <sheetName val="MOTOR"/>
      <sheetName val="유기공정"/>
      <sheetName val="플랜트 설치"/>
      <sheetName val="평당자료"/>
      <sheetName val="내역기준"/>
      <sheetName val="1차설계변경내역"/>
      <sheetName val="Total"/>
      <sheetName val="견적을지"/>
      <sheetName val="5.전사투자계획종함안"/>
      <sheetName val="노임단가"/>
      <sheetName val="을지"/>
      <sheetName val="과세면세표"/>
      <sheetName val="충주"/>
      <sheetName val="COVER"/>
      <sheetName val="적격"/>
      <sheetName val="예정(3)"/>
      <sheetName val="동원(3)"/>
      <sheetName val="세원견적서"/>
      <sheetName val="가도공"/>
      <sheetName val="우배수"/>
      <sheetName val="DATE"/>
      <sheetName val="기둥"/>
      <sheetName val="조도계산서 (도서)"/>
      <sheetName val="제일"/>
      <sheetName val="gyun"/>
      <sheetName val="수량산출서-2"/>
      <sheetName val="부영5블럭-1"/>
      <sheetName val="실행비교"/>
      <sheetName val="적현로"/>
      <sheetName val="설계조건"/>
      <sheetName val="안정계산"/>
      <sheetName val="단면검토"/>
      <sheetName val="단위수량"/>
      <sheetName val="실행철강하도"/>
      <sheetName val="입고장부 (4)"/>
      <sheetName val="VXXXXX"/>
      <sheetName val="물가시세"/>
      <sheetName val="000000"/>
      <sheetName val="간선계산"/>
      <sheetName val="WORK"/>
      <sheetName val="401"/>
      <sheetName val="sw1"/>
      <sheetName val="NOMUBI"/>
      <sheetName val="견적서"/>
      <sheetName val="견적서 (2)"/>
      <sheetName val="일위대가(총괄)"/>
      <sheetName val="당정동공통이수"/>
      <sheetName val="당정동경상이수"/>
      <sheetName val="b_balju_cho"/>
      <sheetName val="내역서 "/>
      <sheetName val="A공구"/>
      <sheetName val="T형( 파일기초) 공현1교"/>
      <sheetName val="Sheet5"/>
      <sheetName val="보완2공내용요약"/>
      <sheetName val="설비"/>
      <sheetName val="8.석축단위(H=1.5M)"/>
      <sheetName val="수량산출"/>
      <sheetName val="TYPE1"/>
      <sheetName val="소특"/>
      <sheetName val="경산"/>
      <sheetName val="을"/>
      <sheetName val="갑지1"/>
      <sheetName val="연부97-1"/>
      <sheetName val="969910( R)"/>
      <sheetName val="제4절-1"/>
      <sheetName val="수입"/>
      <sheetName val="기둥(원형)"/>
      <sheetName val="COPING"/>
      <sheetName val="BQ(실행)"/>
      <sheetName val="간접"/>
      <sheetName val="ORIGN"/>
      <sheetName val="3련 BOX"/>
      <sheetName val="98지급계획"/>
      <sheetName val="비교표"/>
      <sheetName val="철근집계표"/>
      <sheetName val="6PILE  (돌출)"/>
      <sheetName val="전기관급자재"/>
      <sheetName val="포장복구집계"/>
      <sheetName val="인건비"/>
      <sheetName val="남양시작동자105노65기1.3화1.2"/>
      <sheetName val="원가"/>
      <sheetName val="고분"/>
      <sheetName val="하수급견적대비"/>
      <sheetName val="공량산출서"/>
      <sheetName val="Sheet1 (2)"/>
      <sheetName val="코드"/>
      <sheetName val="정부노임단가"/>
      <sheetName val="표층포설및다짐"/>
      <sheetName val="직노"/>
      <sheetName val="날개수량1.5"/>
      <sheetName val="경비2내역"/>
      <sheetName val="J형측구단위수량"/>
      <sheetName val="Front"/>
      <sheetName val="wall"/>
      <sheetName val="Piping Design Dat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약품공급2"/>
      <sheetName val="직공비"/>
      <sheetName val="접지수량"/>
      <sheetName val="성창원"/>
      <sheetName val="전체"/>
      <sheetName val="산출내역서집계표"/>
      <sheetName val="문학간접"/>
      <sheetName val="#REF"/>
      <sheetName val="갑지"/>
      <sheetName val="LD"/>
      <sheetName val="Macro1"/>
      <sheetName val="퍼스트"/>
      <sheetName val="구조물집계"/>
      <sheetName val="토공집계"/>
      <sheetName val="일위대가"/>
      <sheetName val="을"/>
      <sheetName val="재료값"/>
      <sheetName val="단가 및 재료비"/>
      <sheetName val="대포2교접속"/>
      <sheetName val="천방교접속"/>
      <sheetName val="단가"/>
      <sheetName val="입찰"/>
      <sheetName val="현경"/>
      <sheetName val="4차원가계산서"/>
      <sheetName val="품셈TABLE"/>
      <sheetName val="SHEET PILE단가"/>
      <sheetName val="2000청천-덕평발주"/>
      <sheetName val="내역"/>
      <sheetName val="정렬"/>
      <sheetName val="기성내역"/>
      <sheetName val="0001new"/>
      <sheetName val="내역서"/>
      <sheetName val="적점"/>
      <sheetName val="교각1"/>
      <sheetName val="인수공규격"/>
      <sheetName val="1.설계조건"/>
      <sheetName val="RE9604"/>
      <sheetName val="실행철강하도"/>
      <sheetName val="C1ㅇ"/>
      <sheetName val="설비2차"/>
      <sheetName val="실행내역서 "/>
      <sheetName val="위치조서"/>
      <sheetName val="ABUT수량-A1"/>
      <sheetName val="접속도수량집계표"/>
      <sheetName val="철근집계"/>
      <sheetName val="DATE"/>
      <sheetName val="요율"/>
      <sheetName val="금액내역서"/>
      <sheetName val="실행(1)"/>
      <sheetName val="원가서"/>
      <sheetName val="공량산출서"/>
      <sheetName val="자재일람"/>
      <sheetName val="접속도로1"/>
      <sheetName val="자판실행"/>
      <sheetName val="방수"/>
      <sheetName val="관급자재"/>
      <sheetName val="재료비"/>
      <sheetName val="tggwan(mac)"/>
      <sheetName val="대비2"/>
      <sheetName val="예산서"/>
      <sheetName val="앉음벽 (2)"/>
      <sheetName val="DB"/>
      <sheetName val="입출재고현황 (2)"/>
      <sheetName val="BID"/>
      <sheetName val="guard(mac)"/>
      <sheetName val="관급"/>
      <sheetName val="교통대책내역"/>
      <sheetName val="제경비"/>
      <sheetName val="소비자가"/>
      <sheetName val="내화구조체FTA"/>
      <sheetName val="터파기및재료"/>
      <sheetName val="빗물받이(910-510-410)"/>
      <sheetName val="2002하반기노임기준"/>
      <sheetName val="설계실행투찰"/>
      <sheetName val="전기일위목록"/>
      <sheetName val="제출내역 (2)"/>
      <sheetName val="준검 내역서"/>
      <sheetName val="7.경제성결과"/>
      <sheetName val="동방설계서"/>
      <sheetName val="일반부표"/>
      <sheetName val="여과지동"/>
      <sheetName val="기초자료"/>
      <sheetName val="1,2공구원가계산서"/>
      <sheetName val="2공구산출내역"/>
      <sheetName val="1공구산출내역서"/>
      <sheetName val="계림(함평)"/>
      <sheetName val="계림(장성)"/>
      <sheetName val="상수도토공집계표"/>
      <sheetName val="콘_재료분리(1)"/>
      <sheetName val="노임"/>
      <sheetName val="적현로"/>
      <sheetName val="옹벽"/>
      <sheetName val="DATA"/>
      <sheetName val="A 견적"/>
      <sheetName val="당진1,2호기전선관설치및접지4차공사내역서-을지"/>
      <sheetName val="도급"/>
      <sheetName val="수량산출근거"/>
      <sheetName val="슬래브수량"/>
      <sheetName val="설계개요"/>
      <sheetName val="교각계산"/>
      <sheetName val="노임단가 (2)"/>
      <sheetName val="수로단위수량"/>
      <sheetName val="부대내역"/>
      <sheetName val="COVER"/>
      <sheetName val="평가데이터"/>
      <sheetName val="공사개요"/>
      <sheetName val="4.전기"/>
      <sheetName val="준공정산"/>
      <sheetName val="직재"/>
      <sheetName val="일일총괄"/>
      <sheetName val="유치원내역"/>
      <sheetName val="b_balju"/>
      <sheetName val="일위집계표"/>
      <sheetName val="수량산출"/>
      <sheetName val="가도공"/>
      <sheetName val="기기리스트"/>
      <sheetName val="부하계산서"/>
      <sheetName val="TOWER 10TON"/>
      <sheetName val="설계"/>
      <sheetName val="환율change"/>
      <sheetName val="토사(PE)"/>
      <sheetName val="기초자료입력"/>
      <sheetName val="청천내"/>
      <sheetName val="토공사"/>
      <sheetName val="내역표지"/>
      <sheetName val="편입토지조서"/>
      <sheetName val="서울대규장각(가시설흙막이)"/>
      <sheetName val="정부노임단가"/>
      <sheetName val="인건-측정"/>
      <sheetName val="현장관리비참조"/>
      <sheetName val="수량 산출서(당초)"/>
      <sheetName val="2000년하반기"/>
      <sheetName val="Sheet5"/>
      <sheetName val="당초수량"/>
      <sheetName val="산출내역서"/>
      <sheetName val="자재"/>
      <sheetName val="5.동별횡주관경"/>
      <sheetName val="신호등일위대가"/>
      <sheetName val="데리네이타현황"/>
      <sheetName val="자재단가비교표"/>
      <sheetName val="봉양~조차장간고하개명(신설)"/>
      <sheetName val="물가시세"/>
      <sheetName val="노임단가"/>
      <sheetName val="건축내역서"/>
      <sheetName val="125PIECE"/>
      <sheetName val="산출근거"/>
      <sheetName val="전기2005"/>
      <sheetName val="통신2005"/>
      <sheetName val="매입"/>
      <sheetName val="일위집계(기존)"/>
      <sheetName val="작업일보"/>
      <sheetName val="우수"/>
      <sheetName val="토목"/>
      <sheetName val="3.하중산정4.지지력"/>
      <sheetName val="판"/>
      <sheetName val="전동기"/>
      <sheetName val="원가계산서"/>
      <sheetName val="Sheet6"/>
      <sheetName val="Resource2"/>
      <sheetName val="일위목록"/>
      <sheetName val="Macro(전선)"/>
      <sheetName val="Sheet2"/>
      <sheetName val="물가자료"/>
      <sheetName val="연결임시"/>
      <sheetName val="원가총괄"/>
      <sheetName val="내역기준"/>
      <sheetName val="일위산출"/>
      <sheetName val="을(1차)"/>
      <sheetName val="완도-군외"/>
      <sheetName val="가설공사비"/>
      <sheetName val="국내조달(통합-1)"/>
      <sheetName val="노무비 근거"/>
      <sheetName val="갑지1"/>
      <sheetName val="입고장부 (4)"/>
      <sheetName val="esc"/>
      <sheetName val="간접비계산"/>
      <sheetName val="자재단가"/>
      <sheetName val="주방"/>
      <sheetName val="전체_1설계"/>
      <sheetName val="과천MAIN"/>
      <sheetName val="갑지(추정)"/>
      <sheetName val="원도급"/>
      <sheetName val="하도급"/>
      <sheetName val="총괄내역서"/>
      <sheetName val="현장경비"/>
      <sheetName val="플랜트 설치"/>
      <sheetName val="자재테이블"/>
      <sheetName val="Y-WORK"/>
      <sheetName val="lee"/>
      <sheetName val="집계표소트"/>
      <sheetName val="수입"/>
      <sheetName val="전기계산"/>
      <sheetName val="총괄표"/>
      <sheetName val="조명시설"/>
      <sheetName val="일용노임단가"/>
      <sheetName val="1.취수장"/>
      <sheetName val="공사비총괄표"/>
      <sheetName val="날개벽수량표"/>
      <sheetName val="건축"/>
      <sheetName val="DESIGN_CRETERIA"/>
      <sheetName val="급,배기팬"/>
      <sheetName val="가설"/>
      <sheetName val="내역(입찰)"/>
      <sheetName val="진주방향"/>
      <sheetName val="Excel"/>
      <sheetName val="98지급계획"/>
      <sheetName val="관리비비계상"/>
      <sheetName val="옥내소화전계산서"/>
      <sheetName val="경비_원본"/>
      <sheetName val="실행내역"/>
      <sheetName val="단위수량산출"/>
      <sheetName val="공통부대관리"/>
      <sheetName val="중강당 내역"/>
      <sheetName val="일위대가목록"/>
      <sheetName val="I一般比"/>
      <sheetName val="Sheet1 (2)"/>
      <sheetName val="대공종"/>
      <sheetName val="5.전사투자계획종함안"/>
      <sheetName val="N賃率-職"/>
      <sheetName val="8.석축단위(H=1.5M)"/>
      <sheetName val="계산표지"/>
      <sheetName val="T형( 파일기초) 공현1교"/>
      <sheetName val="AHU집계"/>
      <sheetName val="공조기휀"/>
      <sheetName val="공조기"/>
      <sheetName val="자재입고"/>
      <sheetName val="제수"/>
      <sheetName val="공기"/>
      <sheetName val="3월집계"/>
      <sheetName val="LF자재단가"/>
      <sheetName val="공사비집계표"/>
      <sheetName val="원가계산"/>
      <sheetName val="BSD (2)"/>
      <sheetName val="수량산출내역1115"/>
      <sheetName val="산정표"/>
      <sheetName val="착공내역"/>
      <sheetName val="Macro(차단기)"/>
      <sheetName val="상세내역,전력산출서"/>
      <sheetName val="간선계산"/>
      <sheetName val="연습장소"/>
      <sheetName val="지급자재"/>
      <sheetName val="A공구"/>
      <sheetName val="정리부09"/>
      <sheetName val="Total"/>
      <sheetName val="재개발"/>
      <sheetName val="공사비산출내역"/>
      <sheetName val="주경기-오배수"/>
      <sheetName val="전입"/>
      <sheetName val="입찰품의서"/>
      <sheetName val="재집"/>
      <sheetName val="총"/>
      <sheetName val="하수급견적대비"/>
      <sheetName val="단가표 (2)"/>
      <sheetName val="빌딩 안내"/>
      <sheetName val="건축공사"/>
      <sheetName val="정산서"/>
      <sheetName val="FAB별"/>
      <sheetName val="간접"/>
      <sheetName val="조경일람"/>
      <sheetName val="신관(1)"/>
      <sheetName val="#2_일위대가목록"/>
      <sheetName val="정보"/>
      <sheetName val="청주(철골발주의뢰서)"/>
      <sheetName val="spc 배관견적"/>
      <sheetName val="전체제잡비"/>
      <sheetName val="현설자료UT"/>
      <sheetName val="목록표"/>
      <sheetName val="수량산출서"/>
      <sheetName val="오산갈곳"/>
      <sheetName val="rate"/>
      <sheetName val="일위단가"/>
      <sheetName val="원가계산서구조조정"/>
      <sheetName val="접슬S=90"/>
      <sheetName val="접슬S≠90"/>
      <sheetName val="07피뢰침설비공사"/>
      <sheetName val="세원견적서"/>
      <sheetName val="조건"/>
      <sheetName val="실행"/>
      <sheetName val="충주"/>
      <sheetName val="토공사B동추가"/>
      <sheetName val="옹벽수량집계표"/>
      <sheetName val="본사인상전"/>
      <sheetName val="Front"/>
      <sheetName val="wall"/>
      <sheetName val="기준"/>
      <sheetName val="터널조도"/>
      <sheetName val="차액보증"/>
      <sheetName val="집수정(600-700)"/>
      <sheetName val="분전반일위대가"/>
      <sheetName val="단가산출"/>
      <sheetName val="가공비"/>
      <sheetName val="내역(가지)"/>
      <sheetName val="2"/>
      <sheetName val="집계"/>
      <sheetName val="Customer Databas"/>
      <sheetName val="영흥TL(UP,DOWN) "/>
      <sheetName val="실행비교"/>
      <sheetName val="정류기"/>
      <sheetName val="직노"/>
      <sheetName val="노임단가표"/>
      <sheetName val="단가_및_재료비"/>
      <sheetName val="노임,재료비"/>
      <sheetName val="임대동호배치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REDUCER"/>
      <sheetName val="WE'T"/>
      <sheetName val="공통가설"/>
      <sheetName val="F4-F7"/>
      <sheetName val="부하(성남)"/>
      <sheetName val="테이블"/>
      <sheetName val=" 소방공사 산출근거"/>
      <sheetName val="3BL공동구 수량"/>
      <sheetName val="민감도분석"/>
      <sheetName val="자동제어"/>
      <sheetName val="총괄설계내역서"/>
      <sheetName val="코드"/>
      <sheetName val="정내"/>
      <sheetName val="화재 탐지 설비"/>
      <sheetName val="남양시작동자105노65기1.3화1.2"/>
      <sheetName val="토공총괄표"/>
      <sheetName val="S0"/>
      <sheetName val="설비공사"/>
      <sheetName val="FM"/>
      <sheetName val="관리,공감"/>
      <sheetName val="2공종별예산조서"/>
      <sheetName val="조명율표"/>
      <sheetName val=""/>
      <sheetName val="코드일람표2001년10월"/>
      <sheetName val="간이영수증"/>
      <sheetName val="전기설계변경"/>
      <sheetName val="DANGA"/>
      <sheetName val="DATA 입력란"/>
      <sheetName val="1. 설계조건 2.단면가정 3. 하중계산"/>
      <sheetName val="초기화면"/>
      <sheetName val="폐기물"/>
      <sheetName val="자료입력"/>
      <sheetName val="설계명세서"/>
      <sheetName val="예산명세서"/>
      <sheetName val="총괄"/>
      <sheetName val="수정계획3"/>
      <sheetName val="견적"/>
      <sheetName val="6PILE  (돌출)"/>
      <sheetName val="전도자금"/>
      <sheetName val="JUCKEYK"/>
      <sheetName val="표준건축비"/>
      <sheetName val="10월관리비"/>
      <sheetName val="미드수량"/>
      <sheetName val="토목품셈"/>
      <sheetName val="개발운영비청구"/>
      <sheetName val="70%"/>
      <sheetName val="개요"/>
      <sheetName val="2.대외공문"/>
      <sheetName val="개략"/>
      <sheetName val="PROJECT BRIEF"/>
      <sheetName val="공정증감대ㅈ표"/>
      <sheetName val="단위단가"/>
      <sheetName val="기초단가"/>
      <sheetName val="수압집계"/>
      <sheetName val="설비"/>
      <sheetName val="SCH"/>
      <sheetName val="CTEMCOST"/>
      <sheetName val="품셈"/>
      <sheetName val="200"/>
      <sheetName val="관리동"/>
      <sheetName val="자재목록"/>
      <sheetName val="노임목록"/>
      <sheetName val="데이타"/>
      <sheetName val="경산"/>
      <sheetName val="평당자료"/>
      <sheetName val="각형맨홀"/>
      <sheetName val="단가목록"/>
      <sheetName val="제4절-1"/>
      <sheetName val="몰탈재료산출"/>
      <sheetName val="옥외외등집계표"/>
      <sheetName val="내역서 (2)"/>
      <sheetName val="인부신상자료"/>
      <sheetName val="수우미양가(Vlookup)"/>
      <sheetName val="입찰안"/>
      <sheetName val="1월"/>
      <sheetName val="내역서1"/>
      <sheetName val="설계예산서"/>
      <sheetName val="청하배수"/>
      <sheetName val="전기단가조사서"/>
      <sheetName val="골조시행"/>
      <sheetName val="IBASE"/>
      <sheetName val="도담구내 개소별 명세"/>
      <sheetName val="을부담운반비"/>
      <sheetName val="구조물철거타공정이월"/>
      <sheetName val="철근계"/>
      <sheetName val="단가일람"/>
      <sheetName val="8설7발"/>
      <sheetName val="위생-sa"/>
      <sheetName val="POOM_MOTO"/>
      <sheetName val="POOM_MOTO2"/>
      <sheetName val="A4"/>
      <sheetName val="설계조건"/>
      <sheetName val="00000"/>
      <sheetName val="중동상가"/>
      <sheetName val="원가명세"/>
      <sheetName val="재학생"/>
      <sheetName val="1공구(입찰내역)"/>
      <sheetName val="맨홀토공산출"/>
      <sheetName val="기계경비(시간당)"/>
      <sheetName val="결과"/>
      <sheetName val="SUB일위대가"/>
      <sheetName val="도면자료제출일정"/>
      <sheetName val="공사비총괄"/>
      <sheetName val="찍기"/>
      <sheetName val="내역서 "/>
      <sheetName val="변경실행(2차) "/>
      <sheetName val="신규일위대가"/>
      <sheetName val="설계가"/>
      <sheetName val="EQT-ESTN"/>
      <sheetName val="잡철단가대비"/>
      <sheetName val="협력업체주소"/>
      <sheetName val="시험장S자로가로등공사"/>
      <sheetName val="물집"/>
      <sheetName val="공사비예산서"/>
      <sheetName val="단위중량"/>
      <sheetName val="분전함신설"/>
      <sheetName val="접지1종"/>
      <sheetName val="사유서제출현황-2"/>
      <sheetName val="배관가대"/>
      <sheetName val="펌프자재"/>
      <sheetName val="CM 1"/>
      <sheetName val="산수배수"/>
      <sheetName val="Proposal"/>
      <sheetName val="목차"/>
      <sheetName val="hvac내역서(제어동)"/>
      <sheetName val="청구내역(9807)"/>
      <sheetName val="보완토적"/>
      <sheetName val="1_설계조건"/>
      <sheetName val="실행내역서_"/>
      <sheetName val="SHEET_PILE단가"/>
      <sheetName val="앉음벽_(2)"/>
      <sheetName val="입출재고현황_(2)"/>
      <sheetName val="수량산출서-2"/>
      <sheetName val="sh1"/>
      <sheetName val="첨4"/>
      <sheetName val="이토변실(A3-LINE)"/>
      <sheetName val="TYPE-A"/>
      <sheetName val="통신대가"/>
      <sheetName val="전기"/>
      <sheetName val="단가집계"/>
      <sheetName val="내역갑지"/>
      <sheetName val="조직"/>
      <sheetName val="원가"/>
      <sheetName val="당사실시1"/>
      <sheetName val="원하대비"/>
      <sheetName val="산출근거1"/>
      <sheetName val="대림경상68억"/>
      <sheetName val="공문"/>
      <sheetName val="대치판정"/>
      <sheetName val="인건비"/>
      <sheetName val="토목주소"/>
      <sheetName val="건축2"/>
      <sheetName val="설계카드"/>
      <sheetName val="조도계산서 (도서)"/>
      <sheetName val="c_balju"/>
      <sheetName val="계수시트"/>
      <sheetName val="시설물일위"/>
      <sheetName val="자재대"/>
      <sheetName val="Requirement(Work Crew)"/>
      <sheetName val="수원공사비"/>
      <sheetName val="파일구성"/>
      <sheetName val="결재갑지"/>
      <sheetName val="장비단가표"/>
      <sheetName val="금액"/>
      <sheetName val="개산공사비"/>
      <sheetName val="諸元"/>
      <sheetName val="예산총괄"/>
      <sheetName val="2.1"/>
      <sheetName val="L형측구"/>
      <sheetName val="순성토"/>
      <sheetName val="수목단가"/>
      <sheetName val="시설수량표"/>
      <sheetName val="식재수량표"/>
      <sheetName val="상-교대(A1-A2)"/>
      <sheetName val="a1.시중노임및물가시세"/>
      <sheetName val="자재집계"/>
      <sheetName val="토공(완충)"/>
      <sheetName val="세부내역서"/>
      <sheetName val="토목내역서"/>
      <sheetName val="중사"/>
      <sheetName val="적용인원(지우지말것)"/>
      <sheetName val="1"/>
      <sheetName val="TYPE-B 평균H"/>
      <sheetName val="개선안 개요"/>
      <sheetName val="식재인부"/>
      <sheetName val="노임 및 중기단가"/>
      <sheetName val="공사비증감"/>
      <sheetName val="산출"/>
      <sheetName val="TRE TABLE"/>
      <sheetName val="중간부"/>
      <sheetName val="예가표"/>
      <sheetName val="통신물량"/>
      <sheetName val="104동"/>
      <sheetName val="단면"/>
      <sheetName val="갈현동"/>
      <sheetName val="MOTOR"/>
      <sheetName val="건설실행"/>
      <sheetName val="2.냉난방설비공사"/>
      <sheetName val="수목표준대가"/>
      <sheetName val="7.자동제어공사"/>
      <sheetName val="표_재료"/>
      <sheetName val="품셈총괄표"/>
      <sheetName val="차압계산"/>
      <sheetName val="소방"/>
      <sheetName val="이월"/>
      <sheetName val="통계연보"/>
      <sheetName val="직접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ABUT수량-A1"/>
      <sheetName val="SLAB"/>
      <sheetName val="우각부보강"/>
      <sheetName val="우수공"/>
      <sheetName val="가도공"/>
      <sheetName val="본체"/>
      <sheetName val="전체철근집계"/>
      <sheetName val="교대(A1)"/>
      <sheetName val="아수배전(1회)"/>
      <sheetName val="DATE"/>
      <sheetName val="구조물깨기(장수)"/>
      <sheetName val="도로토적"/>
      <sheetName val="tggwan(mac)"/>
      <sheetName val="EP0618"/>
      <sheetName val="토공정보"/>
      <sheetName val="건설성적"/>
      <sheetName val="suk(mac)"/>
      <sheetName val="총괄집계표"/>
      <sheetName val="92 황산양수장"/>
      <sheetName val="원가계산서"/>
      <sheetName val="bm(CIcable)"/>
      <sheetName val="6.7.8.우물통"/>
      <sheetName val="제진기"/>
      <sheetName val="000000"/>
      <sheetName val="주현(해보)"/>
      <sheetName val="주현(영광)"/>
      <sheetName val="교각(P1)수량"/>
      <sheetName val="내역"/>
      <sheetName val="Sheet1 (2)"/>
      <sheetName val="91,92황산"/>
      <sheetName val="용산1(해보)"/>
      <sheetName val="unitpric"/>
      <sheetName val="집수정"/>
      <sheetName val="화산경계"/>
      <sheetName val="직접공사비집계표_7"/>
      <sheetName val="판매시설"/>
      <sheetName val="아파트_9"/>
      <sheetName val="주민복지관"/>
      <sheetName val="지하주차장"/>
      <sheetName val="내역서"/>
      <sheetName val="3.3 사용성검토"/>
      <sheetName val="자재비"/>
      <sheetName val="일위"/>
      <sheetName val="1.설계조건"/>
      <sheetName val="교각1"/>
      <sheetName val="동해title"/>
      <sheetName val="위치조서"/>
      <sheetName val="입상내역"/>
      <sheetName val="INPUT"/>
      <sheetName val="총괄"/>
      <sheetName val="일위대가모듈"/>
      <sheetName val="사리부설"/>
      <sheetName val="수량산출서"/>
      <sheetName val="공내역"/>
      <sheetName val="단가"/>
      <sheetName val="장비경비"/>
      <sheetName val="운동장 (2)"/>
      <sheetName val="Sheet17"/>
      <sheetName val="noyim"/>
      <sheetName val="DATA 입력란"/>
      <sheetName val="C3"/>
      <sheetName val="단면"/>
      <sheetName val="기둥"/>
      <sheetName val="노무비"/>
      <sheetName val="도급_집계"/>
      <sheetName val="수량산출"/>
      <sheetName val="NOMUBI"/>
      <sheetName val="sw1"/>
      <sheetName val="타견적(을)"/>
      <sheetName val="수량집계표"/>
      <sheetName val="날개벽수량표"/>
      <sheetName val="단재적표"/>
      <sheetName val="계정"/>
      <sheetName val="산출내역서집계표"/>
      <sheetName val="2000전체분"/>
      <sheetName val="2000년1차"/>
      <sheetName val="우수"/>
      <sheetName val="40집계"/>
      <sheetName val="청하배수"/>
      <sheetName val="터파기및재료"/>
      <sheetName val="MOTOR"/>
      <sheetName val="초기화면"/>
      <sheetName val="갑지"/>
      <sheetName val="CABLE"/>
      <sheetName val="건축내역서"/>
      <sheetName val="집계표"/>
      <sheetName val="설비내역서"/>
      <sheetName val="전기내역서"/>
      <sheetName val="조도계산"/>
      <sheetName val="SG"/>
      <sheetName val="보고서원고"/>
      <sheetName val="말뚝지지력산정"/>
      <sheetName val="ilch"/>
      <sheetName val="(A)내역서"/>
      <sheetName val="부하(성남)"/>
      <sheetName val="HVAC"/>
      <sheetName val="Macro1"/>
      <sheetName val="토목"/>
      <sheetName val="Tool"/>
      <sheetName val="시설물기초"/>
      <sheetName val="8.주형의 이음"/>
      <sheetName val="부대공자재집계표"/>
      <sheetName val="포장공자재집계표"/>
      <sheetName val="단위수량산출"/>
      <sheetName val="각형맨홀"/>
      <sheetName val="차액보증"/>
      <sheetName val="배수관토공산출"/>
      <sheetName val="산근1,2"/>
      <sheetName val="적용단위길이"/>
      <sheetName val="U-TYPE(1)"/>
      <sheetName val="맨홀수량산출"/>
      <sheetName val="1. 설계조건 2.단면가정 3. 하중계산"/>
      <sheetName val="흄관기초"/>
      <sheetName val="산출근거 "/>
      <sheetName val="수량집계"/>
      <sheetName val="설계조건"/>
      <sheetName val="안정계산"/>
      <sheetName val="단면검토"/>
      <sheetName val="EQT-ESTN"/>
      <sheetName val="통신내역서"/>
      <sheetName val="장주검토"/>
      <sheetName val="RangeObject"/>
    </sheetNames>
    <sheetDataSet>
      <sheetData sheetId="0" refreshError="1">
        <row r="6">
          <cell r="J6">
            <v>0.25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진해여고B (4)"/>
      <sheetName val="진해여고B (3)"/>
      <sheetName val="선산여중고"/>
      <sheetName val="선산여중고 (2)"/>
      <sheetName val="견적서 (7)"/>
      <sheetName val="견적서"/>
      <sheetName val="견적서 (2)"/>
      <sheetName val="견적서 (4)"/>
      <sheetName val="견적서 (5)"/>
      <sheetName val="견적서 (6)"/>
      <sheetName val="진해여고A"/>
      <sheetName val="진해여고B"/>
      <sheetName val="진해여고B (2)"/>
      <sheetName val="진해조회대"/>
      <sheetName val="진해조회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암거1"/>
      <sheetName val="암거단위"/>
      <sheetName val="날개벽"/>
      <sheetName val="횡 연장"/>
      <sheetName val="집계표"/>
      <sheetName val="암거단위-1련"/>
      <sheetName val="연장및면적(좌측)"/>
      <sheetName val="일위"/>
      <sheetName val="000000"/>
      <sheetName val="DATA"/>
      <sheetName val="데이타"/>
      <sheetName val="총공사비"/>
      <sheetName val="ABUT수량-A1"/>
      <sheetName val="내역"/>
      <sheetName val="약품공급2"/>
      <sheetName val="일위대가-2"/>
      <sheetName val="껍딱"/>
      <sheetName val="증감조서"/>
      <sheetName val="원가계산서"/>
      <sheetName val="예산내역서"/>
      <sheetName val="재료집계"/>
      <sheetName val="포장공수량집계"/>
      <sheetName val="진입도로포장수량집계"/>
      <sheetName val="진입도로포장수량조서"/>
      <sheetName val="진입도로포장수량산출"/>
      <sheetName val="사진 대지 (2)"/>
      <sheetName val="표지"/>
      <sheetName val="표지 (3)"/>
      <sheetName val="표지 (4)"/>
      <sheetName val="갑지 "/>
      <sheetName val="수동원가계산"/>
      <sheetName val="수동내역서"/>
      <sheetName val="표지 (2)"/>
      <sheetName val="총수량집계(1공구)"/>
      <sheetName val="하수공수량집계"/>
      <sheetName val="하수관수량집계"/>
      <sheetName val="관연장조서"/>
      <sheetName val="수로관집계"/>
      <sheetName val="수로관연장조서"/>
      <sheetName val="포장집계"/>
      <sheetName val="포장수량산출"/>
      <sheetName val="콘크리트깨기"/>
      <sheetName val="줄눈연장조서"/>
      <sheetName val="토적계산서"/>
      <sheetName val="접속수량산출"/>
      <sheetName val="표지 (1)"/>
      <sheetName val="내역서"/>
      <sheetName val="산출근거"/>
      <sheetName val="기자재비"/>
      <sheetName val="중기손료"/>
      <sheetName val="일위_파일"/>
      <sheetName val="REPORT"/>
      <sheetName val="부대공"/>
      <sheetName val="VXXXXXXX"/>
      <sheetName val="3.하중계산"/>
      <sheetName val="토목"/>
      <sheetName val="COPING"/>
      <sheetName val="COPING-1"/>
      <sheetName val="역T형교대-2수량"/>
      <sheetName val="밸브설치"/>
      <sheetName val="현장관리비"/>
      <sheetName val="측구시공산출"/>
      <sheetName val="공통"/>
      <sheetName val="일위대가"/>
      <sheetName val="약품설비"/>
      <sheetName val="전선관"/>
      <sheetName val="일위대가-1"/>
      <sheetName val="단가산출서"/>
      <sheetName val="VXXXXX"/>
      <sheetName val="낙찰표"/>
      <sheetName val="woo(mac)"/>
      <sheetName val="#REF"/>
      <sheetName val="인부신상자료"/>
      <sheetName val="조도계산"/>
      <sheetName val="구조물철거타공정이월"/>
      <sheetName val="TOTAL3"/>
      <sheetName val="수량산출"/>
      <sheetName val="1단계"/>
      <sheetName val="교각계산"/>
      <sheetName val="전체내역"/>
      <sheetName val="N賃率-職"/>
      <sheetName val="DATE"/>
      <sheetName val="신당동집계표"/>
      <sheetName val="일위대가표"/>
      <sheetName val="작업시작"/>
      <sheetName val="본선부단위수량"/>
      <sheetName val="일반문틀 설치"/>
      <sheetName val="샌딩 에폭시 도장"/>
      <sheetName val="스텐문틀설치"/>
      <sheetName val="설계예산2"/>
      <sheetName val="유입량"/>
      <sheetName val="산근9사전재해영향소요인력"/>
      <sheetName val="000 단가"/>
      <sheetName val="Sheet2"/>
      <sheetName val="교각1"/>
      <sheetName val="단위수량"/>
      <sheetName val="6PILE  (돌출)"/>
      <sheetName val="노임단가"/>
      <sheetName val="공내역"/>
      <sheetName val="횡배수조서"/>
      <sheetName val="(A)내역서"/>
      <sheetName val="XL4Poppy"/>
      <sheetName val="부안일위"/>
      <sheetName val="토공총괄표"/>
      <sheetName val="Sheet1 (2)"/>
      <sheetName val="단위가격"/>
      <sheetName val="공사비"/>
      <sheetName val="토공재료집계"/>
      <sheetName val="작업로표토처리"/>
      <sheetName val="운봉공구총"/>
      <sheetName val="도로횡단복구포장집계"/>
      <sheetName val="레미콘소운반산출서"/>
      <sheetName val="인풍헐기조서"/>
      <sheetName val="폐기물소운반거리산출"/>
      <sheetName val="급배수관재료집계"/>
      <sheetName val="관급총합"/>
      <sheetName val="01"/>
      <sheetName val="집수정(600-700)"/>
      <sheetName val="설계개요"/>
      <sheetName val="계수시트"/>
      <sheetName val="부대내역"/>
      <sheetName val="3.하중산정4.지지력"/>
      <sheetName val="주방"/>
      <sheetName val="왕십리방향"/>
      <sheetName val="토사(PE)"/>
      <sheetName val="실행철강하도"/>
      <sheetName val="1.설계조건"/>
      <sheetName val="입찰안"/>
      <sheetName val="106C0300"/>
      <sheetName val="단가산출서 (2)"/>
      <sheetName val="코드표"/>
      <sheetName val="6호기"/>
      <sheetName val="설계가"/>
      <sheetName val="loading"/>
      <sheetName val="단가산출"/>
      <sheetName val="DATA 입력란"/>
      <sheetName val="관급"/>
      <sheetName val="COST"/>
      <sheetName val="Macro1"/>
      <sheetName val="기기리스트"/>
      <sheetName val="예정(3)"/>
      <sheetName val="기초자료입력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진해여고B (4)"/>
      <sheetName val="진해여고B (3)"/>
      <sheetName val="선산여중고"/>
      <sheetName val="선산여중고 (2)"/>
      <sheetName val="견적서 (7)"/>
      <sheetName val="견적서"/>
      <sheetName val="견적서 (2)"/>
      <sheetName val="견적서 (4)"/>
      <sheetName val="견적서 (5)"/>
      <sheetName val="견적서 (6)"/>
      <sheetName val="진해여고A"/>
      <sheetName val="진해여고B"/>
      <sheetName val="진해여고B (2)"/>
      <sheetName val="진해조회대"/>
      <sheetName val="진해조회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연결"/>
      <sheetName val="#REF"/>
      <sheetName val="SCHE"/>
      <sheetName val="UPRI"/>
      <sheetName val="TEMCO"/>
      <sheetName val="실행"/>
      <sheetName val="SPEC"/>
      <sheetName val="TOTAL"/>
      <sheetName val="공사개요"/>
      <sheetName val="관리방안"/>
      <sheetName val="관리방안 (2)"/>
      <sheetName val="협력업체"/>
      <sheetName val="내역총괄표"/>
      <sheetName val="APT"/>
      <sheetName val="자재CODE"/>
      <sheetName val="자원분리"/>
      <sheetName val="정부노임단가"/>
      <sheetName val="자체APT"/>
      <sheetName val="토공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산내역"/>
      <sheetName val="도급정산"/>
      <sheetName val="데이타"/>
      <sheetName val="식재인부"/>
      <sheetName val="데리네이타현황"/>
      <sheetName val="일위"/>
      <sheetName val="205정산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설계예시"/>
      <sheetName val="요율"/>
      <sheetName val="자재대"/>
      <sheetName val="갑지"/>
      <sheetName val="서문"/>
      <sheetName val="간접"/>
      <sheetName val="주공 갑지"/>
      <sheetName val="수량산출서"/>
      <sheetName val="#REF"/>
      <sheetName val="원가계산"/>
      <sheetName val="원가계산 (2)"/>
      <sheetName val="간선토공재집"/>
      <sheetName val="지선토공재집"/>
      <sheetName val="데이타"/>
      <sheetName val="식재인부"/>
      <sheetName val="내역(토목)"/>
      <sheetName val="식재"/>
      <sheetName val="시설물"/>
      <sheetName val="식재출력용"/>
      <sheetName val="유지관리"/>
      <sheetName val="단가"/>
      <sheetName val="공통가설공사"/>
      <sheetName val="형틀공사"/>
      <sheetName val="빗물받이(910-510-410)"/>
      <sheetName val="노임"/>
      <sheetName val="관급자재"/>
      <sheetName val="EP0618"/>
      <sheetName val="북제주원가"/>
      <sheetName val="내역서"/>
      <sheetName val="자재단가"/>
      <sheetName val="장비경비"/>
      <sheetName val="부대원내역(설비)"/>
      <sheetName val="실행내역"/>
      <sheetName val="4차원가계산서"/>
      <sheetName val="Sheet1"/>
      <sheetName val="노임단가"/>
      <sheetName val="내역"/>
      <sheetName val="산출내역서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데리네이타현황"/>
      <sheetName val="소방"/>
      <sheetName val="총괄내역서"/>
      <sheetName val="일위대가(계측기설치)"/>
      <sheetName val="물가시세"/>
      <sheetName val="단가산출서 (2)"/>
      <sheetName val="단가산출서"/>
      <sheetName val="도급당초내역"/>
      <sheetName val="갈현동"/>
      <sheetName val="전익자재"/>
      <sheetName val="날개수량1.5"/>
      <sheetName val="내역(전체)"/>
      <sheetName val="A-4"/>
      <sheetName val="일반부표"/>
      <sheetName val="Sheet6"/>
      <sheetName val="일위대가"/>
      <sheetName val="백호우계수"/>
      <sheetName val="내역갑지"/>
      <sheetName val="단가조사"/>
      <sheetName val="계수시트"/>
      <sheetName val="원가계산서"/>
      <sheetName val="건축내역"/>
      <sheetName val="세부내역"/>
      <sheetName val="문학간접"/>
      <sheetName val="공정표(1차분)"/>
      <sheetName val="Sheet17"/>
      <sheetName val="INPUT"/>
      <sheetName val="200"/>
      <sheetName val="DC-O-4-S(설명서)"/>
      <sheetName val="설계"/>
      <sheetName val="공종보고(총괄)0812,0901,2,3월"/>
      <sheetName val="공종보고(1차분)0812,0901,2,3월"/>
      <sheetName val="준공조서"/>
      <sheetName val="공사준공계"/>
      <sheetName val="준공검사보고서"/>
      <sheetName val="Total"/>
      <sheetName val="SG"/>
      <sheetName val="분전함신설"/>
      <sheetName val="접지1종"/>
      <sheetName val="99총공사내역서"/>
      <sheetName val="제경비율"/>
      <sheetName val="견적공통"/>
      <sheetName val="1호맨홀가감수량"/>
      <sheetName val="가시설(TYPE-A)"/>
      <sheetName val="1-1평균터파기고(1)"/>
      <sheetName val="1호맨홀수량산출"/>
      <sheetName val="표지세로"/>
      <sheetName val="Sheet1 (2)"/>
      <sheetName val="일위목록"/>
      <sheetName val="모래기초"/>
      <sheetName val="2000년1차"/>
      <sheetName val="단가조정"/>
      <sheetName val="수지표"/>
      <sheetName val="셀명"/>
      <sheetName val="토목주소"/>
      <sheetName val="간지"/>
      <sheetName val="수량산출"/>
      <sheetName val="IMPEADENCE MAP 취수장"/>
      <sheetName val="코드"/>
      <sheetName val="자판실행"/>
      <sheetName val="가실행 내역서"/>
      <sheetName val="준검 내역서"/>
      <sheetName val="수량산출내역1115"/>
      <sheetName val="대비표(토공1안)"/>
      <sheetName val="기초"/>
      <sheetName val="입찰"/>
      <sheetName val="현경"/>
      <sheetName val="견적을지"/>
      <sheetName val="인건비"/>
      <sheetName val="투찰"/>
      <sheetName val="6PILE  (돌출)"/>
      <sheetName val="CC16-내역서"/>
      <sheetName val="직급인원"/>
      <sheetName val="총인원"/>
      <sheetName val="4.2유효폭의 계산"/>
      <sheetName val="1.1토목"/>
      <sheetName val="토공사"/>
      <sheetName val="재정비직인"/>
      <sheetName val="재정비내역"/>
      <sheetName val="지적고시내역"/>
      <sheetName val="설 계"/>
      <sheetName val="I一般比"/>
      <sheetName val="J直材4"/>
      <sheetName val="설직재-1"/>
      <sheetName val="N賃率-職"/>
      <sheetName val="기본일위"/>
      <sheetName val="집계"/>
      <sheetName val="내역서2안"/>
      <sheetName val="패널"/>
      <sheetName val="홍보비디오"/>
      <sheetName val="직노"/>
      <sheetName val="제직재"/>
      <sheetName val="도급"/>
      <sheetName val="D"/>
      <sheetName val="토공사(흙막이)"/>
      <sheetName val="일 위 대 가 표 "/>
      <sheetName val="수목단가"/>
      <sheetName val="시설수량표"/>
      <sheetName val="식재수량표"/>
      <sheetName val="s"/>
      <sheetName val="을"/>
      <sheetName val="단가 및 재료비"/>
      <sheetName val="단가산출1"/>
      <sheetName val="대로근거"/>
      <sheetName val="중로근거"/>
      <sheetName val="Sheet2"/>
      <sheetName val="개요"/>
      <sheetName val="나.건축"/>
      <sheetName val="갑지(추정)"/>
      <sheetName val="조직"/>
      <sheetName val="공사개요"/>
      <sheetName val="업무분장 "/>
      <sheetName val="공통"/>
      <sheetName val="국내조달(통합-1)"/>
      <sheetName val="집계표"/>
      <sheetName val="Macro1"/>
      <sheetName val="대림경상68억"/>
      <sheetName val="노무비"/>
      <sheetName val="일위대가목록"/>
      <sheetName val="Mc1"/>
      <sheetName val="5차설계"/>
      <sheetName val="단위수량"/>
      <sheetName val="청천내"/>
      <sheetName val="교대일반수량"/>
      <sheetName val="관리,공감"/>
      <sheetName val="입찰안"/>
      <sheetName val="전체"/>
      <sheetName val="횡배수관토공수량"/>
      <sheetName val="70%"/>
      <sheetName val="중기가격"/>
      <sheetName val="건축내역서"/>
      <sheetName val="설비내역서"/>
      <sheetName val="전기내역서"/>
      <sheetName val="2000전체분"/>
      <sheetName val="금액"/>
      <sheetName val="가설공사 수량"/>
      <sheetName val="설계예산서"/>
      <sheetName val="장비종합부표"/>
      <sheetName val="집계표_식재"/>
      <sheetName val="부표"/>
      <sheetName val="내역표지"/>
      <sheetName val="단위단가"/>
      <sheetName val="간선총"/>
      <sheetName val="지선총"/>
      <sheetName val="가도공"/>
      <sheetName val="좌홍배수장토목"/>
      <sheetName val="배수로총"/>
      <sheetName val="평야부총괄표"/>
      <sheetName val="배수장총괄표"/>
      <sheetName val="총괄"/>
      <sheetName val="취수탑"/>
      <sheetName val="용소리교"/>
      <sheetName val="실행철강하도"/>
      <sheetName val="내역서 "/>
      <sheetName val="소비자가"/>
      <sheetName val="예산"/>
      <sheetName val="수량이동"/>
      <sheetName val="기성검사원"/>
      <sheetName val="입력"/>
      <sheetName val="기성서류"/>
      <sheetName val="완료계"/>
      <sheetName val="기록대장"/>
      <sheetName val="기록대장 "/>
      <sheetName val="기본"/>
      <sheetName val="을지"/>
      <sheetName val="별표집계"/>
      <sheetName val="Y-WORK"/>
      <sheetName val="단가 (2)"/>
      <sheetName val="#2_일위대가목록"/>
      <sheetName val="준공정산"/>
      <sheetName val="소요자재명세서"/>
      <sheetName val="노무비명세서"/>
      <sheetName val="건축일"/>
      <sheetName val="시설물일위"/>
      <sheetName val="가설공사"/>
      <sheetName val="단가결정"/>
      <sheetName val="내역아"/>
      <sheetName val="울타리"/>
      <sheetName val="단가표"/>
      <sheetName val="부대대비"/>
      <sheetName val="냉연집계"/>
      <sheetName val="기둥(원형)"/>
      <sheetName val="평3"/>
      <sheetName val="MACRO1.XLM"/>
      <sheetName val="설계명세서"/>
      <sheetName val="양수장(기계)"/>
      <sheetName val="중기사용료산출근거"/>
      <sheetName val="b_balju"/>
      <sheetName val="전계가"/>
      <sheetName val="기초일위"/>
      <sheetName val="일반수량"/>
      <sheetName val="설계변경 (2)"/>
      <sheetName val="인원데이타"/>
      <sheetName val="COVER"/>
      <sheetName val="실행간접비용"/>
      <sheetName val="설명"/>
      <sheetName val="1~9 하중계산"/>
      <sheetName val="1호맨홀토공"/>
      <sheetName val="공비대비"/>
      <sheetName val="평가데이터"/>
      <sheetName val="공내역"/>
      <sheetName val="대공종"/>
      <sheetName val="정보"/>
      <sheetName val="일위대가 "/>
      <sheetName val="품셈TABLE"/>
      <sheetName val="배선(낙차)"/>
      <sheetName val="기초자료입력"/>
      <sheetName val="구천"/>
      <sheetName val="98NS-N"/>
      <sheetName val="공사비총괄표"/>
      <sheetName val="표지"/>
      <sheetName val="지급자재"/>
      <sheetName val="암거날개벽재료집계"/>
      <sheetName val="기본단가표"/>
      <sheetName val="산출0"/>
      <sheetName val="제경비요율"/>
      <sheetName val="전선관"/>
      <sheetName val="정의"/>
      <sheetName val="총원가계산서(요율)"/>
      <sheetName val="시중노임"/>
      <sheetName val="CP-E2 (품셈표)"/>
      <sheetName val="터파기및재료"/>
      <sheetName val="날개벽"/>
      <sheetName val="토목(대안)"/>
      <sheetName val="설계실행투찰"/>
      <sheetName val="정산내역"/>
      <sheetName val="대치판정"/>
      <sheetName val="국공유지및사유지"/>
      <sheetName val="단가및재료비"/>
      <sheetName val="남양주댠가표"/>
      <sheetName val="3.공통공사대비"/>
      <sheetName val="6월매출"/>
      <sheetName val="Tabelle1"/>
      <sheetName val="기초부품"/>
      <sheetName val="다목적갑"/>
      <sheetName val="대차대조표"/>
      <sheetName val="부하"/>
      <sheetName val="Config"/>
      <sheetName val="Base"/>
      <sheetName val="공사착공계"/>
      <sheetName val="실행품의서"/>
      <sheetName val="MOTOR"/>
      <sheetName val="DATE"/>
      <sheetName val="일위대가(가설)"/>
      <sheetName val="unit 4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1"/>
      <sheetName val="2"/>
      <sheetName val="3"/>
      <sheetName val="4"/>
      <sheetName val="5"/>
      <sheetName val="일위산출"/>
      <sheetName val="예산조서"/>
      <sheetName val="STAND20"/>
      <sheetName val="벽체면적당일위대가"/>
      <sheetName val="AS포장복구 "/>
      <sheetName val="예가표"/>
      <sheetName val="교통대책내역"/>
      <sheetName val="총물량"/>
      <sheetName val="기계공사"/>
      <sheetName val="조건표"/>
      <sheetName val="104동"/>
      <sheetName val="콘_재료분리(1)"/>
      <sheetName val="3-4현"/>
      <sheetName val="Baby일위대가"/>
      <sheetName val="전신환매도율"/>
      <sheetName val="서울대규장각(가시설흙막이)"/>
      <sheetName val="저"/>
      <sheetName val="CODE"/>
      <sheetName val="직공비"/>
      <sheetName val="const."/>
      <sheetName val="9GNG운반"/>
      <sheetName val="22전선(P)"/>
      <sheetName val="22전선(L)"/>
      <sheetName val="22전선(R)"/>
      <sheetName val="CTEMCOST"/>
      <sheetName val="99노임기준"/>
      <sheetName val="자재목록표"/>
      <sheetName val="계산내역(설비)"/>
      <sheetName val="품셈표"/>
      <sheetName val="인사자료총집계"/>
      <sheetName val="옥외"/>
      <sheetName val="원가&amp;하도급원가"/>
      <sheetName val="58py"/>
      <sheetName val="증감대비"/>
      <sheetName val="6호기"/>
      <sheetName val="안전관리자급여명세표"/>
      <sheetName val="Sheet4"/>
      <sheetName val="257A1"/>
      <sheetName val="직접비내역서"/>
      <sheetName val="경비"/>
      <sheetName val="22인공"/>
      <sheetName val="일위CODE"/>
      <sheetName val="사유서제출현황-2"/>
      <sheetName val="Front"/>
      <sheetName val="wall"/>
      <sheetName val="4)유동표"/>
      <sheetName val="노무,재료"/>
      <sheetName val="감액총괄표"/>
      <sheetName val="EJ"/>
      <sheetName val="적용기준"/>
      <sheetName val="손익분석"/>
      <sheetName val="DATA"/>
      <sheetName val="SUB일위대가"/>
      <sheetName val="정렬"/>
      <sheetName val="수목데이타"/>
      <sheetName val="공통비(전체)"/>
      <sheetName val="내   역"/>
      <sheetName val="2경간"/>
      <sheetName val="위치조서"/>
      <sheetName val="★도급내역"/>
      <sheetName val="건축공사"/>
      <sheetName val="변경비교-을"/>
      <sheetName val="차액보증"/>
      <sheetName val="수로BOX"/>
      <sheetName val="BID"/>
      <sheetName val="예정공정-전체"/>
      <sheetName val="건축2"/>
      <sheetName val="INSTR"/>
      <sheetName val="단가산출"/>
      <sheetName val="금액내역서"/>
      <sheetName val="총괄표"/>
      <sheetName val="2002하반기노임기준"/>
      <sheetName val="미드수량"/>
      <sheetName val="DATA1"/>
      <sheetName val="평교-내역"/>
      <sheetName val="안정검토(온1)"/>
      <sheetName val="설비적용원가계산"/>
      <sheetName val="1.우편집중내역서"/>
      <sheetName val="부대내역"/>
      <sheetName val="견적서"/>
      <sheetName val="직재"/>
      <sheetName val="재집"/>
      <sheetName val="재"/>
      <sheetName val="신축(단위)"/>
      <sheetName val="별표 "/>
      <sheetName val="인건-측정"/>
      <sheetName val="개산공사비"/>
      <sheetName val="하중(대현10)"/>
      <sheetName val="보합"/>
      <sheetName val="L_RPTB02_01"/>
      <sheetName val="현장현황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10동"/>
      <sheetName val="일위_파일"/>
      <sheetName val="공통가설"/>
      <sheetName val="BSD (2)"/>
      <sheetName val="일위집계"/>
      <sheetName val="O＆P"/>
      <sheetName val="지구단위계획"/>
      <sheetName val="예산내역서"/>
      <sheetName val="흄관기초"/>
      <sheetName val="Sheet3"/>
      <sheetName val="단위중량"/>
      <sheetName val="물가자료"/>
      <sheetName val="1,2공구원가계산서"/>
      <sheetName val="2공구산출내역"/>
      <sheetName val="1공구산출내역서"/>
      <sheetName val="일위"/>
      <sheetName val="노무비 근거"/>
      <sheetName val="주방환기"/>
      <sheetName val="부영5블럭-1"/>
      <sheetName val="가스내역"/>
      <sheetName val="계약내역서"/>
      <sheetName val="카렌스센터계량기설치공사"/>
      <sheetName val="철집"/>
      <sheetName val="중기일위대가"/>
      <sheetName val="옹벽철근"/>
      <sheetName val="아파트_9"/>
      <sheetName val="합의경상"/>
      <sheetName val="기구조직"/>
      <sheetName val="건축토목내역"/>
      <sheetName val="장비집계"/>
      <sheetName val="사리부설"/>
      <sheetName val="산출근거"/>
      <sheetName val="gyun"/>
      <sheetName val="설계서"/>
      <sheetName val="기성2"/>
      <sheetName val="오억미만"/>
      <sheetName val="초기화면"/>
      <sheetName val="밸브설치"/>
      <sheetName val="일위대가표(관로)"/>
      <sheetName val="일위대가서식"/>
      <sheetName val="인부노임"/>
      <sheetName val="관로토공집계표"/>
      <sheetName val="설비_(2)"/>
      <sheetName val="토목_(2)"/>
      <sheetName val="건축_(2)"/>
      <sheetName val="주공_갑지"/>
      <sheetName val="원가계산_(2)"/>
      <sheetName val="단가산출서_(2)"/>
      <sheetName val="날개수량1_5"/>
      <sheetName val="6PILE__(돌출)"/>
      <sheetName val="4_2유효폭의_계산"/>
      <sheetName val="표지 (2)"/>
      <sheetName val="단가대비표"/>
      <sheetName val="경비_원본"/>
      <sheetName val="공사비"/>
      <sheetName val="세금계산서(입력)"/>
      <sheetName val=" 견적서"/>
      <sheetName val="부대관련자료"/>
      <sheetName val="단중표"/>
      <sheetName val="SALE"/>
      <sheetName val="VENT"/>
      <sheetName val="tong du toan"/>
      <sheetName val="제경비"/>
      <sheetName val="목차"/>
      <sheetName val="통신물량"/>
      <sheetName val="날개벽수량표"/>
      <sheetName val="EQUIPMENT -2"/>
      <sheetName val="일위대가표"/>
      <sheetName val="설계예산서(2_소천우회토목)"/>
      <sheetName val="교량공"/>
      <sheetName val="견"/>
      <sheetName val="관급"/>
      <sheetName val="아파트건축"/>
      <sheetName val="정부노임단가"/>
      <sheetName val="10공구일위"/>
      <sheetName val="총괄변경내역서"/>
      <sheetName val="노무비계"/>
      <sheetName val="최종내역"/>
      <sheetName val="내역작성"/>
      <sheetName val="장비가동"/>
      <sheetName val="공사대금 지불현황"/>
      <sheetName val="메라"/>
      <sheetName val="D-3109"/>
      <sheetName val="준공조서갑지"/>
      <sheetName val="이름정의"/>
      <sheetName val="Sheet5"/>
      <sheetName val="부속동"/>
      <sheetName val="마산월령동골조물량변경"/>
      <sheetName val="잡비계산"/>
      <sheetName val="sw1"/>
      <sheetName val="NOMUBI"/>
      <sheetName val="자료"/>
      <sheetName val="EACT10"/>
      <sheetName val="부안일위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C4" t="str">
            <v>13 금속공사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가시설수량"/>
      <sheetName val="각형맨홀"/>
      <sheetName val="일위대가"/>
      <sheetName val="자재비"/>
      <sheetName val="수량산출기초(케블등)"/>
      <sheetName val="수량집계표"/>
      <sheetName val="전선관"/>
      <sheetName val="Sheet1 (2)"/>
      <sheetName val="산출근거"/>
      <sheetName val="가시설단위수량"/>
      <sheetName val="SORCE1"/>
      <sheetName val="부대내역"/>
      <sheetName val="수량산출"/>
      <sheetName val="내역서"/>
      <sheetName val="7. 결과요약"/>
      <sheetName val="토목주소"/>
      <sheetName val="암거공-송암"/>
      <sheetName val="대창(함평)"/>
      <sheetName val="대창(장성)"/>
      <sheetName val="대창(함평)-창열"/>
      <sheetName val="일반수량"/>
      <sheetName val="COPING-1"/>
      <sheetName val="역T형교대-2수량"/>
      <sheetName val="제진기"/>
      <sheetName val="가제당공사비"/>
      <sheetName val="기초처리공사비"/>
      <sheetName val="복통공사비"/>
      <sheetName val="본제당공사비"/>
      <sheetName val="자재대"/>
      <sheetName val="중기운반비"/>
      <sheetName val="진입도로공사비"/>
      <sheetName val="취수탑공사비"/>
      <sheetName val="토취장복구"/>
      <sheetName val="DATA"/>
      <sheetName val="guard(mac)"/>
      <sheetName val="ABUT수량-A1"/>
      <sheetName val="공내역"/>
      <sheetName val="교각계산"/>
      <sheetName val="산출내역서집계표"/>
      <sheetName val="별표집계"/>
      <sheetName val="요율"/>
      <sheetName val="단위수량"/>
      <sheetName val="암거단위-1련"/>
      <sheetName val="토사(PE)"/>
      <sheetName val="데이타"/>
      <sheetName val="식재인부"/>
      <sheetName val="부안일위"/>
      <sheetName val="#REF"/>
      <sheetName val="횡 연장"/>
      <sheetName val="전기"/>
      <sheetName val="간접"/>
      <sheetName val="공사비총괄표"/>
      <sheetName val="WORK"/>
      <sheetName val="가설공사비"/>
      <sheetName val="도로구조공사비"/>
      <sheetName val="도로토공공사비"/>
      <sheetName val="여수토공사비"/>
      <sheetName val="AS포장복구 "/>
      <sheetName val="주공 갑지"/>
      <sheetName val="1.우편집중내역서"/>
      <sheetName val="Y-WORK"/>
      <sheetName val="설계"/>
      <sheetName val="터널조도"/>
      <sheetName val="DATE"/>
      <sheetName val="단가산출서 (2)"/>
      <sheetName val="단가산출서"/>
      <sheetName val="단가"/>
      <sheetName val="물가자료"/>
      <sheetName val="정부노임"/>
      <sheetName val="가공비"/>
      <sheetName val="98수문일위"/>
      <sheetName val="6.7.8.우물통"/>
      <sheetName val="암센터"/>
      <sheetName val="1호맨홀수량산출"/>
      <sheetName val="Sheet3"/>
      <sheetName val="08인건비 산거"/>
      <sheetName val="05산출내역서"/>
      <sheetName val="총괄표"/>
      <sheetName val="직노"/>
      <sheetName val="재료집계표"/>
      <sheetName val="암거 제원표"/>
      <sheetName val="INPUT"/>
      <sheetName val="공사비"/>
      <sheetName val="집계표(육상)"/>
      <sheetName val="철집"/>
      <sheetName val="VXXXXX"/>
      <sheetName val="간지"/>
      <sheetName val="총괄서"/>
      <sheetName val="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5">
          <cell r="U25">
            <v>0.76200000000000001</v>
          </cell>
          <cell r="W25">
            <v>0.11</v>
          </cell>
          <cell r="AB25">
            <v>53.16</v>
          </cell>
        </row>
      </sheetData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"/>
      <sheetName val="공통단가"/>
      <sheetName val="운반비"/>
      <sheetName val="횡 연장"/>
      <sheetName val="일용노임단가"/>
      <sheetName val="참조자료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일위대가목차"/>
      <sheetName val="날개벽"/>
      <sheetName val="횡배수관집현황(2공구)"/>
      <sheetName val="비탈면보호공수량산출"/>
      <sheetName val="자료"/>
      <sheetName val="단가일람"/>
      <sheetName val="조경일람"/>
    </sheetNames>
    <definedNames>
      <definedName name="수식입력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,목차"/>
      <sheetName val="설계서"/>
      <sheetName val="원가"/>
      <sheetName val="내역"/>
      <sheetName val="일위"/>
      <sheetName val="수량(집계)"/>
      <sheetName val="공량"/>
      <sheetName val="단가"/>
      <sheetName val="주방환기"/>
      <sheetName val="오억미만"/>
      <sheetName val="기본단가표"/>
      <sheetName val="직재"/>
      <sheetName val="데이타"/>
      <sheetName val="식재인부"/>
      <sheetName val="직접비"/>
      <sheetName val="수량산출기초(케블등)"/>
      <sheetName val="물가자료"/>
      <sheetName val="수량산출"/>
      <sheetName val="을"/>
      <sheetName val="원가계산서"/>
      <sheetName val="Sheet1"/>
      <sheetName val="1.우편집중내역서"/>
      <sheetName val="토적표"/>
      <sheetName val="H-PILE수량집계"/>
      <sheetName val="산출내역서집계표"/>
      <sheetName val="말뚝지지력산정"/>
      <sheetName val="총원가계산서(요율)"/>
      <sheetName val="설계명세서"/>
      <sheetName val="날개벽"/>
      <sheetName val="제경비요율"/>
      <sheetName val="용수량(생활용수)"/>
      <sheetName val="Front"/>
      <sheetName val="wall"/>
      <sheetName val="EQT-ESTN"/>
      <sheetName val="N賃率-職"/>
      <sheetName val="#REF+물량산출근거서!$C$88"/>
      <sheetName val="1.일위대가"/>
      <sheetName val="중기손료"/>
      <sheetName val="Macro(조도)"/>
      <sheetName val="이름표지정"/>
      <sheetName val="설계기준"/>
      <sheetName val="내역1"/>
      <sheetName val="노임단가"/>
      <sheetName val="시화점실행"/>
      <sheetName val="내역서11"/>
      <sheetName val="감액총괄표"/>
      <sheetName val="자재비"/>
      <sheetName val="__"/>
      <sheetName val="정산내역"/>
      <sheetName val="전선관"/>
      <sheetName val="2000노임기준"/>
      <sheetName val="식재일위대가"/>
      <sheetName val="Macro1"/>
      <sheetName val="부대내역"/>
      <sheetName val="수목단가"/>
      <sheetName val="시설수량표"/>
      <sheetName val="식재수량표"/>
      <sheetName val="일위목록"/>
      <sheetName val="자재단가"/>
      <sheetName val="소방"/>
      <sheetName val="대치판정"/>
      <sheetName val="갑지"/>
      <sheetName val="집계표"/>
      <sheetName val="노임단가 (2)"/>
      <sheetName val="단가대비표"/>
      <sheetName val="일위대가목록"/>
      <sheetName val="수량(건축)"/>
      <sheetName val="수량산출서"/>
      <sheetName val="CON기초"/>
      <sheetName val="주방"/>
      <sheetName val="000000"/>
      <sheetName val="CTEMCOST"/>
      <sheetName val="단위세대물량"/>
      <sheetName val="내역표지"/>
      <sheetName val="개요"/>
      <sheetName val="기안"/>
      <sheetName val="마케팅"/>
      <sheetName val="목차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내역서"/>
      <sheetName val="I一般比"/>
      <sheetName val="인제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전선관"/>
      <sheetName val="내역서"/>
      <sheetName val="Y-WORK"/>
      <sheetName val="상각비"/>
      <sheetName val="일위"/>
      <sheetName val="날개벽"/>
      <sheetName val="000000"/>
      <sheetName val="1.일위대가"/>
      <sheetName val="13차"/>
      <sheetName val="건축공사"/>
      <sheetName val="결재갑지"/>
      <sheetName val="수정계획3"/>
      <sheetName val="환경기계공정표 (3)"/>
      <sheetName val="연동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노임단가 (2)"/>
      <sheetName val="1.일위대가"/>
      <sheetName val="______D_WORK_______1_1_1______2"/>
    </sheetNames>
    <definedNames>
      <definedName name="수식입력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"/>
      <sheetName val="총괄내역서"/>
      <sheetName val="설계예산서"/>
      <sheetName val="사급자재"/>
      <sheetName val="투찰총괄"/>
      <sheetName val="투찰설계"/>
      <sheetName val="투찰사급"/>
      <sheetName val="J-성석~설문"/>
      <sheetName val="금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거집계"/>
      <sheetName val="전기별"/>
      <sheetName val="후기별"/>
      <sheetName val="설계명세서"/>
      <sheetName val="정산내역"/>
      <sheetName val="DATA"/>
      <sheetName val="데이타"/>
      <sheetName val="노임"/>
      <sheetName val="수량산출"/>
    </sheetNames>
    <sheetDataSet>
      <sheetData sheetId="0"/>
      <sheetData sheetId="1" refreshError="1"/>
      <sheetData sheetId="2" refreshError="1"/>
      <sheetData sheetId="3" refreshError="1">
        <row r="32">
          <cell r="H32">
            <v>119527</v>
          </cell>
        </row>
        <row r="72">
          <cell r="H72">
            <v>13097</v>
          </cell>
        </row>
        <row r="73">
          <cell r="H73">
            <v>2580</v>
          </cell>
        </row>
        <row r="74">
          <cell r="H74">
            <v>14795</v>
          </cell>
        </row>
        <row r="75">
          <cell r="H75">
            <v>9129</v>
          </cell>
        </row>
        <row r="76">
          <cell r="H76">
            <v>802</v>
          </cell>
        </row>
        <row r="93">
          <cell r="H93">
            <v>57758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공사검사조서"/>
      <sheetName val="감리원감리조서"/>
      <sheetName val="확인내역서"/>
      <sheetName val="갑지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설변공종별"/>
      <sheetName val="설변조정내역"/>
      <sheetName val="건기토원가"/>
      <sheetName val="집계표"/>
      <sheetName val="기계원가"/>
      <sheetName val="건축집계"/>
      <sheetName val="기계내역"/>
      <sheetName val="표지"/>
      <sheetName val="2000년1차"/>
      <sheetName val="2000전체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중기사용료"/>
      <sheetName val="기계경비"/>
      <sheetName val="원가data"/>
      <sheetName val="동원인원"/>
      <sheetName val="데이타"/>
      <sheetName val="원가계산"/>
      <sheetName val="조정3월13일료일새벽"/>
      <sheetName val="DATE"/>
      <sheetName val="을"/>
      <sheetName val="설계내역서"/>
      <sheetName val="A 견적"/>
      <sheetName val="현장경비"/>
      <sheetName val="RE9604"/>
      <sheetName val="실행대비"/>
      <sheetName val="금액"/>
      <sheetName val="일위대가"/>
      <sheetName val="노임단가"/>
      <sheetName val="수목단가"/>
      <sheetName val="시설수량표"/>
      <sheetName val="식재수량표"/>
      <sheetName val="일위목록"/>
      <sheetName val="자재단가"/>
      <sheetName val="산출내역서집계표"/>
      <sheetName val="약품공급2"/>
      <sheetName val="진주방향"/>
      <sheetName val="원가"/>
      <sheetName val="내역서"/>
      <sheetName val="일위대가표"/>
      <sheetName val="시멘트"/>
      <sheetName val="공사개요"/>
      <sheetName val="작성"/>
      <sheetName val="신.분"/>
      <sheetName val="단가산출서"/>
      <sheetName val="단가산출서 (2)"/>
      <sheetName val="건축공사실행"/>
      <sheetName val="지수자료"/>
      <sheetName val="우배수"/>
      <sheetName val="계산식"/>
      <sheetName val="내역"/>
      <sheetName val="200"/>
      <sheetName val="관접합및부설"/>
      <sheetName val="단가"/>
      <sheetName val="총괄내역서"/>
      <sheetName val="설계예산서"/>
      <sheetName val="직접인건비"/>
      <sheetName val="직접경비"/>
      <sheetName val="업무량"/>
      <sheetName val="지수980731이후"/>
      <sheetName val="제잡비계산"/>
      <sheetName val="#REF"/>
      <sheetName val="용역비내역-진짜"/>
      <sheetName val=" 갑  지 "/>
      <sheetName val="공구"/>
      <sheetName val="한강운반비"/>
      <sheetName val="일위산출"/>
      <sheetName val="평가데이터"/>
      <sheetName val="데이터"/>
      <sheetName val="목록"/>
      <sheetName val="개요"/>
      <sheetName val="현장관리"/>
      <sheetName val="의왕실행"/>
      <sheetName val="상계견적"/>
      <sheetName val="변경내역서"/>
      <sheetName val="MEMBER"/>
      <sheetName val="전체"/>
      <sheetName val="제경비율"/>
      <sheetName val="현장경상비"/>
      <sheetName val="중기조종사 단위단가"/>
      <sheetName val="원가계산서"/>
      <sheetName val="퍼스트"/>
      <sheetName val="단위가격"/>
      <sheetName val="단가보완"/>
      <sheetName val="DB"/>
      <sheetName val="일위대가 "/>
      <sheetName val="요율"/>
      <sheetName val="참고사항"/>
      <sheetName val="참고자료"/>
      <sheetName val="배수장토목공사비"/>
      <sheetName val="내역서(조경)"/>
      <sheetName val="목창호"/>
      <sheetName val="견적대비표"/>
      <sheetName val="MEXICO-C"/>
      <sheetName val="부속동"/>
      <sheetName val="11-2.아파트내역"/>
      <sheetName val="각형맨홀"/>
      <sheetName val="자재대"/>
      <sheetName val="기초단가"/>
      <sheetName val="테이블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정"/>
      <sheetName val="계산서(곡선부)"/>
      <sheetName val="포장재료집계표"/>
      <sheetName val="변수값"/>
      <sheetName val="중기상차"/>
      <sheetName val="AS복구"/>
      <sheetName val="중기터파기"/>
      <sheetName val="조명율표"/>
      <sheetName val="중기집계"/>
      <sheetName val="Total"/>
      <sheetName val="전차선로 물량표"/>
      <sheetName val="가설공사비"/>
      <sheetName val="도로구조공사비"/>
      <sheetName val="도로토공공사비"/>
      <sheetName val="여수토공사비"/>
      <sheetName val="총괄장"/>
      <sheetName val="입찰견적보고서"/>
      <sheetName val="고유코드_설계"/>
      <sheetName val="플랜트 설치"/>
      <sheetName val="교각1"/>
      <sheetName val="노임"/>
      <sheetName val="4.전기"/>
      <sheetName val="협력업체"/>
      <sheetName val="부대경비산출서"/>
      <sheetName val="식재인부"/>
      <sheetName val="산출근거"/>
      <sheetName val="명세서"/>
      <sheetName val="설비2차"/>
      <sheetName val="실행(1)"/>
      <sheetName val="BID"/>
      <sheetName val="측량요율"/>
      <sheetName val="조명시설"/>
      <sheetName val="4.공정"/>
      <sheetName val="６공예"/>
      <sheetName val="21301동"/>
      <sheetName val="예정공정표"/>
      <sheetName val="초기화면"/>
      <sheetName val="2003상반기노임기준"/>
      <sheetName val="기준자료1"/>
      <sheetName val="공사비배분명세서(각사별)"/>
      <sheetName val="기계경비(시간당)"/>
      <sheetName val="램머"/>
      <sheetName val="임시정보시트"/>
      <sheetName val="설계명세서"/>
      <sheetName val="투입비"/>
      <sheetName val="Y-WORK"/>
      <sheetName val="근로자자료입력"/>
      <sheetName val="산근"/>
      <sheetName val="구조물"/>
      <sheetName val="6호기"/>
      <sheetName val="기본단가표"/>
      <sheetName val="건축내역서"/>
      <sheetName val="설비내역서"/>
      <sheetName val="전기내역서"/>
      <sheetName val="원가계산하도"/>
      <sheetName val="접지수량"/>
      <sheetName val="증감내역서"/>
      <sheetName val="자재"/>
      <sheetName val="산정표"/>
      <sheetName val="Sheet1 (2)"/>
      <sheetName val="금액내역서"/>
      <sheetName val="1-최종안"/>
      <sheetName val="사업분석-분양가결정"/>
      <sheetName val="코드표"/>
      <sheetName val="실행(ALT1)"/>
      <sheetName val="품셈TABLE"/>
      <sheetName val="실행철강하도"/>
      <sheetName val="ABUT수량-A1"/>
      <sheetName val="내역서1999.8최종"/>
      <sheetName val="단가표"/>
      <sheetName val="식재가격"/>
      <sheetName val="식재총괄"/>
      <sheetName val="rate"/>
      <sheetName val="노임단가 (2)"/>
      <sheetName val="단가 (2)"/>
      <sheetName val="갑지1"/>
      <sheetName val="연부97-1"/>
      <sheetName val="A"/>
      <sheetName val="신규일위"/>
      <sheetName val="5-1신설물량"/>
      <sheetName val="토목"/>
      <sheetName val="FOB발"/>
      <sheetName val="esc(건축)"/>
      <sheetName val="결재판"/>
      <sheetName val="철거집계"/>
      <sheetName val="내역표지"/>
      <sheetName val="수량산출서 (2)"/>
      <sheetName val="목차"/>
      <sheetName val="실행"/>
      <sheetName val="관급자재"/>
      <sheetName val="빗물받이(910-510-410)"/>
      <sheetName val="화성태안9공구내역(실행)"/>
      <sheetName val="단면가정"/>
      <sheetName val="물가자료"/>
      <sheetName val="설계서(건축분)"/>
      <sheetName val="현장관리비참조"/>
      <sheetName val="옥내소화전계산서"/>
      <sheetName val="MOTOR"/>
      <sheetName val="고가수조"/>
      <sheetName val="공내역"/>
      <sheetName val="Macro(차단기)"/>
      <sheetName val="경율산정.XLS"/>
      <sheetName val="품셈 "/>
      <sheetName val="PAINT"/>
      <sheetName val="방화도료"/>
      <sheetName val="단중표"/>
      <sheetName val="건축집계표"/>
      <sheetName val="토공사"/>
      <sheetName val="자료입력"/>
      <sheetName val="직노"/>
      <sheetName val="을지"/>
      <sheetName val="투찰"/>
      <sheetName val="FB25JN"/>
      <sheetName val="단가비교표"/>
      <sheetName val="중기사용료산출근거"/>
      <sheetName val="단가산출2"/>
      <sheetName val="단가 및 재료비"/>
      <sheetName val="단가및재료비"/>
      <sheetName val="예산서"/>
      <sheetName val="세부추진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실행내역서"/>
      <sheetName val="CON'C"/>
      <sheetName val="건축개요"/>
      <sheetName val="실행간접비"/>
      <sheetName val="총괄내역"/>
      <sheetName val="기초자료입력"/>
      <sheetName val="준공정산"/>
      <sheetName val="IBASE"/>
      <sheetName val="입찰안"/>
      <sheetName val="일위집계(기존)"/>
      <sheetName val="프랜트면허"/>
      <sheetName val="시설일위"/>
      <sheetName val="운영비"/>
      <sheetName val="교통대책내역"/>
      <sheetName val="Sheet5"/>
      <sheetName val="c_balju"/>
      <sheetName val="공정표"/>
      <sheetName val="아파트기별"/>
      <sheetName val="공리일"/>
      <sheetName val="총괄표"/>
      <sheetName val="바닥판"/>
      <sheetName val="입력DATA"/>
      <sheetName val="단가일람"/>
      <sheetName val="조경일람"/>
      <sheetName val="문학간접"/>
      <sheetName val="재료비"/>
      <sheetName val="자재단가비교표"/>
      <sheetName val="DATA"/>
      <sheetName val="토량1-1"/>
      <sheetName val="소방"/>
      <sheetName val="공사비내역서"/>
      <sheetName val="노무"/>
      <sheetName val="설계명세"/>
      <sheetName val="건축"/>
      <sheetName val="구조"/>
      <sheetName val="설계서(7)"/>
      <sheetName val="집계"/>
      <sheetName val="계양가시설"/>
      <sheetName val="05-원가계산"/>
      <sheetName val="참조M"/>
      <sheetName val="참조"/>
      <sheetName val="spc 배관견적"/>
      <sheetName val="결재갑지"/>
      <sheetName val="database"/>
      <sheetName val="전기계산"/>
      <sheetName val="골조시행"/>
      <sheetName val="준검 내역서"/>
      <sheetName val="CTEMCOST"/>
      <sheetName val="단가(자재)"/>
      <sheetName val="단가(노임)"/>
      <sheetName val="기초목록"/>
      <sheetName val="8.설치품셈"/>
      <sheetName val="일위"/>
      <sheetName val="용수량(생활용수)"/>
      <sheetName val="수량집계"/>
      <sheetName val="전입"/>
      <sheetName val="현장관리비"/>
      <sheetName val="직공비"/>
      <sheetName val="기초자료"/>
      <sheetName val="기계경비산출기준"/>
      <sheetName val="해평견적"/>
      <sheetName val="공량산출근거서"/>
      <sheetName val="수량산출"/>
      <sheetName val="계획금액"/>
      <sheetName val="장비집계"/>
      <sheetName val="여과지동"/>
      <sheetName val="설계변경총괄표(계산식)"/>
      <sheetName val="물가대비표"/>
      <sheetName val="판매시설"/>
      <sheetName val="공사기본내용"/>
      <sheetName val="인사자료총집계"/>
      <sheetName val="자동제어"/>
      <sheetName val="배관가대"/>
      <sheetName val="펌프자재"/>
      <sheetName val="교각계산"/>
      <sheetName val="원가총괄"/>
      <sheetName val="제경비"/>
      <sheetName val="1"/>
      <sheetName val="2"/>
      <sheetName val="3"/>
      <sheetName val="4"/>
      <sheetName val="5"/>
      <sheetName val="6"/>
      <sheetName val="일위대가목록"/>
      <sheetName val="계장 품셈표"/>
      <sheetName val="건축-물가변동"/>
      <sheetName val="출근현황표"/>
      <sheetName val="우각부보강"/>
      <sheetName val="직원명부"/>
      <sheetName val="사회복지관"/>
      <sheetName val="401"/>
      <sheetName val="비계공사"/>
      <sheetName val="내역서 제출"/>
      <sheetName val="도급내역"/>
      <sheetName val="부대내역"/>
      <sheetName val="1공구 건정토건 철콘"/>
      <sheetName val="터파기및재료"/>
      <sheetName val="영동(D)"/>
      <sheetName val="부하계산서"/>
      <sheetName val="부하(성남)"/>
      <sheetName val="물량"/>
      <sheetName val="base"/>
      <sheetName val="수설계"/>
      <sheetName val="대포2교접속"/>
      <sheetName val="천방교접속"/>
      <sheetName val="4차원가계산서"/>
      <sheetName val="산출내역서"/>
      <sheetName val="표지 (2)"/>
      <sheetName val="사업총괄"/>
      <sheetName val="물가시세"/>
      <sheetName val="당진1,2호기전선관설치및접지4차공사내역서-을지"/>
      <sheetName val="건축2"/>
      <sheetName val="분석대장"/>
      <sheetName val="장비사용료"/>
      <sheetName val="D"/>
      <sheetName val="-치수표(곡선부)"/>
      <sheetName val="우수받이"/>
      <sheetName val="도장면"/>
      <sheetName val="Sheet4"/>
      <sheetName val="기초입력 DATA"/>
      <sheetName val="실행기고및 투입현황(총괄)"/>
      <sheetName val="원가계산서(남측)"/>
      <sheetName val="총원가계산서(요율)"/>
      <sheetName val="도급기성"/>
      <sheetName val="개산공사비"/>
      <sheetName val="동해title"/>
      <sheetName val="A LINE"/>
      <sheetName val="총 원가계산"/>
      <sheetName val="대창(장성)"/>
      <sheetName val="자재단가일람"/>
      <sheetName val="중기일람"/>
      <sheetName val="값"/>
      <sheetName val="본선토량운반계산서(1)0"/>
      <sheetName val="적격심사표"/>
      <sheetName val="총괄"/>
      <sheetName val="공사"/>
      <sheetName val="SAM"/>
      <sheetName val="양배수장"/>
      <sheetName val="자판실행"/>
      <sheetName val="강관파일내역"/>
      <sheetName val="Macro1"/>
      <sheetName val="설계서(본관)"/>
      <sheetName val="중간"/>
      <sheetName val="단가산출1"/>
      <sheetName val="장비사양"/>
      <sheetName val="cal"/>
      <sheetName val="단가조사"/>
      <sheetName val="3련 BOX"/>
      <sheetName val="tggwan(mac)"/>
      <sheetName val="수안보-MBR1"/>
      <sheetName val="전기설계변경"/>
      <sheetName val="앉음벽 (2)"/>
      <sheetName val="예산명세서"/>
      <sheetName val="30집계표"/>
      <sheetName val="내역갑지"/>
      <sheetName val="월별수입"/>
      <sheetName val="통신내역서"/>
      <sheetName val="간접비계산"/>
      <sheetName val="인건비 "/>
      <sheetName val="설계내역"/>
      <sheetName val="작업일보-7월"/>
      <sheetName val="장"/>
      <sheetName val="자"/>
      <sheetName val="토목주소"/>
      <sheetName val="pier(각형)"/>
      <sheetName val="위치조서"/>
      <sheetName val="날개벽(시점좌측)"/>
      <sheetName val="건축일위"/>
      <sheetName val="그라우팅일위"/>
      <sheetName val="소비자가"/>
      <sheetName val="단가산출"/>
      <sheetName val="중기단가"/>
      <sheetName val="을지DVM"/>
      <sheetName val="계정code"/>
      <sheetName val="자재목록"/>
      <sheetName val="옥외외등집계표"/>
      <sheetName val="전기일위목록"/>
      <sheetName val="예산내역서"/>
      <sheetName val="총계"/>
      <sheetName val="전신"/>
      <sheetName val=""/>
      <sheetName val="공사비예비관리공감측설산출내역"/>
      <sheetName val="견적단가"/>
      <sheetName val="정공공사"/>
      <sheetName val="산출집계"/>
      <sheetName val="1. 조명내역서(조명설치)"/>
      <sheetName val="2. 조명내역서(조명자재)"/>
      <sheetName val="일위대가집계표"/>
      <sheetName val="조건"/>
      <sheetName val="실행내역"/>
      <sheetName val="설계기준"/>
      <sheetName val="내역1"/>
      <sheetName val="가시설"/>
      <sheetName val="견적"/>
      <sheetName val="공사명입력"/>
      <sheetName val="단가대비표"/>
      <sheetName val="일위대가-1"/>
      <sheetName val="결재판(삭제하지말아주세요)"/>
      <sheetName val="O＆P"/>
      <sheetName val="갑지(추정)"/>
      <sheetName val="공통가설"/>
      <sheetName val="96.12"/>
      <sheetName val="ELECTRIC"/>
      <sheetName val="공사비 증감 내역서"/>
      <sheetName val="설계서"/>
      <sheetName val="환경기계공정표 (3)"/>
      <sheetName val="철거산출근거"/>
      <sheetName val="토공집계"/>
      <sheetName val="유치원내역"/>
      <sheetName val="노무비 근거"/>
      <sheetName val="기성내역"/>
      <sheetName val="당사실시1"/>
      <sheetName val="내역- CCTV"/>
      <sheetName val="중기"/>
      <sheetName val="춘천13"/>
      <sheetName val="Sheet2"/>
      <sheetName val="우수"/>
      <sheetName val="정보"/>
      <sheetName val="전기"/>
      <sheetName val="SAKUB"/>
      <sheetName val="Customer Databas"/>
      <sheetName val="하중조건(평상시)"/>
      <sheetName val="재집"/>
      <sheetName val="공사예산하조서"/>
      <sheetName val="P1(좌,우)"/>
      <sheetName val="집계(세부총괄)"/>
      <sheetName val="2.고용보험료산출근거"/>
      <sheetName val="4.고용보험"/>
      <sheetName val="3.고용보험료산출근거"/>
      <sheetName val="1차증가원가계산"/>
      <sheetName val="대공종"/>
      <sheetName val="블럭 손익"/>
      <sheetName val="BSD (2)"/>
      <sheetName val="신_분"/>
      <sheetName val="단가산출서_(2)"/>
      <sheetName val="_갑__지_"/>
      <sheetName val="A_견적"/>
      <sheetName val="한양대 에리카캠퍼스 증축공사(170109).xlsm"/>
      <sheetName val="노임이"/>
      <sheetName val="공종단가"/>
      <sheetName val="부대집계"/>
      <sheetName val="광장"/>
      <sheetName val="제안서입력"/>
      <sheetName val="REDUCER"/>
      <sheetName val="WE'T"/>
      <sheetName val="99노임단가"/>
      <sheetName val="준공평가"/>
      <sheetName val="간지"/>
      <sheetName val="수량산출서"/>
      <sheetName val="(A)내역서"/>
      <sheetName val="98수문일위"/>
      <sheetName val="JUCK"/>
      <sheetName val="계수"/>
      <sheetName val="플랜트_설치"/>
      <sheetName val="중기조종사_단위단가"/>
      <sheetName val="전차선로_물량표"/>
      <sheetName val="11-2_아파트내역"/>
      <sheetName val="4_전기"/>
      <sheetName val="단가_(2)"/>
      <sheetName val="DATA1"/>
      <sheetName val="아파트 내역"/>
      <sheetName val="교량공"/>
      <sheetName val="직재"/>
      <sheetName val="입출재고현황 (2)"/>
      <sheetName val="연결임시"/>
      <sheetName val="날개벽수량표"/>
      <sheetName val="정산내역서갑지"/>
      <sheetName val="산출3-동력"/>
      <sheetName val="산출4-전등"/>
      <sheetName val="삭제금지단가"/>
      <sheetName val="7단가"/>
      <sheetName val="제출내역 (2)"/>
      <sheetName val="연동내역"/>
      <sheetName val="01"/>
      <sheetName val="1~9 하중계산"/>
      <sheetName val="가설공사내역"/>
      <sheetName val="예총"/>
      <sheetName val="H-PILE수량집계"/>
      <sheetName val="공종별 집계"/>
      <sheetName val="실행내역서 "/>
      <sheetName val="16-1"/>
      <sheetName val="증감대비"/>
      <sheetName val="공사요율"/>
      <sheetName val="시중노임단가"/>
      <sheetName val="세진TS안성사무실-건축"/>
      <sheetName val="금전출납"/>
      <sheetName val="직영명부"/>
      <sheetName val="설계예시"/>
      <sheetName val="말뚝지지력산정"/>
      <sheetName val="C1.공사개요"/>
      <sheetName val="A1.스케쥴"/>
      <sheetName val="유림골조"/>
      <sheetName val="인건비"/>
      <sheetName val="장비경비"/>
      <sheetName val="공사통보서"/>
      <sheetName val="입력표"/>
      <sheetName val="설계조건"/>
      <sheetName val="세금자료"/>
      <sheetName val="가공2원도"/>
      <sheetName val="원가계산서 (건축)"/>
      <sheetName val="중기일위대가목록"/>
      <sheetName val="단가산출조서목록"/>
      <sheetName val="표준시장 단가"/>
      <sheetName val="계단"/>
      <sheetName val="담장배수로"/>
      <sheetName val="배수로"/>
      <sheetName val="6-1. 관개량조서"/>
      <sheetName val="1승인신청서"/>
      <sheetName val="노단"/>
      <sheetName val="단산"/>
      <sheetName val="명세"/>
      <sheetName val="일대"/>
      <sheetName val="평당공사비산정"/>
      <sheetName val="3연box"/>
      <sheetName val="정산내역"/>
      <sheetName val="I一般比"/>
      <sheetName val="관련자료입력"/>
      <sheetName val="기계경비시간당손료목록"/>
      <sheetName val="건축명"/>
      <sheetName val="기계명"/>
      <sheetName val="전기명"/>
      <sheetName val="토목명"/>
      <sheetName val="전체내역"/>
      <sheetName val="계약서"/>
      <sheetName val="가도공"/>
      <sheetName val="분야별 집계표"/>
      <sheetName val="원가계산서(기계설비)"/>
      <sheetName val="공종별집계표(기계설비)"/>
      <sheetName val="공종별내역서(기계설비)"/>
      <sheetName val="원가계산서(소방설비)"/>
      <sheetName val="공종별집계표(소방설비)"/>
      <sheetName val="공종별내역서(소방설비)"/>
      <sheetName val="중기단가목록"/>
      <sheetName val="중기단가산출서"/>
      <sheetName val=" 공사설정 "/>
      <sheetName val="과천MAIN"/>
      <sheetName val="변경갑지"/>
      <sheetName val="증감(갑지)"/>
      <sheetName val="견적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 refreshError="1"/>
      <sheetData sheetId="613" refreshError="1"/>
      <sheetData sheetId="614" refreshError="1"/>
      <sheetData sheetId="61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갑지"/>
      <sheetName val="내역서"/>
      <sheetName val="특기시방서"/>
      <sheetName val="기계설비시방서"/>
      <sheetName val="내역서 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요율"/>
      <sheetName val="자재대"/>
      <sheetName val="청천내"/>
      <sheetName val="2000년1차"/>
      <sheetName val="산출내역서집계표"/>
      <sheetName val="ELECTRIC"/>
      <sheetName val="전체"/>
      <sheetName val="00경영적격"/>
      <sheetName val="공통비"/>
      <sheetName val="유치원내역"/>
      <sheetName val="하수급견적대비"/>
      <sheetName val="200"/>
      <sheetName val="J直材4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입찰안"/>
      <sheetName val="database"/>
      <sheetName val="평ꐀ데이터"/>
      <sheetName val="설계명세서"/>
      <sheetName val="자료입력"/>
      <sheetName val="예산명세서"/>
      <sheetName val="노임"/>
      <sheetName val="퇴직금(울산천상)"/>
      <sheetName val="조건"/>
      <sheetName val="데이타"/>
      <sheetName val="설계내역서"/>
      <sheetName val="DATE"/>
      <sheetName val="노임이"/>
      <sheetName val="내역"/>
      <sheetName val="지수자료"/>
      <sheetName val="설계실행투찰"/>
      <sheetName val="을"/>
      <sheetName val="단가"/>
      <sheetName val="골재"/>
      <sheetName val="Sheet1"/>
      <sheetName val="금액"/>
      <sheetName val="2000전체분"/>
      <sheetName val="3.공통공사대비"/>
      <sheetName val="가설건물"/>
      <sheetName val="실행내역서"/>
      <sheetName val="초기화면"/>
      <sheetName val="공문"/>
      <sheetName val="기성검사원"/>
      <sheetName val="개산급사유서"/>
      <sheetName val="제경비"/>
      <sheetName val="제경비산출"/>
      <sheetName val="Sheet2"/>
      <sheetName val="E.S산근"/>
      <sheetName val="E.S적용"/>
      <sheetName val="기성검사조서"/>
      <sheetName val="요청사진"/>
      <sheetName val="검사사진"/>
      <sheetName val="청구서갑지"/>
      <sheetName val="청구서"/>
      <sheetName val="직재"/>
      <sheetName val="#REF"/>
      <sheetName val="진주방향"/>
      <sheetName val="내역서1"/>
      <sheetName val="변수값"/>
      <sheetName val="중기상차"/>
      <sheetName val="AS복구"/>
      <sheetName val="중기터파기"/>
      <sheetName val="일위대가표"/>
      <sheetName val="단가조사서"/>
      <sheetName val="계획금액"/>
      <sheetName val="일위대가"/>
      <sheetName val="자재단가"/>
      <sheetName val="교육종류"/>
      <sheetName val="동원인원"/>
      <sheetName val="고막원폐기물"/>
      <sheetName val="공량(1월22일)"/>
      <sheetName val="안양건축"/>
      <sheetName val="토공사(흙막이)"/>
      <sheetName val="내역서(조경)"/>
      <sheetName val="목창호"/>
      <sheetName val="견적대비표"/>
      <sheetName val="MEXICO-C"/>
      <sheetName val="준검 내역서"/>
      <sheetName val="구조물공"/>
      <sheetName val="부대공"/>
      <sheetName val="배수공"/>
      <sheetName val="토공"/>
      <sheetName val="포장공"/>
      <sheetName val="우배수"/>
      <sheetName val="계산식"/>
      <sheetName val="BID"/>
      <sheetName val="터파기및재료"/>
      <sheetName val="백호우계수"/>
      <sheetName val="중기가격"/>
      <sheetName val="관접합및부설"/>
      <sheetName val="수로현황"/>
      <sheetName val="중기조종사 단위단가"/>
      <sheetName val="원가계산서 "/>
      <sheetName val="도급"/>
      <sheetName val="배수통관(좌)"/>
      <sheetName val="ABUT수량-A1"/>
      <sheetName val="중강당 내역"/>
      <sheetName val="총괄표"/>
      <sheetName val="VII-2현장경비"/>
      <sheetName val="Ⅴ-2.공종별내역"/>
      <sheetName val="관급자재"/>
      <sheetName val="70%"/>
      <sheetName val="시설물일위"/>
      <sheetName val="가설공사"/>
      <sheetName val="단가결정"/>
      <sheetName val="내역아"/>
      <sheetName val="울타리"/>
      <sheetName val="일위대가 "/>
      <sheetName val="실행기고및 투입현황(총괄)"/>
      <sheetName val="작성"/>
      <sheetName val="중기단가"/>
      <sheetName val="단가및재료비"/>
      <sheetName val="중기사용료"/>
      <sheetName val="보차도경계석"/>
      <sheetName val="약전설비"/>
      <sheetName val="36+45-113-18+19+20I"/>
      <sheetName val="단가산출서"/>
      <sheetName val="단가산출서 (2)"/>
      <sheetName val="A LINE"/>
      <sheetName val="공사목록"/>
      <sheetName val="상계견적"/>
      <sheetName val="공구"/>
      <sheetName val="폐기물"/>
      <sheetName val="실행대비"/>
      <sheetName val="원가계산"/>
      <sheetName val="세부추진"/>
      <sheetName val="항목(1)"/>
      <sheetName val="BOOK4"/>
      <sheetName val="설계서(7)"/>
      <sheetName val="건축"/>
      <sheetName val="NYS"/>
      <sheetName val="99총공사내역서"/>
      <sheetName val="기초자료입력"/>
      <sheetName val="직노"/>
      <sheetName val="의왕실행"/>
      <sheetName val="입찰견적보고서"/>
      <sheetName val="FILE1"/>
      <sheetName val="Total"/>
      <sheetName val="원가"/>
      <sheetName val="현장경비"/>
      <sheetName val="내역서_"/>
      <sheetName val="준검_내역서"/>
      <sheetName val="E_S산근"/>
      <sheetName val="E_S적용"/>
      <sheetName val="3_공통공사대비"/>
      <sheetName val="골조시행"/>
      <sheetName val="기초단가"/>
      <sheetName val="중기사용료산출근거"/>
      <sheetName val="단가산출2"/>
      <sheetName val="단가 및 재료비"/>
      <sheetName val="별표 "/>
      <sheetName val="총괄내역서"/>
      <sheetName val="조달청적격심사"/>
      <sheetName val="프랜트면허"/>
      <sheetName val="설계예산서"/>
      <sheetName val="직공비"/>
      <sheetName val="지수980731이후"/>
      <sheetName val="일위단가"/>
      <sheetName val="실행내역"/>
      <sheetName val="수량산출"/>
      <sheetName val="1.위치도"/>
      <sheetName val="물가시세"/>
      <sheetName val="노임단가"/>
      <sheetName val="한강운반비"/>
      <sheetName val="설계기준"/>
      <sheetName val="내역1"/>
      <sheetName val="MOTOR"/>
      <sheetName val="합천내역"/>
      <sheetName val="계산서(곡선부)"/>
      <sheetName val="-치수표(곡선부)"/>
      <sheetName val="참조"/>
      <sheetName val="A 견적"/>
      <sheetName val="시멘트"/>
      <sheetName val="조명시설"/>
      <sheetName val="세금자료"/>
      <sheetName val="1"/>
      <sheetName val="2"/>
      <sheetName val="3"/>
      <sheetName val="4"/>
      <sheetName val="5"/>
      <sheetName val="6"/>
      <sheetName val="시중노임단가"/>
      <sheetName val="제잡비계산"/>
      <sheetName val="민감도"/>
      <sheetName val="부대경비산출서"/>
      <sheetName val="교각별철근수량집계표"/>
      <sheetName val="소비자가"/>
      <sheetName val="플랜트 설치"/>
      <sheetName val="G.R300경비"/>
      <sheetName val="단가조정"/>
      <sheetName val="현장경상비"/>
      <sheetName val="밸브설치"/>
      <sheetName val="소방"/>
      <sheetName val="산출금액내역"/>
      <sheetName val="노무비단가"/>
      <sheetName val="연결임시"/>
      <sheetName val="공사코드"/>
      <sheetName val="공사품의서"/>
      <sheetName val="기성신청"/>
      <sheetName val="토공(우물통,기타) "/>
      <sheetName val="부속동"/>
      <sheetName val="영동(D)"/>
      <sheetName val="개요"/>
      <sheetName val="부하계산서"/>
      <sheetName val="부하(성남)"/>
      <sheetName val="물량"/>
      <sheetName val="무시"/>
      <sheetName val="9GNG운반"/>
      <sheetName val="실행철강하도"/>
      <sheetName val="경율산정.XLS"/>
      <sheetName val="직공→간접비포함"/>
      <sheetName val="수로BOX"/>
      <sheetName val="식재인부"/>
      <sheetName val="기성총괄표"/>
      <sheetName val="총괄집계내역"/>
      <sheetName val="건축기성내역집계표"/>
      <sheetName val="기성부분내역서(건축)"/>
      <sheetName val="설비내역서"/>
      <sheetName val="설비집계표"/>
      <sheetName val="각형맨홀"/>
      <sheetName val="용수량(생활용수)"/>
      <sheetName val="설계서(본관)"/>
      <sheetName val="신.분"/>
      <sheetName val="품셈TABLE"/>
      <sheetName val="주소"/>
      <sheetName val="용역비내역-진짜"/>
      <sheetName val="전차선로 물량표"/>
      <sheetName val="실행간접비용"/>
      <sheetName val="기계경비(시간당)"/>
      <sheetName val="램머"/>
      <sheetName val="아파트 내역"/>
      <sheetName val="교사기준면적(초등)"/>
      <sheetName val="기계"/>
      <sheetName val="정화조"/>
      <sheetName val="조경"/>
      <sheetName val="토목"/>
      <sheetName val="교량하부공"/>
      <sheetName val="해평견적"/>
      <sheetName val="중기집계"/>
      <sheetName val="단가표"/>
      <sheetName val="직접경비"/>
      <sheetName val="직접인건비"/>
      <sheetName val="장비사양"/>
      <sheetName val="기계경비"/>
      <sheetName val="자재"/>
      <sheetName val="장비집계"/>
      <sheetName val="수목단가"/>
      <sheetName val="시설수량표"/>
      <sheetName val="식재수량표"/>
      <sheetName val="일위목록"/>
      <sheetName val="공사개요"/>
      <sheetName val="부표총괄"/>
      <sheetName val="결라"/>
      <sheetName val="총괄"/>
      <sheetName val="참고사항"/>
      <sheetName val="근로자자료입력"/>
      <sheetName val="총 원가계산"/>
      <sheetName val="경산"/>
      <sheetName val="SAM"/>
      <sheetName val="설계서"/>
      <sheetName val="계정"/>
      <sheetName val="7단가"/>
      <sheetName val="설계변경총괄표(계산식)"/>
      <sheetName val="2.토목공사"/>
      <sheetName val="부대내역"/>
      <sheetName val="SOURCE"/>
      <sheetName val="산출내역서"/>
      <sheetName val="49"/>
      <sheetName val="측량요율"/>
      <sheetName val="참조M"/>
      <sheetName val="기계경비산출기준"/>
      <sheetName val="A"/>
      <sheetName val="D"/>
      <sheetName val="구조물"/>
      <sheetName val="정부노임단가"/>
      <sheetName val="철거산출근거"/>
      <sheetName val="단면가정"/>
      <sheetName val="Sheet1 (2)"/>
      <sheetName val="1,2공구원가계산서"/>
      <sheetName val="2공구산출내역"/>
      <sheetName val="1공구산출내역서"/>
      <sheetName val="산수배수"/>
      <sheetName val="기흥하도용"/>
      <sheetName val="계양가시설"/>
      <sheetName val="수목표준대가"/>
      <sheetName val="CON'C"/>
      <sheetName val="가설공사내역"/>
      <sheetName val="집계표(공종별)"/>
      <sheetName val="1공구 건정토건 토공"/>
      <sheetName val="1공구 건정토건 철콘"/>
      <sheetName val="단가산출"/>
      <sheetName val="자재수량"/>
      <sheetName val="Sheet3"/>
      <sheetName val="대비"/>
      <sheetName val="6-1. 관개량조서"/>
      <sheetName val="목차"/>
      <sheetName val="Baby일위대가"/>
      <sheetName val="을지"/>
      <sheetName val=" 갑  지 "/>
      <sheetName val="출근현황표"/>
      <sheetName val="토공집계"/>
      <sheetName val="연동내역"/>
      <sheetName val="단가조사"/>
      <sheetName val="포장재료집계표"/>
      <sheetName val="일위대가 (2)"/>
      <sheetName val="VXXXXX"/>
      <sheetName val="평가내역"/>
      <sheetName val="일위대가-3"/>
      <sheetName val="월별수입"/>
      <sheetName val="산근"/>
      <sheetName val="주공 갑지"/>
      <sheetName val="설계명세서(종합)"/>
      <sheetName val="소요자재"/>
      <sheetName val="노무산출서"/>
      <sheetName val="공사비_NDE"/>
      <sheetName val="정렬"/>
      <sheetName val="계산서"/>
      <sheetName val="예정공정표"/>
      <sheetName val="2003상반기노임기준"/>
      <sheetName val="조명율표"/>
      <sheetName val="판매시설"/>
      <sheetName val="건축공사이월"/>
      <sheetName val="환경기계공정표 (3)"/>
      <sheetName val="수량산출서"/>
      <sheetName val="(A)내역서"/>
      <sheetName val="98수문일위"/>
      <sheetName val="JUCK"/>
      <sheetName val="공사설명"/>
      <sheetName val="송전산출"/>
      <sheetName val="99노임기준"/>
      <sheetName val="골조"/>
      <sheetName val="참고자료"/>
      <sheetName val="공사명입력"/>
      <sheetName val="년도별노임표"/>
      <sheetName val="본선토량운반계산서(1)0"/>
      <sheetName val="원가계산하도"/>
      <sheetName val="3.하중산정4.지지력"/>
      <sheetName val="기본사항"/>
      <sheetName val="21301동"/>
      <sheetName val="정보"/>
      <sheetName val="물가대비표"/>
      <sheetName val="전기"/>
      <sheetName val="건축내역서"/>
      <sheetName val="전기내역서"/>
      <sheetName val="03전반노무비"/>
      <sheetName val="C1.공사개요"/>
      <sheetName val="실행(1)"/>
      <sheetName val="6호기"/>
      <sheetName val="A1.스케쥴"/>
      <sheetName val="관리,공감"/>
      <sheetName val="춘천13"/>
      <sheetName val="BQ"/>
      <sheetName val="일반부표"/>
      <sheetName val="단가 산출서(산근#1~#102)"/>
      <sheetName val="설산1.나"/>
      <sheetName val="본사S"/>
      <sheetName val="지수"/>
      <sheetName val="기계단가산출서"/>
      <sheetName val="갑지(추정)"/>
      <sheetName val="내역- CCTV"/>
      <sheetName val="적정심사"/>
      <sheetName val="토공사"/>
      <sheetName val="제경비율"/>
      <sheetName val="일반공사"/>
      <sheetName val="내역서-1"/>
      <sheetName val="고유코드_설계"/>
      <sheetName val="일위대가_호표"/>
      <sheetName val="기초입력 DATA"/>
      <sheetName val="건축집계표"/>
      <sheetName val="교통대책내역"/>
      <sheetName val="단가 (2)"/>
      <sheetName val="공내역"/>
      <sheetName val="견적을지"/>
      <sheetName val="당사실시1"/>
      <sheetName val="공사대장"/>
      <sheetName val="참조자료"/>
      <sheetName val="일용노임단가2001상"/>
      <sheetName val="설계내역"/>
      <sheetName val="CTEMCOST"/>
      <sheetName val="문학간접"/>
      <sheetName val="산정표"/>
      <sheetName val="FB25JN"/>
      <sheetName val="4.중기단가산출"/>
      <sheetName val="1.물가시세표"/>
      <sheetName val="제안서입력"/>
      <sheetName val="견적가"/>
      <sheetName val="공량산출서"/>
      <sheetName val="산출근거"/>
      <sheetName val="포장복구집계"/>
      <sheetName val="공급기자재조서 (2)"/>
      <sheetName val="산출(동해선 본선)"/>
      <sheetName val="집계(동해본선) "/>
      <sheetName val="산출(동해역통신)"/>
      <sheetName val="역집계(동해역통신)"/>
      <sheetName val="모래기초"/>
      <sheetName val="하도급"/>
      <sheetName val="원도급"/>
      <sheetName val="원하대비"/>
      <sheetName val="견적단가"/>
      <sheetName val="단가조사-2"/>
      <sheetName val="취수탑"/>
      <sheetName val="투찰금액"/>
      <sheetName val="계장 품셈표"/>
      <sheetName val="토사(PE)"/>
      <sheetName val="건축명"/>
      <sheetName val="기계명"/>
      <sheetName val="전기명"/>
      <sheetName val="토목명"/>
      <sheetName val="양수장내역"/>
      <sheetName val="양수장"/>
      <sheetName val="서울대규장각(가시설흙막이)"/>
      <sheetName val="노임,재료비"/>
      <sheetName val="날개수량1.5"/>
      <sheetName val="실행"/>
      <sheetName val="b_balju_cho"/>
      <sheetName val="제경비내역서"/>
    </sheetNames>
    <sheetDataSet>
      <sheetData sheetId="0" refreshError="1">
        <row r="6">
          <cell r="R6" t="str">
            <v>1,000억이상</v>
          </cell>
        </row>
        <row r="7">
          <cell r="R7" t="str">
            <v>300억이상</v>
          </cell>
        </row>
        <row r="8">
          <cell r="R8" t="str">
            <v>100억이상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경산"/>
      <sheetName val="노무비"/>
      <sheetName val="내역서"/>
      <sheetName val="원가계산서 "/>
      <sheetName val="일위대가"/>
      <sheetName val="3.내역서"/>
      <sheetName val="준검 내역서"/>
      <sheetName val="견적대비"/>
      <sheetName val="N賃率-職"/>
      <sheetName val="관급_File"/>
      <sheetName val="동원인원"/>
      <sheetName val="Price List"/>
      <sheetName val="2003 일위대가"/>
      <sheetName val="백암비스타내역"/>
      <sheetName val="민감도"/>
      <sheetName val="1차 내역서"/>
      <sheetName val="구천"/>
      <sheetName val="공사명입력"/>
      <sheetName val="근로자자료입력"/>
      <sheetName val="참고자료"/>
      <sheetName val="총괄내역서"/>
      <sheetName val="평가데이터"/>
      <sheetName val="초기화면"/>
      <sheetName val="1-4일위대가목차"/>
      <sheetName val="측량요율"/>
      <sheetName val="자재대"/>
      <sheetName val="J直材4"/>
      <sheetName val="03전반노무비"/>
      <sheetName val="#REF"/>
      <sheetName val="관급자재"/>
      <sheetName val="폐기물"/>
      <sheetName val="도급"/>
      <sheetName val="횡표지"/>
      <sheetName val="설계서"/>
      <sheetName val="원가계산서"/>
      <sheetName val="일위목록"/>
      <sheetName val="기초일위"/>
      <sheetName val="자재단가"/>
      <sheetName val="노임"/>
      <sheetName val="단가산출서(총괄)"/>
      <sheetName val="단가산출서"/>
      <sheetName val="기계경비산출내역"/>
      <sheetName val="기계경비일람표"/>
      <sheetName val="중기사용료"/>
      <sheetName val="데이타"/>
      <sheetName val="일위대가 "/>
      <sheetName val="원가+내역"/>
      <sheetName val="Y-WORK"/>
      <sheetName val="내역"/>
      <sheetName val="시멘트"/>
      <sheetName val="40총괄"/>
      <sheetName val="40집계"/>
      <sheetName val="예산내~1"/>
      <sheetName val="설계내역서"/>
      <sheetName val="식재인부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(전)"/>
      <sheetName val="전기(가로)"/>
      <sheetName val="원가(전)"/>
      <sheetName val="일위목록"/>
      <sheetName val="일위대가전기"/>
      <sheetName val="공량(전)"/>
      <sheetName val="Sheet1"/>
      <sheetName val="집계표"/>
      <sheetName val="내역서"/>
      <sheetName val="일위대가목록"/>
      <sheetName val="일위대가"/>
      <sheetName val="집계(인입)"/>
      <sheetName val="집계(전등)"/>
      <sheetName val="집계(전열)"/>
      <sheetName val="집계(냉난방)"/>
      <sheetName val="집계(07)"/>
      <sheetName val="집계(간선)"/>
      <sheetName val="산(인입)"/>
      <sheetName val="산(전등)"/>
      <sheetName val="산(전열)"/>
      <sheetName val="산(냉난방)"/>
      <sheetName val="산(간선)"/>
      <sheetName val="산(07)"/>
      <sheetName val="불입금"/>
      <sheetName val="단가대비표"/>
      <sheetName val="불입금(1)"/>
      <sheetName val="차단기크기"/>
      <sheetName val="시중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">
          <cell r="A1" t="str">
            <v>공종</v>
          </cell>
        </row>
        <row r="2">
          <cell r="A2" t="str">
            <v>배전전공</v>
          </cell>
        </row>
        <row r="3">
          <cell r="A3" t="str">
            <v>배전활선전공</v>
          </cell>
        </row>
        <row r="4">
          <cell r="A4" t="str">
            <v>플랜트전공</v>
          </cell>
        </row>
        <row r="5">
          <cell r="A5" t="str">
            <v>내선전공</v>
          </cell>
        </row>
        <row r="6">
          <cell r="A6" t="str">
            <v>특고압케이블공</v>
          </cell>
        </row>
        <row r="7">
          <cell r="A7" t="str">
            <v>고압케이블공</v>
          </cell>
        </row>
        <row r="8">
          <cell r="A8" t="str">
            <v>저압케이블공</v>
          </cell>
        </row>
        <row r="9">
          <cell r="A9" t="str">
            <v>철도신호공</v>
          </cell>
        </row>
        <row r="10">
          <cell r="A10" t="str">
            <v>계장공</v>
          </cell>
        </row>
        <row r="11">
          <cell r="A11" t="str">
            <v>통신외선공</v>
          </cell>
        </row>
        <row r="12">
          <cell r="A12" t="str">
            <v>통신설비공</v>
          </cell>
        </row>
        <row r="13">
          <cell r="A13" t="str">
            <v>통신내선공</v>
          </cell>
        </row>
        <row r="14">
          <cell r="A14" t="str">
            <v>통신케이블공</v>
          </cell>
        </row>
        <row r="15">
          <cell r="A15" t="str">
            <v>무선안테나공</v>
          </cell>
        </row>
        <row r="16">
          <cell r="A16" t="str">
            <v>특별인부</v>
          </cell>
        </row>
        <row r="17">
          <cell r="A17" t="str">
            <v>보통인부</v>
          </cell>
        </row>
        <row r="18">
          <cell r="A18" t="str">
            <v>통신산업기사</v>
          </cell>
        </row>
        <row r="19">
          <cell r="A19" t="str">
            <v>H/W설치사</v>
          </cell>
        </row>
        <row r="20">
          <cell r="A20" t="str">
            <v>H/W시험사</v>
          </cell>
        </row>
        <row r="21">
          <cell r="A21" t="str">
            <v>S/W시험사</v>
          </cell>
        </row>
        <row r="22">
          <cell r="A22" t="str">
            <v>비계공</v>
          </cell>
        </row>
        <row r="23">
          <cell r="A23" t="str">
            <v>미장공</v>
          </cell>
        </row>
        <row r="24">
          <cell r="A24" t="str">
            <v>배관공</v>
          </cell>
        </row>
        <row r="25">
          <cell r="A25" t="str">
            <v>콘크리트공</v>
          </cell>
        </row>
        <row r="26">
          <cell r="A26" t="str">
            <v>할석공</v>
          </cell>
        </row>
        <row r="27">
          <cell r="A27" t="str">
            <v>형틀목공</v>
          </cell>
        </row>
        <row r="28">
          <cell r="A28" t="str">
            <v>철근공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계수시트"/>
      <sheetName val="일위대가 "/>
      <sheetName val="노임"/>
      <sheetName val="자재단가"/>
      <sheetName val="단가조사"/>
      <sheetName val="도급"/>
      <sheetName val="관로토공"/>
      <sheetName val="Total"/>
      <sheetName val="1호인버트수량"/>
      <sheetName val="조도계산서 (도서)"/>
      <sheetName val="전선 및 전선관"/>
      <sheetName val="노임단가"/>
      <sheetName val="단가비교표"/>
      <sheetName val="내역서"/>
      <sheetName val="일위목록"/>
      <sheetName val="DATE"/>
      <sheetName val="교사기준면적(초등)"/>
      <sheetName val="공량산출서"/>
      <sheetName val="평가데이터"/>
      <sheetName val="CTEMCOST"/>
      <sheetName val="기계경비(시간당)"/>
      <sheetName val="램머"/>
      <sheetName val="토사(PE)"/>
      <sheetName val="단가"/>
      <sheetName val="관급_File"/>
      <sheetName val="자재"/>
      <sheetName val="전기"/>
      <sheetName val="내역서01"/>
      <sheetName val="2000년1차"/>
      <sheetName val="2000전체분"/>
      <sheetName val="관로부문"/>
      <sheetName val="내역"/>
      <sheetName val="설계명세서"/>
      <sheetName val="단"/>
      <sheetName val="견적의뢰"/>
      <sheetName val="Customer Databas"/>
      <sheetName val="내역서관로"/>
      <sheetName val="내역서설비"/>
      <sheetName val="내역서케이블"/>
      <sheetName val="부하계산서"/>
      <sheetName val="6.관급자재조서"/>
      <sheetName val="도급내역"/>
      <sheetName val="공사비산출서"/>
      <sheetName val="재료"/>
      <sheetName val="관급총괄"/>
      <sheetName val="부하(성남)"/>
      <sheetName val="당사"/>
      <sheetName val="파일의이용"/>
      <sheetName val="공사개요"/>
      <sheetName val="설명"/>
      <sheetName val="대가표(품셈)"/>
      <sheetName val="데이타"/>
      <sheetName val="공종"/>
      <sheetName val="21301동"/>
      <sheetName val="#REF"/>
      <sheetName val="작성"/>
      <sheetName val="내역(토목)"/>
      <sheetName val="토목공사일반"/>
      <sheetName val="Y-WORK"/>
      <sheetName val="전력구구조물산근"/>
      <sheetName val="갑지1"/>
      <sheetName val="참조"/>
      <sheetName val="효성CB 1P기초"/>
      <sheetName val="원가+내역"/>
      <sheetName val="01"/>
      <sheetName val="일위대가"/>
      <sheetName val="공사원가계산서"/>
      <sheetName val="조명율표"/>
      <sheetName val="수량산출"/>
      <sheetName val="성곽내역서"/>
      <sheetName val="투찰금액"/>
      <sheetName val="임대견적서"/>
      <sheetName val="관급자재"/>
      <sheetName val="변경관급자재"/>
      <sheetName val="총괄집계표"/>
      <sheetName val="노무비"/>
      <sheetName val="단가설계"/>
      <sheetName val="프랜트면허"/>
      <sheetName val="총괄내역서"/>
      <sheetName val="투찰가"/>
      <sheetName val="투찰내역"/>
      <sheetName val="일산실행내역"/>
      <sheetName val="22신설수량"/>
      <sheetName val="wall"/>
      <sheetName val="원가계산서"/>
      <sheetName val="경상"/>
      <sheetName val="가설"/>
      <sheetName val="예산조서"/>
      <sheetName val="물품구매"/>
      <sheetName val="옥외외등집계표"/>
      <sheetName val="data"/>
      <sheetName val="총괄표"/>
      <sheetName val="한전일위"/>
      <sheetName val="단가산출"/>
      <sheetName val="홍보비디오"/>
      <sheetName val="내역서2안"/>
      <sheetName val="직노"/>
      <sheetName val="빌딩 안내"/>
      <sheetName val="단위수량"/>
      <sheetName val="Baby일위대가"/>
      <sheetName val="기둥(원형)"/>
      <sheetName val="도급기성"/>
      <sheetName val="토사_PE_"/>
      <sheetName val="예비"/>
      <sheetName val="예산내역서"/>
      <sheetName val="청천내"/>
      <sheetName val="가로등내역서"/>
      <sheetName val="오수토공"/>
      <sheetName val="구천"/>
      <sheetName val="공통가설"/>
      <sheetName val="본사공가현황"/>
      <sheetName val="순공사비"/>
      <sheetName val="Sheet1"/>
      <sheetName val="증감대비"/>
      <sheetName val="출력X"/>
      <sheetName val="재노경"/>
      <sheetName val="실행기초"/>
      <sheetName val="인제내역"/>
      <sheetName val="실행견적"/>
      <sheetName val="설계예산서"/>
      <sheetName val="적현로"/>
      <sheetName val="소비자가"/>
      <sheetName val="요율"/>
      <sheetName val="자재대"/>
      <sheetName val="기초입력 DATA"/>
      <sheetName val="정부노임단가"/>
      <sheetName val="인건비"/>
      <sheetName val="기계경비"/>
      <sheetName val="XL4Poppy"/>
      <sheetName val="공정코드"/>
      <sheetName val="공정집계"/>
      <sheetName val="1-최종안"/>
      <sheetName val="사업분석-분양가결정"/>
      <sheetName val="부대공"/>
      <sheetName val="포장공"/>
      <sheetName val="토공"/>
      <sheetName val="기계경비_시간당_"/>
      <sheetName val="공종단가"/>
      <sheetName val="판매시설"/>
      <sheetName val="주민복지관"/>
      <sheetName val="지하주차장"/>
      <sheetName val="실행간접비용"/>
      <sheetName val="단가 및 재료비"/>
      <sheetName val="중기사용료산출근거"/>
      <sheetName val="단위단가"/>
      <sheetName val="010101"/>
      <sheetName val="9.운반비산출"/>
      <sheetName val="49"/>
      <sheetName val="수량집계"/>
      <sheetName val="2.고용보험료산출근거"/>
      <sheetName val="한일양산"/>
      <sheetName val="관급자재내역서"/>
      <sheetName val="설계예산내역서"/>
      <sheetName val="일 위 대 가 표"/>
      <sheetName val="경산"/>
      <sheetName val="도로구조공사비"/>
      <sheetName val="도로토공공사비"/>
      <sheetName val="여수토공사비"/>
      <sheetName val="여과지동"/>
      <sheetName val="기초자료"/>
      <sheetName val="2009년설계(안)"/>
      <sheetName val="익산-"/>
      <sheetName val="Sheet5"/>
      <sheetName val="2-5. 예산조서"/>
      <sheetName val="주요자재단가"/>
      <sheetName val="관급단가"/>
      <sheetName val="Macro1"/>
      <sheetName val="하조서"/>
      <sheetName val="갑지"/>
      <sheetName val="차도조도계산"/>
      <sheetName val="노무비 근거"/>
      <sheetName val="노임(1차)"/>
      <sheetName val="30신설일위대가"/>
      <sheetName val="조명시설"/>
      <sheetName val="가시설단위수량"/>
      <sheetName val="SORCE1"/>
      <sheetName val="품셈TABLE"/>
      <sheetName val="수주추정"/>
      <sheetName val="재정비직인"/>
      <sheetName val="재정비내역"/>
      <sheetName val="지적고시내역"/>
      <sheetName val="설계내역서"/>
      <sheetName val="시행예산"/>
      <sheetName val="공종구간"/>
      <sheetName val="공종목록표"/>
      <sheetName val="기본자료입력"/>
      <sheetName val="상호참고자료"/>
      <sheetName val="신영교차로"/>
      <sheetName val="제경비"/>
      <sheetName val="준검 내역서"/>
      <sheetName val="표지"/>
      <sheetName val="공정표"/>
      <sheetName val="c_balju"/>
      <sheetName val="건축"/>
      <sheetName val=" 견적서"/>
      <sheetName val="손익분석"/>
      <sheetName val="은평작업지시대장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일위대가목차"/>
      <sheetName val="도급예산내역서총괄표"/>
      <sheetName val="을"/>
      <sheetName val="일위(열차무선)"/>
      <sheetName val="대구-교대(A1)"/>
      <sheetName val="OPGW기별"/>
      <sheetName val="N賃率-職"/>
      <sheetName val="을지"/>
      <sheetName val="9GNG운반"/>
      <sheetName val="허용전류"/>
      <sheetName val="MCC"/>
      <sheetName val="계림(함평)"/>
      <sheetName val="계림(장성)"/>
      <sheetName val="2공구산출내역"/>
      <sheetName val="입적6-10"/>
      <sheetName val="I一般比"/>
      <sheetName val="원가계산"/>
      <sheetName val="목차"/>
      <sheetName val="코드표"/>
      <sheetName val="자재코드"/>
      <sheetName val="(C)원내역"/>
      <sheetName val="산출"/>
      <sheetName val="시설물"/>
      <sheetName val="식재출력용"/>
      <sheetName val="유지관리"/>
      <sheetName val="산출금액내역"/>
      <sheetName val="분전함신설"/>
      <sheetName val="접지1종"/>
      <sheetName val="전기일위대가"/>
      <sheetName val="현장관리비"/>
      <sheetName val="설비(제출)"/>
      <sheetName val="터널조도"/>
      <sheetName val="설계내역2"/>
      <sheetName val="설비"/>
      <sheetName val="부대공Ⅱ"/>
      <sheetName val="국내총괄"/>
      <sheetName val="단면치수"/>
      <sheetName val="유림골조"/>
      <sheetName val="전통건설"/>
      <sheetName val="배수공"/>
      <sheetName val="샤워실위생"/>
      <sheetName val="별표 "/>
      <sheetName val="토공사(흙막이)"/>
      <sheetName val="database"/>
      <sheetName val="배관표"/>
      <sheetName val="설비원가"/>
      <sheetName val="집계표"/>
      <sheetName val="1차 내역서"/>
      <sheetName val="공사원가"/>
      <sheetName val="조경"/>
      <sheetName val="단가대비표"/>
      <sheetName val="부대집계"/>
      <sheetName val="값"/>
      <sheetName val="기자재비"/>
      <sheetName val="대전-교대(A1-A2)"/>
      <sheetName val="70%"/>
      <sheetName val="물가자료"/>
      <sheetName val="소방"/>
      <sheetName val="산근"/>
      <sheetName val="전기공사일위대가"/>
      <sheetName val="Macro(차단기)"/>
      <sheetName val="원가 계산"/>
      <sheetName val="S0"/>
      <sheetName val="설계예시"/>
      <sheetName val="설계내역(2000)"/>
      <sheetName val="현장경비"/>
      <sheetName val="Sheet3"/>
      <sheetName val="지급자재내역서"/>
      <sheetName val="Sheet2"/>
      <sheetName val="계양가시설"/>
      <sheetName val="변경내역서"/>
      <sheetName val="방식총괄"/>
      <sheetName val="굴착현장"/>
      <sheetName val="연장(직관)"/>
      <sheetName val="관접합및부설"/>
      <sheetName val="기초단가"/>
      <sheetName val="견적단가"/>
      <sheetName val="1"/>
      <sheetName val="4차공사"/>
      <sheetName val="기성내역서표지"/>
      <sheetName val="변경내역서간지"/>
      <sheetName val="남양시작동010313100%"/>
      <sheetName val="내역서1999.8최종"/>
      <sheetName val="1.토공집계"/>
      <sheetName val="도급예산내역서봉투"/>
      <sheetName val="설계산출표지"/>
      <sheetName val="을부담운반비"/>
      <sheetName val="운반비산출"/>
      <sheetName val="구조물공집계"/>
      <sheetName val="GI-LIST"/>
      <sheetName val="G.R300경비"/>
      <sheetName val="수안보-MBR1"/>
      <sheetName val="우수관로집계"/>
      <sheetName val="시중노임"/>
      <sheetName val="품셈표"/>
      <sheetName val="기본자료"/>
      <sheetName val="인건-측정"/>
      <sheetName val=""/>
      <sheetName val="물집"/>
      <sheetName val="초"/>
      <sheetName val="양식"/>
      <sheetName val="직재"/>
      <sheetName val="일위대가표"/>
      <sheetName val="터파기및재료"/>
      <sheetName val="몰탈콘크리트"/>
      <sheetName val="철근집계"/>
      <sheetName val="구조물철거타공정이월"/>
      <sheetName val="간선계산"/>
      <sheetName val="재집"/>
      <sheetName val="주소"/>
      <sheetName val="설치자재"/>
      <sheetName val="말뚝물량"/>
      <sheetName val="건축내역서"/>
      <sheetName val="설비내역서"/>
      <sheetName val="전기내역서"/>
      <sheetName val="2003 일위대가"/>
      <sheetName val="설변내역서"/>
      <sheetName val="도급내역5+800"/>
      <sheetName val="도급금액"/>
      <sheetName val="오억미만"/>
      <sheetName val="NEYOK"/>
      <sheetName val="기본단가표"/>
      <sheetName val="이형관"/>
      <sheetName val="투입내역"/>
      <sheetName val="서대문대장"/>
      <sheetName val="가로등"/>
      <sheetName val="철거산출근거"/>
      <sheetName val="개요"/>
      <sheetName val="Option"/>
      <sheetName val="VII-2현장경비"/>
      <sheetName val="Ⅴ-2.공종별내역"/>
      <sheetName val="1회갑지"/>
      <sheetName val="2회내역"/>
      <sheetName val="기본단가"/>
      <sheetName val="인건비단가"/>
      <sheetName val="총괄"/>
      <sheetName val="구리토평1전기"/>
      <sheetName val="수량산출(음암)"/>
      <sheetName val="견적서"/>
      <sheetName val="연결관연장산출"/>
      <sheetName val="코스모공장 (어음)"/>
      <sheetName val="Sheet9"/>
      <sheetName val="Sheet14"/>
      <sheetName val="Sheet13"/>
      <sheetName val="Sheet10"/>
      <sheetName val="전기자료"/>
      <sheetName val="공리일"/>
      <sheetName val="AP1"/>
      <sheetName val="유림총괄"/>
      <sheetName val="건축일"/>
      <sheetName val="SG"/>
      <sheetName val="기계공사물량집계"/>
      <sheetName val="건축2"/>
      <sheetName val="특별교실"/>
      <sheetName val="기성"/>
      <sheetName val="건축내역"/>
      <sheetName val="ABUT수량-A1"/>
      <sheetName val="시운전연료"/>
      <sheetName val="1월"/>
      <sheetName val="1.변압기용량"/>
      <sheetName val="투자비"/>
      <sheetName val="조성원가DATA"/>
      <sheetName val="사업비"/>
      <sheetName val="내력서"/>
      <sheetName val="설계설명서"/>
      <sheetName val="용수량(생활용수)"/>
      <sheetName val="Inst."/>
      <sheetName val="금액"/>
      <sheetName val="설계산출기초"/>
      <sheetName val="약품공급2"/>
      <sheetName val="03전반노무비"/>
      <sheetName val="시설물일위"/>
      <sheetName val="물량산출서"/>
      <sheetName val="일(4)"/>
      <sheetName val="실행대비"/>
      <sheetName val="견적서을"/>
      <sheetName val="골조시행"/>
      <sheetName val="연결임시"/>
      <sheetName val="2-1. 경관조명 내역총괄표"/>
      <sheetName val="잡비계산"/>
      <sheetName val="중기"/>
      <sheetName val="주현(해보)"/>
      <sheetName val="주현(영광)"/>
      <sheetName val="화해(함평)"/>
      <sheetName val="화해(장성)"/>
      <sheetName val="자단"/>
      <sheetName val="실행철강하도"/>
      <sheetName val="Hauptdaten"/>
      <sheetName val="환경기계공정표 (3)"/>
      <sheetName val="동원인원"/>
      <sheetName val="출자한도"/>
      <sheetName val="사업수지"/>
      <sheetName val="사통"/>
      <sheetName val="금액내역서"/>
      <sheetName val="단면 (2)"/>
      <sheetName val="용소리교"/>
      <sheetName val="변수값"/>
      <sheetName val="업종코드"/>
      <sheetName val="일위대가목록"/>
      <sheetName val="기기리스트"/>
      <sheetName val="APT"/>
      <sheetName val="교대(A1-A2)"/>
      <sheetName val="자재물량.XLS"/>
      <sheetName val="%EC%9E%90%EC%9E%AC%EB%AC%BC%EB%"/>
      <sheetName val="[자재물량.XLS]_____1_c_MAYBE______2"/>
      <sheetName val="[자재물량.XLS]_____1_c_MAYBE______3"/>
      <sheetName val="세금자료"/>
      <sheetName val="초기화면"/>
      <sheetName val="기초목록"/>
      <sheetName val="2003상반기노임기준"/>
      <sheetName val="기계공사"/>
      <sheetName val="공사명입력"/>
      <sheetName val="근로자자료입력"/>
      <sheetName val="참고자료"/>
      <sheetName val="견적가"/>
      <sheetName val="5지구단위"/>
      <sheetName val="교차로(1) "/>
      <sheetName val="견적대비"/>
      <sheetName val="협력업체"/>
      <sheetName val="단가산출서"/>
      <sheetName val="수량집계표"/>
      <sheetName val="공종별수량집계"/>
      <sheetName val="산출내역서집계표"/>
      <sheetName val="우수관로터파기고"/>
      <sheetName val="금강견적"/>
      <sheetName val="노무비단가"/>
      <sheetName val="공통비(전체)"/>
      <sheetName val="공통비총괄표"/>
      <sheetName val="총내역서"/>
      <sheetName val="전선 및 전선관-자유로"/>
      <sheetName val="관로터파기-자유로"/>
      <sheetName val="단가 (2)"/>
      <sheetName val="호프"/>
      <sheetName val="식재인부"/>
      <sheetName val="공사비_NDE"/>
      <sheetName val="토공사"/>
      <sheetName val="제경비율"/>
      <sheetName val="ITEM"/>
      <sheetName val="WORK"/>
      <sheetName val="대비"/>
    </sheetNames>
    <definedNames>
      <definedName name="돌아가기"/>
      <definedName name="등가도움"/>
      <definedName name="연접도움말"/>
      <definedName name="전선_관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산설계"/>
      <sheetName val="TOTAL_BOQ"/>
      <sheetName val="2000년1차"/>
      <sheetName val="갑지"/>
      <sheetName val="물집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진해여고B (4)"/>
      <sheetName val="진해여고B (3)"/>
      <sheetName val="선산여중고"/>
      <sheetName val="선산여중고 (2)"/>
      <sheetName val="견적서 (7)"/>
      <sheetName val="견적서"/>
      <sheetName val="견적서 (2)"/>
      <sheetName val="견적서 (4)"/>
      <sheetName val="견적서 (5)"/>
      <sheetName val="견적서 (6)"/>
      <sheetName val="진해여고A"/>
      <sheetName val="진해여고B"/>
      <sheetName val="진해여고B (2)"/>
      <sheetName val="진해조회대"/>
      <sheetName val="진해조회대 (2)"/>
      <sheetName val="진해여고B (5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200"/>
      <sheetName val="평가데이터"/>
      <sheetName val="보험료산출"/>
      <sheetName val="J"/>
      <sheetName val="산출내역(4월)"/>
      <sheetName val="산출내역(5월) (2)"/>
      <sheetName val="NYS"/>
      <sheetName val="APT"/>
      <sheetName val="FRP PIPING 일위대가"/>
      <sheetName val="노임단가"/>
      <sheetName val="교사기준면적(초등)"/>
      <sheetName val="노임이"/>
      <sheetName val="1.취수장"/>
      <sheetName val="별표 "/>
      <sheetName val="내역"/>
      <sheetName val="중기조종사 단위단가"/>
      <sheetName val="노무비단가"/>
      <sheetName val="기계"/>
      <sheetName val="정화조"/>
      <sheetName val="조경"/>
      <sheetName val="토목"/>
      <sheetName val="구천"/>
      <sheetName val="주공 갑지"/>
      <sheetName val="구룡간선입력"/>
      <sheetName val="연부97-1"/>
      <sheetName val="갑지1"/>
      <sheetName val="03전반노무비"/>
      <sheetName val="서울대규장각(가시설흙막이)"/>
      <sheetName val="기본단가표"/>
      <sheetName val="청천내"/>
      <sheetName val="경산"/>
      <sheetName val="부대내역"/>
      <sheetName val="설계예산서"/>
      <sheetName val="별표집계"/>
      <sheetName val="국내조달(통합-1)"/>
      <sheetName val="갱문및옹벽집계"/>
      <sheetName val="효명0010"/>
      <sheetName val="기본일위"/>
      <sheetName val="일위대가"/>
      <sheetName val="조달청적격심사"/>
      <sheetName val="DATE"/>
      <sheetName val="직노"/>
      <sheetName val="부대tu"/>
      <sheetName val="안양건축"/>
      <sheetName val="구간별관경"/>
      <sheetName val="도시가스현황"/>
      <sheetName val="중기사용료"/>
      <sheetName val="공사비총괄표"/>
      <sheetName val="구조물공"/>
      <sheetName val="부대공"/>
      <sheetName val="배수공"/>
      <sheetName val="토공"/>
      <sheetName val="포장공"/>
      <sheetName val="원가"/>
      <sheetName val="연결임시"/>
      <sheetName val="횡배수관토공수량"/>
      <sheetName val="을"/>
      <sheetName val="터파기및재료"/>
      <sheetName val="입찰안"/>
      <sheetName val="실행내역서 "/>
      <sheetName val="기성내역1"/>
      <sheetName val="토목공사"/>
      <sheetName val="99노임기준"/>
      <sheetName val="단가조정"/>
      <sheetName val="노무비 경비"/>
      <sheetName val="산정표"/>
      <sheetName val="산재 안전"/>
      <sheetName val="결재판"/>
      <sheetName val="Y-WORK"/>
      <sheetName val="9902"/>
      <sheetName val="단가"/>
      <sheetName val="정렬"/>
      <sheetName val="건축내역서"/>
      <sheetName val="설비내역서"/>
      <sheetName val="전기내역서"/>
      <sheetName val="3절_CheckList_구분"/>
      <sheetName val="2000청천-덕평발주포장1"/>
      <sheetName val="설계명세서"/>
      <sheetName val="기준액"/>
      <sheetName val="일위목록"/>
      <sheetName val="내역서"/>
      <sheetName val="노임"/>
      <sheetName val="설계내역일위"/>
      <sheetName val="DATA"/>
      <sheetName val="효성CB 1P기초"/>
      <sheetName val="아파트"/>
      <sheetName val="토공(우물통,기타) "/>
      <sheetName val="공문"/>
      <sheetName val="기성검사원"/>
      <sheetName val="개산급사유서"/>
      <sheetName val="갑지"/>
      <sheetName val="제경비"/>
      <sheetName val="제경비산출"/>
      <sheetName val="Sheet2"/>
      <sheetName val="E.S산근"/>
      <sheetName val="E.S적용"/>
      <sheetName val="기성검사조서"/>
      <sheetName val="요청사진"/>
      <sheetName val="검사사진"/>
      <sheetName val="청구서갑지"/>
      <sheetName val="청구서"/>
      <sheetName val="계양가시설"/>
      <sheetName val="직공→간접비포함"/>
      <sheetName val="단가 (2)"/>
      <sheetName val="기계경비(시간당)"/>
      <sheetName val="램머"/>
      <sheetName val="토사(PE)"/>
      <sheetName val="국산화"/>
      <sheetName val="TOTAL_BOQ"/>
      <sheetName val="내역서01"/>
      <sheetName val="문10"/>
      <sheetName val="총투입계"/>
      <sheetName val="I.일위대가목차"/>
      <sheetName val="노임,재료비"/>
      <sheetName val="공사개요"/>
      <sheetName val="기자재구매의뢰서"/>
      <sheetName val="설계(안)"/>
      <sheetName val="소방일위 "/>
      <sheetName val="건축-물가변동"/>
      <sheetName val="실행기고및 투입현황(총괄)"/>
      <sheetName val="단위단가"/>
      <sheetName val="원가계산서"/>
      <sheetName val="투찰금액"/>
      <sheetName val="실행간접비용"/>
      <sheetName val="공사대장"/>
      <sheetName val="금융"/>
      <sheetName val="은행"/>
      <sheetName val="리스"/>
      <sheetName val="보험"/>
      <sheetName val="#REF"/>
      <sheetName val="wall"/>
      <sheetName val="21301동"/>
      <sheetName val="문학간접"/>
      <sheetName val="내역서(조경)"/>
      <sheetName val="목창호"/>
      <sheetName val="견적대비표"/>
      <sheetName val="경비"/>
      <sheetName val="SOURCE"/>
      <sheetName val="갑지(요약)"/>
      <sheetName val="기계경비"/>
      <sheetName val="슬래브"/>
      <sheetName val="용소리교"/>
      <sheetName val="Tool"/>
      <sheetName val="그림"/>
      <sheetName val="총괄내역서"/>
      <sheetName val="01"/>
      <sheetName val="계수시트"/>
      <sheetName val="인건비 "/>
      <sheetName val="단가표"/>
      <sheetName val="세율표"/>
      <sheetName val="공토공단위당"/>
      <sheetName val="협진중기"/>
      <sheetName val="근로자자료입력"/>
      <sheetName val="1-11조직표"/>
      <sheetName val="원가계산"/>
      <sheetName val="건축"/>
      <sheetName val="교육종류"/>
      <sheetName val="암거"/>
      <sheetName val="옹벽기초자료"/>
      <sheetName val="현황산출서"/>
      <sheetName val="산#2-1 (2)"/>
      <sheetName val="WEIGHT LIST"/>
      <sheetName val="POL6차-PIPING"/>
      <sheetName val="실행내역"/>
      <sheetName val="견적을지"/>
      <sheetName val="적산"/>
      <sheetName val="총괄-1"/>
      <sheetName val="(실사조정)총괄"/>
      <sheetName val="물집"/>
      <sheetName val="현장관리비"/>
      <sheetName val="중기손료"/>
      <sheetName val="기초단가"/>
      <sheetName val="데이타"/>
      <sheetName val="총괄표"/>
      <sheetName val="2원료가나다."/>
      <sheetName val="장비경비"/>
      <sheetName val="시중노임단가"/>
      <sheetName val="총괄"/>
      <sheetName val="구간산출"/>
      <sheetName val="자재"/>
      <sheetName val="품셈"/>
      <sheetName val="시설물"/>
      <sheetName val="식재출력용"/>
      <sheetName val="유지관리"/>
      <sheetName val="가정조건"/>
      <sheetName val="공통"/>
      <sheetName val="관급자재"/>
      <sheetName val="골프장예산"/>
      <sheetName val="지급자재"/>
      <sheetName val="거푸집물량"/>
      <sheetName val="관현간선입력"/>
      <sheetName val="2. 공원조도"/>
      <sheetName val="설계조건"/>
      <sheetName val="당초"/>
      <sheetName val="산출내역서집계표"/>
      <sheetName val="교각별철근수량집계표"/>
      <sheetName val="기계경비단가"/>
      <sheetName val="복구경비"/>
      <sheetName val="부대토목"/>
      <sheetName val="A 견적"/>
      <sheetName val="밸브설치"/>
      <sheetName val="수목단가"/>
      <sheetName val="시설수량표"/>
      <sheetName val="식재수량표"/>
      <sheetName val="자재단가"/>
      <sheetName val="단중표"/>
      <sheetName val="초기화면"/>
      <sheetName val="모래기초"/>
      <sheetName val="단가일람"/>
      <sheetName val="실행내역서"/>
      <sheetName val="요율"/>
      <sheetName val="산출"/>
      <sheetName val="공통가설_8"/>
      <sheetName val="기타시설"/>
      <sheetName val="판매시설"/>
      <sheetName val="아파트_9"/>
      <sheetName val="주민복지관"/>
      <sheetName val="지하주차장"/>
      <sheetName val="직접공사비집계표_7"/>
      <sheetName val="시설물일위"/>
      <sheetName val="2호맨홀공제수량"/>
      <sheetName val="03상노임"/>
      <sheetName val="ELECTRIC"/>
      <sheetName val="내역서(교량)전체"/>
      <sheetName val="CTEMCOST"/>
      <sheetName val="설직재-1"/>
      <sheetName val="Customer Databas"/>
      <sheetName val="9567매출"/>
      <sheetName val="철거공사1"/>
      <sheetName val="중기사용료산출근거"/>
      <sheetName val="단가 및 재료비"/>
      <sheetName val="2@ BOX"/>
      <sheetName val="맨홀수량산출(A-LINE)"/>
      <sheetName val="공동수급체별"/>
      <sheetName val="C1"/>
      <sheetName val="전장품(관리용)"/>
      <sheetName val="품 #1.1"/>
      <sheetName val="견적조건"/>
      <sheetName val="현장경비"/>
      <sheetName val="직재"/>
      <sheetName val="재집"/>
      <sheetName val="수량산출(계측)"/>
      <sheetName val="총공사내역서"/>
      <sheetName val="산출근거"/>
      <sheetName val="토공사"/>
      <sheetName val="재료"/>
      <sheetName val="건축개요"/>
      <sheetName val="조명시설"/>
      <sheetName val="95년12월말"/>
      <sheetName val="적용노임"/>
      <sheetName val="일반자재"/>
      <sheetName val="명세서"/>
      <sheetName val="사급자재"/>
      <sheetName val="1.설계설명서"/>
      <sheetName val="지수980731이후"/>
      <sheetName val="수량"/>
      <sheetName val="VII-2현장경비"/>
      <sheetName val="Ⅴ-2.공종별내역"/>
      <sheetName val="2003상반기노임기준"/>
      <sheetName val="개요"/>
      <sheetName val="미장"/>
      <sheetName val="AHU-1"/>
      <sheetName val="급탕설비"/>
      <sheetName val="화장실배기팬"/>
      <sheetName val="빌딩 안내"/>
      <sheetName val="asd"/>
      <sheetName val="3.3"/>
      <sheetName val="G.R300경비"/>
      <sheetName val="도급"/>
      <sheetName val="00노임기준"/>
      <sheetName val="중기가격"/>
      <sheetName val="공량산출서"/>
      <sheetName val="도수로현황"/>
      <sheetName val="공통가설(현장검토안)"/>
      <sheetName val="수용율"/>
      <sheetName val="기초자료입력"/>
      <sheetName val="실행예산"/>
      <sheetName val="파이프류"/>
      <sheetName val="하중계산"/>
      <sheetName val="단면가정"/>
      <sheetName val="플랜트 설치"/>
      <sheetName val="6-2. 기계경비산출"/>
      <sheetName val="노무비 근거"/>
      <sheetName val="5-2.일위대가"/>
      <sheetName val="계좌번호"/>
      <sheetName val="골조시행"/>
      <sheetName val="일위대가표"/>
      <sheetName val="예산명세서"/>
      <sheetName val="자료입력"/>
      <sheetName val="총괄집"/>
      <sheetName val="코드표"/>
      <sheetName val="자재코드"/>
      <sheetName val="설계내역서"/>
      <sheetName val="구분테이블"/>
      <sheetName val="단가비교표"/>
      <sheetName val="노무비"/>
      <sheetName val="첨부2.예정공정표"/>
      <sheetName val="파일의이용"/>
      <sheetName val="NN"/>
      <sheetName val="왕십리방향"/>
      <sheetName val="교대시점"/>
      <sheetName val="기경집계"/>
      <sheetName val="Total"/>
      <sheetName val="산출금액내역"/>
      <sheetName val="원가계산서(남측)"/>
      <sheetName val="차액보증"/>
      <sheetName val="유림골조"/>
      <sheetName val="우배수"/>
      <sheetName val="공종목록표"/>
      <sheetName val="간선계산"/>
      <sheetName val="기존단가 (2)"/>
      <sheetName val="국민연금표"/>
      <sheetName val="재료집계표"/>
      <sheetName val="수량집계표"/>
      <sheetName val="거래처등록"/>
      <sheetName val="참고자료"/>
      <sheetName val="은행코드"/>
      <sheetName val="도급내역"/>
      <sheetName val="도급내역5+800"/>
      <sheetName val="도급금액"/>
      <sheetName val="재노경"/>
      <sheetName val="ABUT수량-A1"/>
      <sheetName val="9811"/>
      <sheetName val="성단물량"/>
      <sheetName val="소방"/>
      <sheetName val="관로토공"/>
      <sheetName val="전기(기계전기실)"/>
      <sheetName val="전기(열차제어)"/>
      <sheetName val="전기(전기성능)"/>
      <sheetName val="전기(차량)"/>
      <sheetName val="전기(차량부품)"/>
      <sheetName val="9509"/>
      <sheetName val="MEXICO-C"/>
      <sheetName val="부속동"/>
      <sheetName val="물량"/>
      <sheetName val="영동(D)"/>
      <sheetName val="무시"/>
      <sheetName val="단가조사서"/>
      <sheetName val="세부추진"/>
      <sheetName val="상반기손익차2총괄"/>
      <sheetName val="수량산출서"/>
      <sheetName val="공사기본내용입력"/>
      <sheetName val="포장공사"/>
      <sheetName val="공통가설"/>
      <sheetName val="조건표"/>
      <sheetName val="각형맨홀"/>
      <sheetName val="공정코드"/>
      <sheetName val="물량산출 집계표"/>
      <sheetName val="07급여표"/>
      <sheetName val="토목내역서"/>
      <sheetName val="내역결재"/>
      <sheetName val="외주을지"/>
      <sheetName val="설계내역2"/>
      <sheetName val="측구공"/>
      <sheetName val="조명율표"/>
      <sheetName val="설계변경내역서"/>
      <sheetName val="교량하부공"/>
      <sheetName val="기성내역서"/>
      <sheetName val="공제구간조서"/>
      <sheetName val="3결로"/>
      <sheetName val="견적의뢰"/>
      <sheetName val="A1-DATA"/>
      <sheetName val="단면"/>
      <sheetName val="횡배수관단위수량"/>
      <sheetName val="H PILE수량"/>
      <sheetName val="97노임단가"/>
      <sheetName val="입력란"/>
      <sheetName val="양수장토공"/>
      <sheetName val="토목내역서 (도급단가) (2)"/>
      <sheetName val="데리네이타현황"/>
      <sheetName val="기별(종합)"/>
      <sheetName val="오억미만"/>
      <sheetName val="단가대비표"/>
      <sheetName val="TRE TABLE"/>
      <sheetName val="평가내역"/>
      <sheetName val="일위대가-3"/>
      <sheetName val="b_balju"/>
      <sheetName val="교량공"/>
      <sheetName val="252K444"/>
      <sheetName val="3BL공동구 수량"/>
      <sheetName val="을지"/>
      <sheetName val="산근"/>
      <sheetName val="참조"/>
      <sheetName val="기계장치 (2)"/>
      <sheetName val="FAB별"/>
      <sheetName val="패널"/>
      <sheetName val="터널조도"/>
      <sheetName val="Piping Design Data"/>
      <sheetName val="1차 내역서"/>
      <sheetName val="Tool(참고)"/>
      <sheetName val="VXXXXXX"/>
      <sheetName val="설비적용원가계산"/>
      <sheetName val="구역화물"/>
      <sheetName val="2000 "/>
      <sheetName val="계산서(곡선부)"/>
      <sheetName val="포장재료집계표"/>
      <sheetName val="2공구산출내역"/>
      <sheetName val="화해(함평)"/>
      <sheetName val="화해(장성)"/>
      <sheetName val="Sheet3"/>
      <sheetName val="단가산출"/>
      <sheetName val="설계내역총괄"/>
      <sheetName val="직접인건비"/>
      <sheetName val="부대집계"/>
      <sheetName val="기초일위"/>
      <sheetName val="시설일위"/>
      <sheetName val="조명일위"/>
      <sheetName val="기초작업"/>
      <sheetName val="설치공사비"/>
      <sheetName val="공종"/>
      <sheetName val="인건-측정"/>
      <sheetName val="직공비"/>
      <sheetName val="NOMUBI"/>
      <sheetName val="sw1"/>
      <sheetName val="폐기물"/>
      <sheetName val="장비집계"/>
      <sheetName val="간접"/>
      <sheetName val="손익분석"/>
      <sheetName val="단가및재료비"/>
      <sheetName val="중기단가"/>
      <sheetName val="전화공사 공량 및 집계표"/>
      <sheetName val="납부서"/>
      <sheetName val="중기"/>
      <sheetName val="집수정토공"/>
      <sheetName val="세부내역"/>
      <sheetName val="공사비산출서"/>
      <sheetName val="가정사항"/>
      <sheetName val="흥양2교토공집계표"/>
      <sheetName val="공사비예산서(토목분)"/>
      <sheetName val="1. 지구별 사업량 및 추진일정"/>
      <sheetName val="중갑지"/>
      <sheetName val="일위(토,포,부)"/>
      <sheetName val="식재인부"/>
      <sheetName val="내역서2안"/>
      <sheetName val="용수량(생활용수)"/>
      <sheetName val="신우"/>
      <sheetName val="금회변내역"/>
      <sheetName val="내역서-수정본"/>
      <sheetName val="단가표 (2)"/>
      <sheetName val="인건비"/>
      <sheetName val="경율산정.XLS"/>
      <sheetName val="D.B"/>
      <sheetName val="예산내역서"/>
      <sheetName val="창호"/>
      <sheetName val="가설"/>
      <sheetName val="타일"/>
      <sheetName val="주차및엘리베이터"/>
      <sheetName val="에너지요금"/>
      <sheetName val="전기내역"/>
      <sheetName val="산출내역(5월)_(2)"/>
      <sheetName val="FRP_PIPING_일위대가"/>
      <sheetName val="실행내역서_"/>
      <sheetName val="중기조종사_단위단가"/>
      <sheetName val="별표_"/>
      <sheetName val="1_취수장"/>
      <sheetName val="주공_갑지"/>
      <sheetName val="대전(세창동)"/>
      <sheetName val="참고"/>
      <sheetName val="인부임"/>
      <sheetName val="정산설계"/>
      <sheetName val="청곡지선입력"/>
      <sheetName val="청곡지거입력"/>
      <sheetName val="투입내역"/>
      <sheetName val="예산서"/>
      <sheetName val="Sheet4"/>
      <sheetName val="단가산출서"/>
      <sheetName val="단가산출서 (2)"/>
      <sheetName val="참조M"/>
      <sheetName val="단가비교표_공통1"/>
      <sheetName val="설계명세"/>
      <sheetName val="구조물"/>
      <sheetName val="소요자재명세서"/>
      <sheetName val="토공 total"/>
      <sheetName val="전체"/>
      <sheetName val="data spec"/>
      <sheetName val="설비공사내역서"/>
      <sheetName val="배수장토목공사비"/>
      <sheetName val="1호인버트수량"/>
      <sheetName val="1.설계조건"/>
      <sheetName val="계산식"/>
      <sheetName val="원가+내역"/>
      <sheetName val="원가계산서 (건축)"/>
      <sheetName val="설비(제출)"/>
      <sheetName val="동바리(1공구)"/>
      <sheetName val="단열재(1공구)"/>
      <sheetName val="필로티거푸집(1공구)"/>
      <sheetName val="갱폼거푸집(1공구)"/>
      <sheetName val="외부비계(1공구)"/>
      <sheetName val="장"/>
      <sheetName val="골재산출"/>
      <sheetName val="남평내역"/>
      <sheetName val="단가조사"/>
      <sheetName val="대비"/>
      <sheetName val="총내역서"/>
      <sheetName val="database"/>
      <sheetName val="MOTOR"/>
      <sheetName val="청주(철골발주의뢰서)"/>
      <sheetName val="날개벽수량표"/>
      <sheetName val="조경일람"/>
      <sheetName val="2.대외공문"/>
      <sheetName val="4차원가계산서"/>
      <sheetName val="산출내역서"/>
      <sheetName val="토목주소"/>
      <sheetName val="자재단가비교표"/>
      <sheetName val="일위대가목록"/>
      <sheetName val="T13(P68~72,78)"/>
      <sheetName val="공정현황보고(2안)"/>
      <sheetName val="FACTOR"/>
      <sheetName val="참고사항"/>
      <sheetName val="경상비"/>
      <sheetName val="AP1"/>
      <sheetName val="수량산출"/>
      <sheetName val="01후반노무비"/>
      <sheetName val="s"/>
      <sheetName val="공사원가1"/>
      <sheetName val="단가산출표"/>
      <sheetName val="품셈총괄표"/>
      <sheetName val="기계설비-물가변동"/>
      <sheetName val="Sensitivity"/>
      <sheetName val="수량집계"/>
      <sheetName val="주요공정집계표(출력금지)"/>
      <sheetName val="근로자명단"/>
      <sheetName val="출력"/>
      <sheetName val="STEEL BOX 단면설계(SEC.8)"/>
      <sheetName val="총공사비"/>
      <sheetName val="공사원가계산서"/>
      <sheetName val="자"/>
      <sheetName val="노"/>
      <sheetName val="Eq. Mobilization"/>
      <sheetName val="사진대지"/>
      <sheetName val="효성CB_1P기초"/>
      <sheetName val="토공(우물통,기타)_"/>
      <sheetName val="노무비_경비"/>
      <sheetName val="산재_안전"/>
      <sheetName val="E_S산근"/>
      <sheetName val="E_S적용"/>
      <sheetName val="소방일위_"/>
      <sheetName val="실행기고및_투입현황(총괄)"/>
      <sheetName val="삼보지질"/>
      <sheetName val="경상"/>
      <sheetName val="일위목록데이타"/>
      <sheetName val="거래처코드 "/>
      <sheetName val="Front"/>
      <sheetName val="업체명"/>
      <sheetName val="관리"/>
      <sheetName val="공사내역"/>
      <sheetName val="일용직내역"/>
      <sheetName val="형틀공사"/>
      <sheetName val="집계"/>
      <sheetName val="총물량"/>
      <sheetName val="보강토입력"/>
      <sheetName val="SULKEA"/>
      <sheetName val="기본자료입력"/>
      <sheetName val="경상직원"/>
      <sheetName val="안전보건교육"/>
      <sheetName val="관리,공감"/>
      <sheetName val="첨)시중노임단가"/>
      <sheetName val="수로단위수량"/>
      <sheetName val="단가조정표"/>
      <sheetName val="6.관급자재조서"/>
      <sheetName val="C3"/>
      <sheetName val="식생블럭단위수량"/>
      <sheetName val="3연box"/>
      <sheetName val="단 box"/>
      <sheetName val="결재판(삭제하지말아주세요)"/>
      <sheetName val="자료"/>
      <sheetName val="POOM_MOTO"/>
      <sheetName val="POOM_MOTO2"/>
      <sheetName val="I一般比"/>
      <sheetName val="49"/>
      <sheetName val="작성"/>
      <sheetName val="장비비"/>
      <sheetName val="회사기초자료"/>
      <sheetName val="시험비"/>
      <sheetName val="건설기계가격"/>
      <sheetName val="Sheet13"/>
      <sheetName val="발전기"/>
      <sheetName val="Sheet14"/>
      <sheetName val="정부노임단가"/>
      <sheetName val="해외"/>
      <sheetName val="급여테이블"/>
      <sheetName val="직접경비"/>
      <sheetName val="수습"/>
      <sheetName val="6PILE  (돌출)"/>
      <sheetName val="급탕순환펌프"/>
      <sheetName val="급수사용량"/>
      <sheetName val="급,배기팬"/>
      <sheetName val="도기류"/>
      <sheetName val="공구"/>
      <sheetName val="중기집계"/>
      <sheetName val="내역적용"/>
      <sheetName val="4.2.1 마루높이 검토"/>
      <sheetName val="금액내역서"/>
      <sheetName val="48일위(기존)"/>
      <sheetName val="공사비"/>
      <sheetName val="계약서"/>
      <sheetName val="단가_(2)"/>
      <sheetName val="가설공사내역"/>
      <sheetName val="설계내역"/>
      <sheetName val="특별교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Sheet1"/>
      <sheetName val="Sheet2"/>
      <sheetName val="Sheet3"/>
      <sheetName val="Sheet4"/>
      <sheetName val="VXXXXX"/>
      <sheetName val="간지"/>
      <sheetName val="구조물공수량집계"/>
      <sheetName val="BOX수량집계"/>
      <sheetName val="암거수량"/>
      <sheetName val="암거단위-1련"/>
      <sheetName val="터파기고(box)"/>
      <sheetName val="난간벽,차수벽"/>
      <sheetName val="BOX현황"/>
      <sheetName val="날개벽"/>
      <sheetName val="날개벽토공"/>
      <sheetName val="날개토"/>
      <sheetName val="날개뒷채움수산"/>
      <sheetName val="날개뒷채움"/>
      <sheetName val="날개수집"/>
      <sheetName val="날개토집"/>
      <sheetName val="날개토산"/>
      <sheetName val="날개참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5">
          <cell r="AB25">
            <v>2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수정깊이산출"/>
      <sheetName val="통나무계단"/>
      <sheetName val="좌대벽"/>
      <sheetName val="데크"/>
      <sheetName val="시설물"/>
      <sheetName val="우,오수"/>
      <sheetName val="포장"/>
      <sheetName val="기타시설"/>
      <sheetName val="연장및면적(좌측)"/>
      <sheetName val="Sheet1"/>
      <sheetName val="대비"/>
      <sheetName val="데이타"/>
      <sheetName val="현장관리비"/>
      <sheetName val="집계표"/>
      <sheetName val="우_오수"/>
      <sheetName val="단위수량산출1(구갈출)"/>
      <sheetName val="설계조건"/>
      <sheetName val="날개벽"/>
      <sheetName val="안정계산"/>
      <sheetName val="단면검토"/>
      <sheetName val="수량이동"/>
      <sheetName val="관급"/>
      <sheetName val="VXXXXX"/>
      <sheetName val="작업시작"/>
      <sheetName val="2000년1차"/>
      <sheetName val="밸브설치"/>
      <sheetName val="기초일위"/>
      <sheetName val="시설일위"/>
      <sheetName val="조명일위"/>
      <sheetName val="대로근거"/>
      <sheetName val="중로근거"/>
      <sheetName val="노임단가"/>
      <sheetName val="노임변동률"/>
      <sheetName val="소일위대가코드표"/>
      <sheetName val="#REF"/>
      <sheetName val="토적표"/>
      <sheetName val="배수공수집"/>
      <sheetName val="ABUT수량-A1"/>
      <sheetName val="제경집계"/>
      <sheetName val="DATE"/>
      <sheetName val="기둥설계(no)"/>
      <sheetName val="기초판설계(교축직각)"/>
      <sheetName val="LOPCALC"/>
      <sheetName val="종배수관(신)"/>
      <sheetName val="98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laroux"/>
      <sheetName val="심사표지"/>
      <sheetName val="표지"/>
      <sheetName val="표지 (2)"/>
      <sheetName val="골재집계"/>
      <sheetName val="총자재집계표"/>
      <sheetName val="옹벽수량집계 "/>
      <sheetName val="주요자재집계표"/>
      <sheetName val="토공집계"/>
      <sheetName val="토적계산서"/>
      <sheetName val="교량총수량집계"/>
      <sheetName val="농로교수량집계B=4.0"/>
      <sheetName val="농로교수량집계B=6.0"/>
      <sheetName val="농로교토공수량산출(B=4.5)"/>
      <sheetName val="농로교토공수량산출(B=6.5)"/>
      <sheetName val="농로교수량산출(B=4.5)"/>
      <sheetName val="농로교수량산출(B=6.5)"/>
      <sheetName val="날개벽수량산출 (교량)"/>
      <sheetName val="교량위치조서"/>
      <sheetName val="라이닝수량산출 (4)"/>
      <sheetName val="구조물깨기"/>
      <sheetName val="헐기수량산출"/>
      <sheetName val="구조물헐기조서"/>
      <sheetName val="석축수량"/>
      <sheetName val="석축수량 (2)"/>
      <sheetName val="석축단위수량"/>
      <sheetName val="석축단위수량 (2)"/>
      <sheetName val="수로교수량산출"/>
      <sheetName val="파라팻트보강 (2)"/>
      <sheetName val="석축조서"/>
      <sheetName val="석축조서 (2)"/>
      <sheetName val="석축공제수량"/>
      <sheetName val="전석수량집계"/>
      <sheetName val="자연석조서"/>
      <sheetName val="전석쌓기단위수량"/>
      <sheetName val="자연석공제수량"/>
      <sheetName val="낙차공 수량집계"/>
      <sheetName val="낙차공 수량집계 (2)"/>
      <sheetName val="낙차공위치조서"/>
      <sheetName val="낙차공단위수량"/>
      <sheetName val="낙차공단위수량 (3)"/>
      <sheetName val="낙차공단위수량 (2)"/>
      <sheetName val="구조물집계 (2)"/>
      <sheetName val="옹벽단위수량 (2)"/>
      <sheetName val="옹벽집계"/>
      <sheetName val="옹벽집계 (2)"/>
      <sheetName val="옹벽공집계표"/>
      <sheetName val="위치조서"/>
      <sheetName val="옹벽연장조서"/>
      <sheetName val="옹벽단위수량"/>
      <sheetName val="암거1수량"/>
      <sheetName val="난간벽,차수벽"/>
      <sheetName val="암거단위-1련"/>
      <sheetName val="암거단위-2련"/>
      <sheetName val="BOX현황"/>
      <sheetName val="터파기고(box)"/>
      <sheetName val="날개벽뒷채움"/>
      <sheetName val="날개벽"/>
      <sheetName val="날개벽토공"/>
      <sheetName val="부대공집계"/>
      <sheetName val="파고라부대시설"/>
      <sheetName val="방호책"/>
      <sheetName val="도로경계석"/>
      <sheetName val="보도블럭포장"/>
      <sheetName val="000000"/>
      <sheetName val="box-간지"/>
      <sheetName val="우,오수"/>
      <sheetName val="화산경계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부대공"/>
      <sheetName val="100000"/>
      <sheetName val="200000"/>
      <sheetName val="300000"/>
      <sheetName val="400000"/>
      <sheetName val="500000"/>
      <sheetName val="VXXXXX"/>
      <sheetName val="배수관공수량집계"/>
      <sheetName val="종배수관-간지"/>
      <sheetName val="횡배수관-간지"/>
      <sheetName val="종배수관수량집계"/>
      <sheetName val="면벽단위수량"/>
      <sheetName val="면벽"/>
      <sheetName val="종배수관몰탈"/>
      <sheetName val="종배수관기초"/>
      <sheetName val="종배수관연장조서"/>
      <sheetName val="횡배수관수량집계"/>
      <sheetName val="횡배수관면벽"/>
      <sheetName val="횡면벽단위수량 "/>
      <sheetName val="횡배수관기초"/>
      <sheetName val="횡배수관연장조서"/>
      <sheetName val="배수관 토공평균H"/>
      <sheetName val="날개벽1.5"/>
      <sheetName val="배수날개토공,공제수량"/>
      <sheetName val="날개벽단위수량"/>
      <sheetName val="날개치수및토공단위수량"/>
      <sheetName val="집수정수집"/>
      <sheetName val="집수정단위수량"/>
      <sheetName val="집수정공제수량"/>
      <sheetName val="집수정토공"/>
      <sheetName val="집수정평균터파기고"/>
      <sheetName val="수량산출"/>
      <sheetName val="5.배수관"/>
      <sheetName val="#REF"/>
      <sheetName val="Sheet1"/>
      <sheetName val="암거단위-1련"/>
      <sheetName val="직접경비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견적서 (24)"/>
      <sheetName val="견적서"/>
      <sheetName val="견 (17)"/>
      <sheetName val="견 (2)"/>
      <sheetName val="견 (3)"/>
      <sheetName val="견 (4)"/>
      <sheetName val="견 (5)"/>
      <sheetName val="견 (6)"/>
      <sheetName val="교육청"/>
      <sheetName val="내역서"/>
      <sheetName val="내역서 (2)"/>
      <sheetName val="수덕건설"/>
      <sheetName val="수덕내역"/>
      <sheetName val="견적서 (7)"/>
      <sheetName val="태화초"/>
      <sheetName val="안골포초"/>
      <sheetName val="자은중"/>
      <sheetName val="견적서 (9)"/>
      <sheetName val="견적서 (10)"/>
      <sheetName val="견적서 (11)"/>
      <sheetName val="견적서 (12)"/>
      <sheetName val="광려초"/>
      <sheetName val="견적서 (13)"/>
      <sheetName val="견적서 (14)"/>
      <sheetName val="오부초"/>
      <sheetName val="교육청 (5)"/>
      <sheetName val="견적서 (15)"/>
      <sheetName val="견적서 (16)"/>
      <sheetName val="견적서 (18)"/>
      <sheetName val="견적서 (19)"/>
      <sheetName val="견적서 (20)"/>
      <sheetName val="견적서 (21)"/>
      <sheetName val="견적서 (22)"/>
      <sheetName val="견적서 (23)"/>
      <sheetName val="견적서 (25)"/>
      <sheetName val="견적서 (26)"/>
      <sheetName val="견적서 (27)"/>
      <sheetName val="견적서 (28)"/>
      <sheetName val="견적서 (29)"/>
      <sheetName val="견 (30)"/>
      <sheetName val="견 (31)"/>
      <sheetName val="개수대"/>
      <sheetName val="견 (32)"/>
      <sheetName val="견 (33)"/>
      <sheetName val="견 (34)"/>
      <sheetName val="견 (35)"/>
      <sheetName val="견 (36)"/>
      <sheetName val="견 (37)"/>
      <sheetName val="견 (38)"/>
      <sheetName val="견 (39)"/>
      <sheetName val="견 (40)"/>
      <sheetName val="견 (41)"/>
      <sheetName val="견 (42)"/>
      <sheetName val="견 (43)"/>
      <sheetName val="견 (44)"/>
      <sheetName val="견 (45)"/>
      <sheetName val="견(46)"/>
      <sheetName val="견(47)"/>
      <sheetName val="견(30)"/>
      <sheetName val="견 (46)"/>
      <sheetName val="견적서 (31)"/>
      <sheetName val="견적서 (32)"/>
      <sheetName val="견 (47)"/>
      <sheetName val="견적서 (33)"/>
      <sheetName val="견적서 (34)"/>
      <sheetName val="견적서 (35)"/>
      <sheetName val="견적서 (36)"/>
      <sheetName val="견(37)"/>
      <sheetName val="견 (48)"/>
      <sheetName val="견 (49)"/>
      <sheetName val="견(38)"/>
      <sheetName val="견(39)"/>
      <sheetName val="견 (50)"/>
      <sheetName val="2003-8"/>
      <sheetName val="2003-10"/>
      <sheetName val="2003-11"/>
      <sheetName val="2003-12"/>
      <sheetName val="2003-13"/>
      <sheetName val="2003-14"/>
      <sheetName val="2003-15"/>
      <sheetName val="견적서 (30)"/>
      <sheetName val="2003-16"/>
      <sheetName val="2003-9-3"/>
      <sheetName val="견 (51)"/>
    </sheetNames>
    <sheetDataSet>
      <sheetData sheetId="0" refreshError="1"/>
      <sheetData sheetId="1" refreshError="1"/>
      <sheetData sheetId="2" refreshError="1"/>
      <sheetData sheetId="3">
        <row r="15">
          <cell r="D15" t="str">
            <v>단  가</v>
          </cell>
        </row>
        <row r="16">
          <cell r="D16">
            <v>22500</v>
          </cell>
        </row>
        <row r="17">
          <cell r="D17">
            <v>130000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예산총괄표"/>
      <sheetName val="실행예산총괄표-시설물"/>
      <sheetName val="실행예산총괄표-식재"/>
      <sheetName val="실행내역 "/>
      <sheetName val="수목실행총괄"/>
      <sheetName val="수목실행세부"/>
      <sheetName val="시설물총괄"/>
      <sheetName val="시설물세부"/>
      <sheetName val="Sheet1"/>
      <sheetName val="Sheet2"/>
      <sheetName val="Sheet3"/>
      <sheetName val="일위대가표"/>
      <sheetName val="ABUT수량-A1"/>
      <sheetName val="DATE"/>
      <sheetName val="수목데이타 "/>
      <sheetName val="실행내역"/>
      <sheetName val="부분별수량산출(조합기초)"/>
      <sheetName val="토사(PE)"/>
      <sheetName val="집계표"/>
      <sheetName val="토목"/>
      <sheetName val="관급"/>
      <sheetName val="지급자재"/>
      <sheetName val="몰탈재료산출"/>
      <sheetName val="조명시설"/>
      <sheetName val="공주-교대(A1)"/>
      <sheetName val="9811"/>
      <sheetName val="연습"/>
      <sheetName val="총괄내역서"/>
      <sheetName val="법면"/>
      <sheetName val="부대공"/>
      <sheetName val="구조물공"/>
      <sheetName val="중기일위대가"/>
      <sheetName val="포장공"/>
      <sheetName val="토공"/>
      <sheetName val="배수공1"/>
      <sheetName val="납부서"/>
      <sheetName val="대비"/>
      <sheetName val="기본단가표"/>
      <sheetName val="암거단위-1련"/>
      <sheetName val="보도공제면적"/>
      <sheetName val="기초일위"/>
      <sheetName val="시설일위"/>
      <sheetName val="조명일위"/>
      <sheetName val="회관내역"/>
      <sheetName val="회관내역 (2)"/>
      <sheetName val="공동내역"/>
      <sheetName val="공동내역 (2)"/>
      <sheetName val="쉼터내역"/>
      <sheetName val="쉼터내역 (2)"/>
      <sheetName val="대가표(품셈)"/>
      <sheetName val="잡비계산"/>
      <sheetName val="품셈"/>
      <sheetName val="기초목"/>
      <sheetName val="기계경비"/>
      <sheetName val="노임단가"/>
      <sheetName val="식재일위"/>
      <sheetName val="일위목록"/>
      <sheetName val="일위대가"/>
      <sheetName val="중기조종사 단위단가"/>
      <sheetName val="내역"/>
      <sheetName val="소일위대가코드표"/>
      <sheetName val="TOTAL3"/>
      <sheetName val="INPUT"/>
      <sheetName val="경산"/>
      <sheetName val="대로근거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품  명</v>
          </cell>
        </row>
        <row r="5">
          <cell r="A5" t="str">
            <v xml:space="preserve">인천국제공항 배후지원단지 기반시설공사 (3공구) </v>
          </cell>
        </row>
        <row r="6">
          <cell r="A6" t="str">
            <v>1. 수목식재공사</v>
          </cell>
        </row>
        <row r="7">
          <cell r="A7" t="str">
            <v>2. 수목이식공사</v>
          </cell>
        </row>
        <row r="8">
          <cell r="A8" t="str">
            <v>3. 시설물공사</v>
          </cell>
        </row>
        <row r="9">
          <cell r="A9" t="str">
            <v>4. 포장공사</v>
          </cell>
        </row>
        <row r="10">
          <cell r="A10" t="str">
            <v>5. 우배수공사</v>
          </cell>
        </row>
        <row r="11">
          <cell r="A11" t="str">
            <v>6. 식재지조성공사</v>
          </cell>
        </row>
        <row r="12">
          <cell r="A12" t="str">
            <v>7. 부대공사</v>
          </cell>
        </row>
        <row r="13">
          <cell r="A13" t="str">
            <v>소   계</v>
          </cell>
        </row>
        <row r="14">
          <cell r="A14" t="str">
            <v>간접노무비 : 직노*14%</v>
          </cell>
        </row>
        <row r="15">
          <cell r="A15" t="str">
            <v>산재보험료 : (직노+간노)*2.9%</v>
          </cell>
        </row>
        <row r="16">
          <cell r="A16" t="str">
            <v>안전관리비 : (직노+직재+공단지급자재대)*0.91%+1,647,000</v>
          </cell>
        </row>
        <row r="17">
          <cell r="A17" t="str">
            <v>기 타 경 비 : (노무+직재)*8%</v>
          </cell>
        </row>
        <row r="18">
          <cell r="A18" t="str">
            <v>누     계</v>
          </cell>
        </row>
        <row r="19">
          <cell r="A19" t="str">
            <v>일반관리비 : 순공사원가*1.3%</v>
          </cell>
        </row>
        <row r="20">
          <cell r="A20" t="str">
            <v>계</v>
          </cell>
        </row>
        <row r="21">
          <cell r="A21" t="str">
            <v>이윤 : (계-재료비)*1.05%이내</v>
          </cell>
        </row>
        <row r="22">
          <cell r="A22" t="str">
            <v>8. 운반비(도선료)</v>
          </cell>
        </row>
        <row r="23">
          <cell r="A23" t="str">
            <v>9. 이식수목할증</v>
          </cell>
        </row>
        <row r="24">
          <cell r="A24" t="str">
            <v>합     계</v>
          </cell>
        </row>
        <row r="25">
          <cell r="A25" t="str">
            <v>부가가치세(10%)</v>
          </cell>
        </row>
        <row r="26">
          <cell r="A26" t="str">
            <v>공사원가</v>
          </cell>
        </row>
        <row r="27">
          <cell r="A27" t="str">
            <v>10. 공단지급자재</v>
          </cell>
        </row>
        <row r="28">
          <cell r="A28" t="str">
            <v>⊙ 공사경비및 현장관리비</v>
          </cell>
        </row>
        <row r="29">
          <cell r="A29" t="str">
            <v>총공사비</v>
          </cell>
        </row>
        <row r="30">
          <cell r="A30" t="str">
            <v>1. 수목식재공사</v>
          </cell>
        </row>
        <row r="31">
          <cell r="A31" t="str">
            <v>1) 어린이공원 Ⅰ</v>
          </cell>
        </row>
        <row r="32">
          <cell r="A32" t="str">
            <v>2) 어린이공원 Ⅱ</v>
          </cell>
        </row>
        <row r="33">
          <cell r="A33" t="str">
            <v>3) 어린이공원 Ⅲ</v>
          </cell>
        </row>
        <row r="34">
          <cell r="A34" t="str">
            <v>4) 어린이공원 Ⅳ</v>
          </cell>
        </row>
        <row r="35">
          <cell r="A35" t="str">
            <v>5) 어린이공원 Ⅴ</v>
          </cell>
        </row>
        <row r="36">
          <cell r="A36" t="str">
            <v>6) 어린이공원 Ⅶ</v>
          </cell>
        </row>
        <row r="37">
          <cell r="A37" t="str">
            <v>7)10M시설녹지 1지역</v>
          </cell>
        </row>
        <row r="38">
          <cell r="A38" t="str">
            <v>8)10M시설녹지2지역</v>
          </cell>
        </row>
        <row r="39">
          <cell r="A39" t="str">
            <v>9) 가로수</v>
          </cell>
        </row>
        <row r="40">
          <cell r="A40" t="str">
            <v>10) 보행자전용도로</v>
          </cell>
        </row>
        <row r="41">
          <cell r="A41" t="str">
            <v>11) 경관녹지 Ⅰ</v>
          </cell>
        </row>
        <row r="42">
          <cell r="A42" t="str">
            <v>12) 경관녹지 Ⅱ</v>
          </cell>
        </row>
        <row r="43">
          <cell r="A43" t="str">
            <v>13) 경관녹지 Ⅲ</v>
          </cell>
        </row>
        <row r="44">
          <cell r="A44" t="str">
            <v>14) 경관녹지 Ⅳ</v>
          </cell>
        </row>
        <row r="45">
          <cell r="A45" t="str">
            <v>15)100M시설녹지</v>
          </cell>
        </row>
        <row r="46">
          <cell r="A46" t="str">
            <v>◎ 지주목</v>
          </cell>
        </row>
        <row r="51">
          <cell r="A51" t="str">
            <v>◎ 유기질비료</v>
          </cell>
        </row>
        <row r="53">
          <cell r="A53" t="str">
            <v>1) 어린이공원 Ⅰ</v>
          </cell>
        </row>
        <row r="54">
          <cell r="A54" t="str">
            <v>감나무</v>
          </cell>
        </row>
        <row r="55">
          <cell r="A55" t="str">
            <v>고로쇠나무</v>
          </cell>
        </row>
        <row r="56">
          <cell r="A56" t="str">
            <v>때죽나무</v>
          </cell>
        </row>
        <row r="57">
          <cell r="A57" t="str">
            <v>모감주나무</v>
          </cell>
        </row>
        <row r="58">
          <cell r="A58" t="str">
            <v>살구나무</v>
          </cell>
        </row>
        <row r="59">
          <cell r="A59" t="str">
            <v>신갈나무</v>
          </cell>
        </row>
        <row r="60">
          <cell r="A60" t="str">
            <v>청단풍</v>
          </cell>
        </row>
        <row r="61">
          <cell r="A61" t="str">
            <v>눈주목</v>
          </cell>
        </row>
        <row r="62">
          <cell r="A62" t="str">
            <v>회양목</v>
          </cell>
        </row>
        <row r="63">
          <cell r="A63" t="str">
            <v>진달래</v>
          </cell>
        </row>
        <row r="64">
          <cell r="A64" t="str">
            <v>잔  디</v>
          </cell>
        </row>
        <row r="67">
          <cell r="A67" t="str">
            <v>2) 어린이공원 Ⅱ</v>
          </cell>
        </row>
        <row r="68">
          <cell r="A68" t="str">
            <v>살구나무</v>
          </cell>
        </row>
        <row r="69">
          <cell r="A69" t="str">
            <v>참느릅나무</v>
          </cell>
        </row>
        <row r="70">
          <cell r="A70" t="str">
            <v>참느릅나무               (사각지주목)</v>
          </cell>
        </row>
        <row r="71">
          <cell r="A71" t="str">
            <v>수수꽃다리</v>
          </cell>
        </row>
        <row r="72">
          <cell r="A72" t="str">
            <v>진달래</v>
          </cell>
        </row>
        <row r="73">
          <cell r="A73" t="str">
            <v>흰말채나무</v>
          </cell>
        </row>
        <row r="74">
          <cell r="A74" t="str">
            <v>잔디</v>
          </cell>
        </row>
        <row r="76">
          <cell r="A76" t="str">
            <v>3) 어린이공원 Ⅲ</v>
          </cell>
        </row>
        <row r="77">
          <cell r="A77" t="str">
            <v>감나무</v>
          </cell>
        </row>
        <row r="78">
          <cell r="A78" t="str">
            <v>고로쇠나무</v>
          </cell>
        </row>
        <row r="79">
          <cell r="A79" t="str">
            <v>산목련</v>
          </cell>
        </row>
        <row r="80">
          <cell r="A80" t="str">
            <v>왕벚나무</v>
          </cell>
        </row>
        <row r="81">
          <cell r="A81" t="str">
            <v>자귀나무</v>
          </cell>
        </row>
        <row r="82">
          <cell r="A82" t="str">
            <v>층층나무</v>
          </cell>
        </row>
        <row r="83">
          <cell r="A83" t="str">
            <v>팽나무</v>
          </cell>
        </row>
        <row r="84">
          <cell r="A84" t="str">
            <v>산철쭉</v>
          </cell>
        </row>
        <row r="85">
          <cell r="A85" t="str">
            <v>앵도나무</v>
          </cell>
        </row>
        <row r="86">
          <cell r="A86" t="str">
            <v>자산홍</v>
          </cell>
        </row>
        <row r="87">
          <cell r="A87" t="str">
            <v>조팝나무</v>
          </cell>
        </row>
        <row r="88">
          <cell r="A88" t="str">
            <v>좀작살나무</v>
          </cell>
        </row>
        <row r="89">
          <cell r="A89" t="str">
            <v>잔  디</v>
          </cell>
        </row>
        <row r="92">
          <cell r="A92" t="str">
            <v>4) 어린이공원 Ⅳ</v>
          </cell>
        </row>
        <row r="93">
          <cell r="A93" t="str">
            <v>고로쇠나무</v>
          </cell>
        </row>
        <row r="94">
          <cell r="A94" t="str">
            <v>노각나무</v>
          </cell>
        </row>
        <row r="95">
          <cell r="A95" t="str">
            <v>느티나무(사각지주목)</v>
          </cell>
        </row>
        <row r="96">
          <cell r="A96" t="str">
            <v>때죽나무</v>
          </cell>
        </row>
        <row r="97">
          <cell r="A97" t="str">
            <v>산목련</v>
          </cell>
        </row>
        <row r="98">
          <cell r="A98" t="str">
            <v>살구나무</v>
          </cell>
        </row>
        <row r="99">
          <cell r="A99" t="str">
            <v>왕벚나무</v>
          </cell>
        </row>
        <row r="100">
          <cell r="A100" t="str">
            <v>쪽동백</v>
          </cell>
        </row>
        <row r="101">
          <cell r="A101" t="str">
            <v>참느릅나무</v>
          </cell>
        </row>
        <row r="102">
          <cell r="A102" t="str">
            <v>홍단풍</v>
          </cell>
        </row>
        <row r="103">
          <cell r="A103" t="str">
            <v>개나리</v>
          </cell>
        </row>
        <row r="104">
          <cell r="A104" t="str">
            <v>낙상홍</v>
          </cell>
        </row>
        <row r="105">
          <cell r="A105" t="str">
            <v>영산홍</v>
          </cell>
        </row>
        <row r="106">
          <cell r="A106" t="str">
            <v>진달래</v>
          </cell>
        </row>
        <row r="107">
          <cell r="A107" t="str">
            <v>잔  디</v>
          </cell>
        </row>
        <row r="110">
          <cell r="A110" t="str">
            <v>5) 어린이공원 Ⅴ</v>
          </cell>
        </row>
        <row r="111">
          <cell r="A111" t="str">
            <v>감나무</v>
          </cell>
        </row>
        <row r="112">
          <cell r="A112" t="str">
            <v>고로쇠나무</v>
          </cell>
        </row>
        <row r="113">
          <cell r="A113" t="str">
            <v>때죽나무</v>
          </cell>
        </row>
        <row r="114">
          <cell r="A114" t="str">
            <v>모감주나무</v>
          </cell>
        </row>
        <row r="115">
          <cell r="A115" t="str">
            <v>살구나무</v>
          </cell>
        </row>
        <row r="116">
          <cell r="A116" t="str">
            <v>신갈나무</v>
          </cell>
        </row>
        <row r="117">
          <cell r="A117" t="str">
            <v>청단풍</v>
          </cell>
        </row>
        <row r="118">
          <cell r="A118" t="str">
            <v>조팝나무</v>
          </cell>
        </row>
        <row r="119">
          <cell r="A119" t="str">
            <v>잔디</v>
          </cell>
        </row>
        <row r="122">
          <cell r="A122" t="str">
            <v>6) 어린이공원 Ⅶ</v>
          </cell>
        </row>
        <row r="123">
          <cell r="A123" t="str">
            <v>고로쇠나무</v>
          </cell>
        </row>
        <row r="124">
          <cell r="A124" t="str">
            <v>노각나무</v>
          </cell>
        </row>
        <row r="125">
          <cell r="A125" t="str">
            <v>모감주나무</v>
          </cell>
        </row>
        <row r="126">
          <cell r="A126" t="str">
            <v>왕벚나무</v>
          </cell>
        </row>
        <row r="127">
          <cell r="A127" t="str">
            <v>층층나무</v>
          </cell>
        </row>
        <row r="128">
          <cell r="A128" t="str">
            <v>팥배나무</v>
          </cell>
        </row>
        <row r="129">
          <cell r="A129" t="str">
            <v>팽나무</v>
          </cell>
        </row>
        <row r="130">
          <cell r="A130" t="str">
            <v>까침박달</v>
          </cell>
        </row>
        <row r="131">
          <cell r="A131" t="str">
            <v>영산홍</v>
          </cell>
        </row>
        <row r="132">
          <cell r="A132" t="str">
            <v>황매화</v>
          </cell>
        </row>
        <row r="133">
          <cell r="A133" t="str">
            <v>잔  디</v>
          </cell>
        </row>
        <row r="136">
          <cell r="A136" t="str">
            <v>7)10M 시설녹지1지역</v>
          </cell>
        </row>
        <row r="137">
          <cell r="A137" t="str">
            <v>느티나무</v>
          </cell>
        </row>
        <row r="138">
          <cell r="A138" t="str">
            <v>산벚나무</v>
          </cell>
        </row>
        <row r="139">
          <cell r="A139" t="str">
            <v>때죽나무</v>
          </cell>
        </row>
        <row r="140">
          <cell r="A140" t="str">
            <v>산딸나무</v>
          </cell>
        </row>
        <row r="141">
          <cell r="A141" t="str">
            <v>팥배나무</v>
          </cell>
        </row>
        <row r="142">
          <cell r="A142" t="str">
            <v>개쉬땅나무</v>
          </cell>
        </row>
        <row r="143">
          <cell r="A143" t="str">
            <v>백철쭉</v>
          </cell>
        </row>
        <row r="144">
          <cell r="A144" t="str">
            <v>산철쭉</v>
          </cell>
        </row>
        <row r="145">
          <cell r="A145" t="str">
            <v>눈섬개야광나무</v>
          </cell>
        </row>
        <row r="146">
          <cell r="A146" t="str">
            <v>영산홍</v>
          </cell>
        </row>
        <row r="147">
          <cell r="A147" t="str">
            <v>흰말채나무</v>
          </cell>
        </row>
        <row r="148">
          <cell r="A148" t="str">
            <v>Seed Spray</v>
          </cell>
        </row>
        <row r="151">
          <cell r="A151" t="str">
            <v>8) 10M시설녹지2지역</v>
          </cell>
        </row>
        <row r="152">
          <cell r="A152" t="str">
            <v>고로쇠나무</v>
          </cell>
        </row>
        <row r="153">
          <cell r="A153" t="str">
            <v>때죽나무</v>
          </cell>
        </row>
        <row r="154">
          <cell r="A154" t="str">
            <v>모감주나무</v>
          </cell>
        </row>
        <row r="155">
          <cell r="A155" t="str">
            <v>산딸나무</v>
          </cell>
        </row>
        <row r="156">
          <cell r="A156" t="str">
            <v>왕벚나무</v>
          </cell>
        </row>
        <row r="157">
          <cell r="A157" t="str">
            <v>이팝나무</v>
          </cell>
        </row>
        <row r="158">
          <cell r="A158" t="str">
            <v>자귀나무</v>
          </cell>
        </row>
        <row r="159">
          <cell r="A159" t="str">
            <v>참느릅나무</v>
          </cell>
        </row>
        <row r="160">
          <cell r="A160" t="str">
            <v>사철나무</v>
          </cell>
        </row>
        <row r="161">
          <cell r="A161" t="str">
            <v>말발도리</v>
          </cell>
        </row>
        <row r="162">
          <cell r="A162" t="str">
            <v>백철쭉</v>
          </cell>
        </row>
        <row r="163">
          <cell r="A163" t="str">
            <v>산철쭉</v>
          </cell>
        </row>
        <row r="164">
          <cell r="A164" t="str">
            <v>눈섬개야광나무</v>
          </cell>
        </row>
        <row r="165">
          <cell r="A165" t="str">
            <v>영산홍</v>
          </cell>
        </row>
        <row r="166">
          <cell r="A166" t="str">
            <v>흰말채나무</v>
          </cell>
        </row>
        <row r="167">
          <cell r="A167" t="str">
            <v>Seed Spray</v>
          </cell>
        </row>
        <row r="168">
          <cell r="A168" t="str">
            <v>9) 가로수</v>
          </cell>
        </row>
        <row r="169">
          <cell r="A169" t="str">
            <v>느티나무(사각지주목)</v>
          </cell>
        </row>
        <row r="170">
          <cell r="A170" t="str">
            <v>왕벚나무(사각지주목)</v>
          </cell>
        </row>
        <row r="173">
          <cell r="A173" t="str">
            <v>10) 보행자전용도로</v>
          </cell>
        </row>
        <row r="174">
          <cell r="A174" t="str">
            <v>회화나무(사각지주목)</v>
          </cell>
        </row>
        <row r="177">
          <cell r="A177" t="str">
            <v>11) 경관녹지 Ⅰ</v>
          </cell>
        </row>
        <row r="178">
          <cell r="A178" t="str">
            <v>고로쇠나무</v>
          </cell>
        </row>
        <row r="179">
          <cell r="A179" t="str">
            <v>꽃복숭아</v>
          </cell>
        </row>
        <row r="180">
          <cell r="A180" t="str">
            <v>노각나무</v>
          </cell>
        </row>
        <row r="181">
          <cell r="A181" t="str">
            <v>느티나무(광장용)</v>
          </cell>
        </row>
        <row r="182">
          <cell r="A182" t="str">
            <v>때죽나무</v>
          </cell>
        </row>
        <row r="183">
          <cell r="A183" t="str">
            <v>신나무</v>
          </cell>
        </row>
        <row r="184">
          <cell r="A184" t="str">
            <v>왕벚나무</v>
          </cell>
        </row>
        <row r="185">
          <cell r="A185" t="str">
            <v>청단풍</v>
          </cell>
        </row>
        <row r="186">
          <cell r="A186" t="str">
            <v>청단풍</v>
          </cell>
        </row>
        <row r="187">
          <cell r="A187" t="str">
            <v>층층나무</v>
          </cell>
        </row>
        <row r="188">
          <cell r="A188" t="str">
            <v>눈주목</v>
          </cell>
        </row>
        <row r="189">
          <cell r="A189" t="str">
            <v>사철나무</v>
          </cell>
        </row>
        <row r="190">
          <cell r="A190" t="str">
            <v>회양목</v>
          </cell>
        </row>
        <row r="191">
          <cell r="A191" t="str">
            <v>개나리</v>
          </cell>
        </row>
        <row r="192">
          <cell r="A192" t="str">
            <v>낙상홍</v>
          </cell>
        </row>
        <row r="193">
          <cell r="A193" t="str">
            <v>명자나무</v>
          </cell>
        </row>
        <row r="194">
          <cell r="A194" t="str">
            <v>박태기</v>
          </cell>
        </row>
        <row r="195">
          <cell r="A195" t="str">
            <v>산철쭉</v>
          </cell>
        </row>
        <row r="196">
          <cell r="A196" t="str">
            <v>수수꽃다리</v>
          </cell>
        </row>
        <row r="197">
          <cell r="A197" t="str">
            <v>앵도나무</v>
          </cell>
        </row>
        <row r="198">
          <cell r="A198" t="str">
            <v>영산홍</v>
          </cell>
        </row>
        <row r="199">
          <cell r="A199" t="str">
            <v>자산홍</v>
          </cell>
        </row>
        <row r="200">
          <cell r="A200" t="str">
            <v>조팝나무</v>
          </cell>
        </row>
        <row r="201">
          <cell r="A201" t="str">
            <v>화살나무</v>
          </cell>
        </row>
        <row r="202">
          <cell r="A202" t="str">
            <v>잔  디</v>
          </cell>
        </row>
        <row r="205">
          <cell r="A205" t="str">
            <v>12) 경관녹지 Ⅱ</v>
          </cell>
        </row>
        <row r="206">
          <cell r="A206" t="str">
            <v>고로쇠나무</v>
          </cell>
        </row>
        <row r="207">
          <cell r="A207" t="str">
            <v>노각나무</v>
          </cell>
        </row>
        <row r="208">
          <cell r="A208" t="str">
            <v>느티나무</v>
          </cell>
        </row>
        <row r="209">
          <cell r="A209" t="str">
            <v>때죽나무</v>
          </cell>
        </row>
        <row r="210">
          <cell r="A210" t="str">
            <v>붉나무</v>
          </cell>
        </row>
        <row r="211">
          <cell r="A211" t="str">
            <v>산딸나무</v>
          </cell>
        </row>
        <row r="212">
          <cell r="A212" t="str">
            <v>산목련</v>
          </cell>
        </row>
        <row r="213">
          <cell r="A213" t="str">
            <v>신나무</v>
          </cell>
        </row>
        <row r="214">
          <cell r="A214" t="str">
            <v>왕벚나무</v>
          </cell>
        </row>
        <row r="215">
          <cell r="A215" t="str">
            <v>자귀나무</v>
          </cell>
        </row>
        <row r="216">
          <cell r="A216" t="str">
            <v>쪽동백</v>
          </cell>
        </row>
        <row r="217">
          <cell r="A217" t="str">
            <v>청단풍</v>
          </cell>
        </row>
        <row r="218">
          <cell r="A218" t="str">
            <v>청단풍(사각지주목)</v>
          </cell>
        </row>
        <row r="219">
          <cell r="A219" t="str">
            <v>층층나무</v>
          </cell>
        </row>
        <row r="220">
          <cell r="A220" t="str">
            <v>홍단풍</v>
          </cell>
        </row>
        <row r="221">
          <cell r="A221" t="str">
            <v>눈주목</v>
          </cell>
        </row>
        <row r="222">
          <cell r="A222" t="str">
            <v>사철나무</v>
          </cell>
        </row>
        <row r="223">
          <cell r="A223" t="str">
            <v>피라칸사스</v>
          </cell>
        </row>
        <row r="224">
          <cell r="A224" t="str">
            <v>회양목</v>
          </cell>
        </row>
        <row r="225">
          <cell r="A225" t="str">
            <v>까침박달</v>
          </cell>
        </row>
        <row r="226">
          <cell r="A226" t="str">
            <v>낙상홍</v>
          </cell>
        </row>
        <row r="227">
          <cell r="A227" t="str">
            <v>명자나무</v>
          </cell>
        </row>
        <row r="228">
          <cell r="A228" t="str">
            <v>박태기</v>
          </cell>
        </row>
        <row r="229">
          <cell r="A229" t="str">
            <v>백철쭉</v>
          </cell>
        </row>
        <row r="230">
          <cell r="A230" t="str">
            <v>산철쭉</v>
          </cell>
        </row>
        <row r="231">
          <cell r="A231" t="str">
            <v>생강나무</v>
          </cell>
        </row>
        <row r="232">
          <cell r="A232" t="str">
            <v>수수꽃다리</v>
          </cell>
        </row>
        <row r="233">
          <cell r="A233" t="str">
            <v>영산홍</v>
          </cell>
        </row>
        <row r="234">
          <cell r="A234" t="str">
            <v>자산홍</v>
          </cell>
        </row>
        <row r="235">
          <cell r="A235" t="str">
            <v>조팝나무</v>
          </cell>
        </row>
        <row r="236">
          <cell r="A236" t="str">
            <v>해당화</v>
          </cell>
        </row>
        <row r="237">
          <cell r="A237" t="str">
            <v>홍매</v>
          </cell>
        </row>
        <row r="238">
          <cell r="A238" t="str">
            <v>화살나무</v>
          </cell>
        </row>
        <row r="239">
          <cell r="A239" t="str">
            <v>잔  디</v>
          </cell>
        </row>
        <row r="242">
          <cell r="A242" t="str">
            <v>13) 경관녹지 Ⅲ</v>
          </cell>
        </row>
        <row r="243">
          <cell r="A243" t="str">
            <v>고로쇠나무</v>
          </cell>
        </row>
        <row r="244">
          <cell r="A244" t="str">
            <v>꽃복숭아</v>
          </cell>
        </row>
        <row r="245">
          <cell r="A245" t="str">
            <v>노각나무</v>
          </cell>
        </row>
        <row r="246">
          <cell r="A246" t="str">
            <v>때죽나무</v>
          </cell>
        </row>
        <row r="247">
          <cell r="A247" t="str">
            <v>모감주나무</v>
          </cell>
        </row>
        <row r="248">
          <cell r="A248" t="str">
            <v>붉나무</v>
          </cell>
        </row>
        <row r="249">
          <cell r="A249" t="str">
            <v>산딸나무</v>
          </cell>
        </row>
        <row r="250">
          <cell r="A250" t="str">
            <v>신갈나무</v>
          </cell>
        </row>
        <row r="251">
          <cell r="A251" t="str">
            <v>신나무</v>
          </cell>
        </row>
        <row r="252">
          <cell r="A252" t="str">
            <v>왕벚나무</v>
          </cell>
        </row>
        <row r="253">
          <cell r="A253" t="str">
            <v>자귀나무</v>
          </cell>
        </row>
        <row r="254">
          <cell r="A254" t="str">
            <v>쪽동백</v>
          </cell>
        </row>
        <row r="255">
          <cell r="A255" t="str">
            <v>청단풍</v>
          </cell>
        </row>
        <row r="256">
          <cell r="A256" t="str">
            <v>청단풍</v>
          </cell>
        </row>
        <row r="257">
          <cell r="A257" t="str">
            <v>청단풍(사각지주목)</v>
          </cell>
        </row>
        <row r="258">
          <cell r="A258" t="str">
            <v>층층나무</v>
          </cell>
        </row>
        <row r="259">
          <cell r="A259" t="str">
            <v>팽나무</v>
          </cell>
        </row>
        <row r="260">
          <cell r="A260" t="str">
            <v>복자기나무</v>
          </cell>
        </row>
        <row r="261">
          <cell r="A261" t="str">
            <v>홍단풍</v>
          </cell>
        </row>
        <row r="262">
          <cell r="A262" t="str">
            <v>눈주목</v>
          </cell>
        </row>
        <row r="263">
          <cell r="A263" t="str">
            <v>사철나무</v>
          </cell>
        </row>
        <row r="264">
          <cell r="A264" t="str">
            <v>회양목</v>
          </cell>
        </row>
        <row r="265">
          <cell r="A265" t="str">
            <v>까침박달</v>
          </cell>
        </row>
        <row r="266">
          <cell r="A266" t="str">
            <v>낙상홍</v>
          </cell>
        </row>
        <row r="267">
          <cell r="A267" t="str">
            <v>명자나무</v>
          </cell>
        </row>
        <row r="268">
          <cell r="A268" t="str">
            <v>박태기</v>
          </cell>
        </row>
        <row r="269">
          <cell r="A269" t="str">
            <v>백철쭉</v>
          </cell>
        </row>
        <row r="270">
          <cell r="A270" t="str">
            <v>산철쭉</v>
          </cell>
        </row>
        <row r="271">
          <cell r="A271" t="str">
            <v>수수꽃다리</v>
          </cell>
        </row>
        <row r="272">
          <cell r="A272" t="str">
            <v>앵도나무</v>
          </cell>
        </row>
        <row r="273">
          <cell r="A273" t="str">
            <v>영산홍</v>
          </cell>
        </row>
        <row r="274">
          <cell r="A274" t="str">
            <v>자산홍</v>
          </cell>
        </row>
        <row r="275">
          <cell r="A275" t="str">
            <v>조팝나무</v>
          </cell>
        </row>
        <row r="276">
          <cell r="A276" t="str">
            <v>콩배나무</v>
          </cell>
        </row>
        <row r="277">
          <cell r="A277" t="str">
            <v>화살나무</v>
          </cell>
        </row>
        <row r="278">
          <cell r="A278" t="str">
            <v>잔  디</v>
          </cell>
        </row>
        <row r="283">
          <cell r="A283" t="str">
            <v>14) 경관녹지 Ⅳ</v>
          </cell>
        </row>
        <row r="284">
          <cell r="A284" t="str">
            <v>느티나무</v>
          </cell>
        </row>
        <row r="285">
          <cell r="A285" t="str">
            <v>단풍나무</v>
          </cell>
        </row>
        <row r="286">
          <cell r="A286" t="str">
            <v>때죽나무</v>
          </cell>
        </row>
        <row r="287">
          <cell r="A287" t="str">
            <v>산벚나무</v>
          </cell>
        </row>
        <row r="288">
          <cell r="A288" t="str">
            <v>살구나무</v>
          </cell>
        </row>
        <row r="289">
          <cell r="A289" t="str">
            <v>오동나무</v>
          </cell>
        </row>
        <row r="290">
          <cell r="A290" t="str">
            <v>왕벚나무</v>
          </cell>
        </row>
        <row r="291">
          <cell r="A291" t="str">
            <v>은행나무</v>
          </cell>
        </row>
        <row r="292">
          <cell r="A292" t="str">
            <v>이팝나무</v>
          </cell>
        </row>
        <row r="293">
          <cell r="A293" t="str">
            <v>자귀나무</v>
          </cell>
        </row>
        <row r="294">
          <cell r="A294" t="str">
            <v>참느릅나무</v>
          </cell>
        </row>
        <row r="295">
          <cell r="A295" t="str">
            <v>팥배나무</v>
          </cell>
        </row>
        <row r="296">
          <cell r="A296" t="str">
            <v>Seed Spray</v>
          </cell>
        </row>
        <row r="299">
          <cell r="A299" t="str">
            <v>15) 100M 시설녹지</v>
          </cell>
        </row>
        <row r="300">
          <cell r="A300" t="str">
            <v>느티나무</v>
          </cell>
        </row>
        <row r="301">
          <cell r="A301" t="str">
            <v>단풍나무</v>
          </cell>
        </row>
        <row r="302">
          <cell r="A302" t="str">
            <v>때죽나무</v>
          </cell>
        </row>
        <row r="303">
          <cell r="A303" t="str">
            <v>살구나무</v>
          </cell>
        </row>
        <row r="304">
          <cell r="A304" t="str">
            <v>아까시나무</v>
          </cell>
        </row>
        <row r="305">
          <cell r="A305" t="str">
            <v>오동나무</v>
          </cell>
        </row>
        <row r="306">
          <cell r="A306" t="str">
            <v>왕벚나무</v>
          </cell>
        </row>
        <row r="307">
          <cell r="A307" t="str">
            <v>왕벚나무</v>
          </cell>
        </row>
        <row r="308">
          <cell r="A308" t="str">
            <v>은행나무</v>
          </cell>
        </row>
        <row r="309">
          <cell r="A309" t="str">
            <v>이팝나무</v>
          </cell>
        </row>
        <row r="310">
          <cell r="A310" t="str">
            <v>참느릅나무</v>
          </cell>
        </row>
        <row r="311">
          <cell r="A311" t="str">
            <v>팥배나무</v>
          </cell>
        </row>
        <row r="312">
          <cell r="A312" t="str">
            <v>개나리</v>
          </cell>
        </row>
        <row r="313">
          <cell r="A313" t="str">
            <v>무궁화</v>
          </cell>
        </row>
        <row r="314">
          <cell r="A314" t="str">
            <v>조팝나무</v>
          </cell>
        </row>
        <row r="315">
          <cell r="A315" t="str">
            <v>진달래</v>
          </cell>
        </row>
        <row r="316">
          <cell r="A316" t="str">
            <v>해당화</v>
          </cell>
        </row>
        <row r="317">
          <cell r="A317" t="str">
            <v>Seed Spray</v>
          </cell>
        </row>
        <row r="329">
          <cell r="A329" t="str">
            <v>2. 수목이식공사</v>
          </cell>
        </row>
        <row r="330">
          <cell r="A330" t="str">
            <v>1) 수목확보공사</v>
          </cell>
        </row>
        <row r="331">
          <cell r="A331" t="str">
            <v>2) 가식장수목이식</v>
          </cell>
        </row>
        <row r="332">
          <cell r="A332" t="str">
            <v>3) 기타공사</v>
          </cell>
        </row>
        <row r="335">
          <cell r="A335" t="str">
            <v>1) 수목확보공사</v>
          </cell>
        </row>
        <row r="336">
          <cell r="A336" t="str">
            <v>가)어린이공원 Ⅰ</v>
          </cell>
        </row>
        <row r="337">
          <cell r="A337" t="str">
            <v>나)어린이공원 Ⅱ</v>
          </cell>
        </row>
        <row r="338">
          <cell r="A338" t="str">
            <v>다)어린이공원 Ⅲ</v>
          </cell>
        </row>
        <row r="339">
          <cell r="A339" t="str">
            <v>라)어린이공원 Ⅳ</v>
          </cell>
        </row>
        <row r="340">
          <cell r="A340" t="str">
            <v>마)어린이공원 Ⅴ</v>
          </cell>
        </row>
        <row r="341">
          <cell r="A341" t="str">
            <v>바)어린이공원 Ⅶ</v>
          </cell>
        </row>
        <row r="342">
          <cell r="A342" t="str">
            <v>사)10M시설녹지1지역</v>
          </cell>
        </row>
        <row r="343">
          <cell r="A343" t="str">
            <v>아)10M시설녹지2지역</v>
          </cell>
        </row>
        <row r="344">
          <cell r="A344" t="str">
            <v>자)경관녹지 Ⅰ</v>
          </cell>
        </row>
        <row r="345">
          <cell r="A345" t="str">
            <v>차)경관녹지 Ⅱ</v>
          </cell>
        </row>
        <row r="346">
          <cell r="A346" t="str">
            <v>카)경관녹지 Ⅲ</v>
          </cell>
        </row>
        <row r="347">
          <cell r="A347" t="str">
            <v>타)경관녹지 Ⅳ</v>
          </cell>
        </row>
        <row r="352">
          <cell r="A352" t="str">
            <v>가)어린이공원 Ⅰ</v>
          </cell>
        </row>
        <row r="353">
          <cell r="A353" t="str">
            <v>해  송</v>
          </cell>
        </row>
        <row r="354">
          <cell r="A354" t="str">
            <v>해  송</v>
          </cell>
        </row>
        <row r="355">
          <cell r="A355" t="str">
            <v>소사나무</v>
          </cell>
        </row>
        <row r="357">
          <cell r="A357" t="str">
            <v>나)어린이공원 Ⅱ</v>
          </cell>
        </row>
        <row r="358">
          <cell r="A358" t="str">
            <v>해  송</v>
          </cell>
        </row>
        <row r="359">
          <cell r="A359" t="str">
            <v>때죽나무</v>
          </cell>
        </row>
        <row r="360">
          <cell r="A360" t="str">
            <v>소사나무</v>
          </cell>
        </row>
        <row r="361">
          <cell r="A361" t="str">
            <v>참나무</v>
          </cell>
        </row>
        <row r="362">
          <cell r="A362" t="str">
            <v>팥배나무</v>
          </cell>
        </row>
        <row r="364">
          <cell r="A364" t="str">
            <v>다)어린이공원 Ⅲ</v>
          </cell>
        </row>
        <row r="365">
          <cell r="A365" t="str">
            <v>해  송</v>
          </cell>
        </row>
        <row r="366">
          <cell r="A366" t="str">
            <v>해  송</v>
          </cell>
        </row>
        <row r="368">
          <cell r="A368" t="str">
            <v>라)어린이공원 Ⅳ</v>
          </cell>
        </row>
        <row r="369">
          <cell r="A369" t="str">
            <v>해  송</v>
          </cell>
        </row>
        <row r="371">
          <cell r="A371" t="str">
            <v>마)어린이공원 Ⅴ</v>
          </cell>
        </row>
        <row r="372">
          <cell r="A372" t="str">
            <v>해  송</v>
          </cell>
        </row>
        <row r="373">
          <cell r="A373" t="str">
            <v>바)어린이공원 Ⅶ</v>
          </cell>
        </row>
        <row r="374">
          <cell r="A374" t="str">
            <v>해  송</v>
          </cell>
        </row>
        <row r="375">
          <cell r="A375" t="str">
            <v>사)10M시설녹지 1지역</v>
          </cell>
        </row>
        <row r="376">
          <cell r="A376" t="str">
            <v>해  송</v>
          </cell>
        </row>
        <row r="377">
          <cell r="A377" t="str">
            <v>해  송</v>
          </cell>
        </row>
        <row r="378">
          <cell r="A378" t="str">
            <v>해  송</v>
          </cell>
        </row>
        <row r="379">
          <cell r="A379" t="str">
            <v>해  송</v>
          </cell>
        </row>
        <row r="380">
          <cell r="A380" t="str">
            <v>참나무</v>
          </cell>
        </row>
        <row r="381">
          <cell r="A381" t="str">
            <v>참나무</v>
          </cell>
        </row>
        <row r="382">
          <cell r="A382" t="str">
            <v>참나무</v>
          </cell>
        </row>
        <row r="383">
          <cell r="A383" t="str">
            <v>참나무</v>
          </cell>
        </row>
        <row r="384">
          <cell r="A384" t="str">
            <v>참나무</v>
          </cell>
        </row>
        <row r="385">
          <cell r="A385" t="str">
            <v>참나무</v>
          </cell>
        </row>
        <row r="386">
          <cell r="A386" t="str">
            <v>참나무</v>
          </cell>
        </row>
        <row r="387">
          <cell r="A387" t="str">
            <v>참나무</v>
          </cell>
        </row>
        <row r="388">
          <cell r="A388" t="str">
            <v>참나무</v>
          </cell>
        </row>
        <row r="389">
          <cell r="A389" t="str">
            <v>참나무</v>
          </cell>
        </row>
        <row r="390">
          <cell r="A390" t="str">
            <v>아)10M시설녹지2지역</v>
          </cell>
        </row>
        <row r="391">
          <cell r="A391" t="str">
            <v>소나무</v>
          </cell>
        </row>
        <row r="392">
          <cell r="A392" t="str">
            <v>소나무</v>
          </cell>
        </row>
        <row r="393">
          <cell r="A393" t="str">
            <v>소나무</v>
          </cell>
        </row>
        <row r="394">
          <cell r="A394" t="str">
            <v>소나무</v>
          </cell>
        </row>
        <row r="395">
          <cell r="A395" t="str">
            <v>해  송</v>
          </cell>
        </row>
        <row r="396">
          <cell r="A396" t="str">
            <v>해  송</v>
          </cell>
        </row>
        <row r="397">
          <cell r="A397" t="str">
            <v>해  송</v>
          </cell>
        </row>
        <row r="398">
          <cell r="A398" t="str">
            <v>자)경관녹지 Ⅰ</v>
          </cell>
        </row>
        <row r="399">
          <cell r="A399" t="str">
            <v>리기다소나무</v>
          </cell>
        </row>
        <row r="400">
          <cell r="A400" t="str">
            <v>리기다소나무</v>
          </cell>
        </row>
        <row r="401">
          <cell r="A401" t="str">
            <v>리기다소나무</v>
          </cell>
        </row>
        <row r="402">
          <cell r="A402" t="str">
            <v>리기다소나무</v>
          </cell>
        </row>
        <row r="403">
          <cell r="A403" t="str">
            <v>해  송</v>
          </cell>
        </row>
        <row r="404">
          <cell r="A404" t="str">
            <v>해  송</v>
          </cell>
        </row>
        <row r="405">
          <cell r="A405" t="str">
            <v>해  송</v>
          </cell>
        </row>
        <row r="406">
          <cell r="A406" t="str">
            <v>해  송</v>
          </cell>
        </row>
        <row r="407">
          <cell r="A407" t="str">
            <v>소사나무</v>
          </cell>
        </row>
        <row r="409">
          <cell r="A409" t="str">
            <v>차)경관녹지 Ⅱ</v>
          </cell>
        </row>
        <row r="410">
          <cell r="A410" t="str">
            <v>리기다소나무</v>
          </cell>
        </row>
        <row r="411">
          <cell r="A411" t="str">
            <v>리기다소나무</v>
          </cell>
        </row>
        <row r="412">
          <cell r="A412" t="str">
            <v>리기다소나무</v>
          </cell>
        </row>
        <row r="413">
          <cell r="A413" t="str">
            <v>리기다소나무</v>
          </cell>
        </row>
        <row r="414">
          <cell r="A414" t="str">
            <v>리기다소나무</v>
          </cell>
        </row>
        <row r="415">
          <cell r="A415" t="str">
            <v>소나무</v>
          </cell>
        </row>
        <row r="416">
          <cell r="A416" t="str">
            <v>소나무</v>
          </cell>
        </row>
        <row r="417">
          <cell r="A417" t="str">
            <v>소나무</v>
          </cell>
        </row>
        <row r="418">
          <cell r="A418" t="str">
            <v>소나무</v>
          </cell>
        </row>
        <row r="419">
          <cell r="A419" t="str">
            <v>해  송</v>
          </cell>
        </row>
        <row r="420">
          <cell r="A420" t="str">
            <v>해  송</v>
          </cell>
        </row>
        <row r="421">
          <cell r="A421" t="str">
            <v>해  송</v>
          </cell>
        </row>
        <row r="422">
          <cell r="A422" t="str">
            <v>해  송</v>
          </cell>
        </row>
        <row r="423">
          <cell r="A423" t="str">
            <v>해  송</v>
          </cell>
        </row>
        <row r="424">
          <cell r="A424" t="str">
            <v>해  송</v>
          </cell>
        </row>
        <row r="425">
          <cell r="A425" t="str">
            <v>해  송</v>
          </cell>
        </row>
        <row r="426">
          <cell r="A426" t="str">
            <v>해  송</v>
          </cell>
        </row>
        <row r="427">
          <cell r="A427" t="str">
            <v>소사나무</v>
          </cell>
        </row>
        <row r="429">
          <cell r="A429" t="str">
            <v>카)경관녹지 Ⅲ</v>
          </cell>
        </row>
        <row r="430">
          <cell r="A430" t="str">
            <v>리기다소나무</v>
          </cell>
        </row>
        <row r="431">
          <cell r="A431" t="str">
            <v>리기다소나무</v>
          </cell>
        </row>
        <row r="432">
          <cell r="A432" t="str">
            <v>리기다소나무</v>
          </cell>
        </row>
        <row r="433">
          <cell r="A433" t="str">
            <v>리기다소나무</v>
          </cell>
        </row>
        <row r="434">
          <cell r="A434" t="str">
            <v>리기다소나무</v>
          </cell>
        </row>
        <row r="435">
          <cell r="A435" t="str">
            <v>소나무</v>
          </cell>
        </row>
        <row r="436">
          <cell r="A436" t="str">
            <v>소나무</v>
          </cell>
        </row>
        <row r="437">
          <cell r="A437" t="str">
            <v>소나무</v>
          </cell>
        </row>
        <row r="438">
          <cell r="A438" t="str">
            <v>해  송</v>
          </cell>
        </row>
        <row r="439">
          <cell r="A439" t="str">
            <v>해  송</v>
          </cell>
        </row>
        <row r="440">
          <cell r="A440" t="str">
            <v>해  송</v>
          </cell>
        </row>
        <row r="441">
          <cell r="A441" t="str">
            <v>해  송</v>
          </cell>
        </row>
        <row r="442">
          <cell r="A442" t="str">
            <v>해  송</v>
          </cell>
        </row>
        <row r="443">
          <cell r="A443" t="str">
            <v>해  송</v>
          </cell>
        </row>
        <row r="444">
          <cell r="A444" t="str">
            <v>타)경관녹지 Ⅳ</v>
          </cell>
        </row>
        <row r="445">
          <cell r="A445" t="str">
            <v>리기다소나무</v>
          </cell>
        </row>
        <row r="446">
          <cell r="A446" t="str">
            <v>리기다소나무</v>
          </cell>
        </row>
        <row r="447">
          <cell r="A447" t="str">
            <v>리기다소나무</v>
          </cell>
        </row>
        <row r="448">
          <cell r="A448" t="str">
            <v>리기다소나무</v>
          </cell>
        </row>
        <row r="449">
          <cell r="A449" t="str">
            <v>리기다소나무</v>
          </cell>
        </row>
        <row r="450">
          <cell r="A450" t="str">
            <v>소나무</v>
          </cell>
        </row>
        <row r="451">
          <cell r="A451" t="str">
            <v>소나무</v>
          </cell>
        </row>
        <row r="452">
          <cell r="A452" t="str">
            <v>소나무</v>
          </cell>
        </row>
        <row r="453">
          <cell r="A453" t="str">
            <v>해  송</v>
          </cell>
        </row>
        <row r="454">
          <cell r="A454" t="str">
            <v>해  송</v>
          </cell>
        </row>
        <row r="455">
          <cell r="A455" t="str">
            <v>해  송</v>
          </cell>
        </row>
        <row r="456">
          <cell r="A456" t="str">
            <v>해  송</v>
          </cell>
        </row>
        <row r="457">
          <cell r="A457" t="str">
            <v>해  송</v>
          </cell>
        </row>
        <row r="458">
          <cell r="A458" t="str">
            <v>해  송</v>
          </cell>
        </row>
        <row r="467">
          <cell r="A467" t="str">
            <v>2) 가식장수목이식</v>
          </cell>
        </row>
        <row r="468">
          <cell r="A468" t="str">
            <v>가)어린이공원 Ⅰ</v>
          </cell>
        </row>
        <row r="469">
          <cell r="A469" t="str">
            <v>나)어린이공원 Ⅱ</v>
          </cell>
        </row>
        <row r="470">
          <cell r="A470" t="str">
            <v>다)어린이공원 Ⅲ</v>
          </cell>
        </row>
        <row r="471">
          <cell r="A471" t="str">
            <v>라)어린이공원 Ⅳ</v>
          </cell>
        </row>
        <row r="472">
          <cell r="A472" t="str">
            <v>마)어린이공원 Ⅴ</v>
          </cell>
        </row>
        <row r="473">
          <cell r="A473" t="str">
            <v>바)어린이공원 Ⅶ</v>
          </cell>
        </row>
        <row r="474">
          <cell r="A474" t="str">
            <v>사)10M시설녹지1지역</v>
          </cell>
        </row>
        <row r="475">
          <cell r="A475" t="str">
            <v>아)10M시설녹지2지역</v>
          </cell>
        </row>
        <row r="476">
          <cell r="A476" t="str">
            <v>자)경관녹지 Ⅰ</v>
          </cell>
        </row>
        <row r="477">
          <cell r="A477" t="str">
            <v>차)경관녹지 Ⅱ</v>
          </cell>
        </row>
        <row r="478">
          <cell r="A478" t="str">
            <v>카)경관녹지 Ⅲ</v>
          </cell>
        </row>
        <row r="479">
          <cell r="A479" t="str">
            <v>타)경관녹지 Ⅳ</v>
          </cell>
        </row>
        <row r="482">
          <cell r="A482" t="str">
            <v>가)어린이공원 Ⅰ</v>
          </cell>
        </row>
        <row r="483">
          <cell r="A483" t="str">
            <v>해  송</v>
          </cell>
        </row>
        <row r="484">
          <cell r="A484" t="str">
            <v>해  송</v>
          </cell>
        </row>
        <row r="485">
          <cell r="A485" t="str">
            <v>소사나무</v>
          </cell>
        </row>
        <row r="487">
          <cell r="A487" t="str">
            <v>나)어린이공원 Ⅱ</v>
          </cell>
        </row>
        <row r="488">
          <cell r="A488" t="str">
            <v>해  송</v>
          </cell>
        </row>
        <row r="489">
          <cell r="A489" t="str">
            <v>때죽나무</v>
          </cell>
        </row>
        <row r="490">
          <cell r="A490" t="str">
            <v>소사나무</v>
          </cell>
        </row>
        <row r="491">
          <cell r="A491" t="str">
            <v>참나무</v>
          </cell>
        </row>
        <row r="492">
          <cell r="A492" t="str">
            <v>팥배나무</v>
          </cell>
        </row>
        <row r="494">
          <cell r="A494" t="str">
            <v>다)어린이공원 Ⅲ</v>
          </cell>
        </row>
        <row r="495">
          <cell r="A495" t="str">
            <v>해  송</v>
          </cell>
        </row>
        <row r="496">
          <cell r="A496" t="str">
            <v>해  송</v>
          </cell>
        </row>
        <row r="498">
          <cell r="A498" t="str">
            <v>라)어린이공원 Ⅳ</v>
          </cell>
        </row>
        <row r="499">
          <cell r="A499" t="str">
            <v>해  송</v>
          </cell>
        </row>
        <row r="501">
          <cell r="A501" t="str">
            <v>마)어린이공원 Ⅴ</v>
          </cell>
        </row>
        <row r="502">
          <cell r="A502" t="str">
            <v>해  송</v>
          </cell>
        </row>
        <row r="504">
          <cell r="A504" t="str">
            <v>바)어린이공원 Ⅶ</v>
          </cell>
        </row>
        <row r="505">
          <cell r="A505" t="str">
            <v>해  송</v>
          </cell>
        </row>
        <row r="507">
          <cell r="A507" t="str">
            <v>사)10M시설녹지1지역</v>
          </cell>
        </row>
        <row r="508">
          <cell r="A508" t="str">
            <v>해  송</v>
          </cell>
        </row>
        <row r="509">
          <cell r="A509" t="str">
            <v>해  송</v>
          </cell>
        </row>
        <row r="510">
          <cell r="A510" t="str">
            <v>해  송</v>
          </cell>
        </row>
        <row r="511">
          <cell r="A511" t="str">
            <v>해  송</v>
          </cell>
        </row>
        <row r="512">
          <cell r="A512" t="str">
            <v>참나무</v>
          </cell>
        </row>
        <row r="513">
          <cell r="A513" t="str">
            <v>참나무</v>
          </cell>
        </row>
        <row r="514">
          <cell r="A514" t="str">
            <v>참나무</v>
          </cell>
        </row>
        <row r="515">
          <cell r="A515" t="str">
            <v>참나무</v>
          </cell>
        </row>
        <row r="516">
          <cell r="A516" t="str">
            <v>참나무</v>
          </cell>
        </row>
        <row r="517">
          <cell r="A517" t="str">
            <v>참나무</v>
          </cell>
        </row>
        <row r="518">
          <cell r="A518" t="str">
            <v>참나무</v>
          </cell>
        </row>
        <row r="519">
          <cell r="A519" t="str">
            <v>참나무</v>
          </cell>
        </row>
        <row r="520">
          <cell r="A520" t="str">
            <v>참나무</v>
          </cell>
        </row>
        <row r="521">
          <cell r="A521" t="str">
            <v>참나무</v>
          </cell>
        </row>
        <row r="523">
          <cell r="A523" t="str">
            <v>아)10M시설녹지2지역</v>
          </cell>
        </row>
        <row r="524">
          <cell r="A524" t="str">
            <v>소나무</v>
          </cell>
        </row>
        <row r="525">
          <cell r="A525" t="str">
            <v>소나무</v>
          </cell>
        </row>
        <row r="526">
          <cell r="A526" t="str">
            <v>소나무</v>
          </cell>
        </row>
        <row r="527">
          <cell r="A527" t="str">
            <v>소나무</v>
          </cell>
        </row>
        <row r="528">
          <cell r="A528" t="str">
            <v>해  송</v>
          </cell>
        </row>
        <row r="529">
          <cell r="A529" t="str">
            <v>해  송</v>
          </cell>
        </row>
        <row r="530">
          <cell r="A530" t="str">
            <v>해  송</v>
          </cell>
        </row>
        <row r="532">
          <cell r="A532" t="str">
            <v>자)경관녹지 Ⅰ</v>
          </cell>
        </row>
        <row r="533">
          <cell r="A533" t="str">
            <v>리기다소나무</v>
          </cell>
        </row>
        <row r="534">
          <cell r="A534" t="str">
            <v>리기다소나무</v>
          </cell>
        </row>
        <row r="535">
          <cell r="A535" t="str">
            <v>리기다소나무</v>
          </cell>
        </row>
        <row r="536">
          <cell r="A536" t="str">
            <v>리기다소나무</v>
          </cell>
        </row>
        <row r="537">
          <cell r="A537" t="str">
            <v>해  송</v>
          </cell>
        </row>
        <row r="538">
          <cell r="A538" t="str">
            <v>해  송</v>
          </cell>
        </row>
        <row r="539">
          <cell r="A539" t="str">
            <v>해  송</v>
          </cell>
        </row>
        <row r="540">
          <cell r="A540" t="str">
            <v>해  송</v>
          </cell>
        </row>
        <row r="541">
          <cell r="A541" t="str">
            <v>소사나무</v>
          </cell>
        </row>
        <row r="543">
          <cell r="A543" t="str">
            <v>차)경관녹지 Ⅱ</v>
          </cell>
        </row>
        <row r="544">
          <cell r="A544" t="str">
            <v>리기다소나무</v>
          </cell>
        </row>
        <row r="545">
          <cell r="A545" t="str">
            <v>리기다소나무</v>
          </cell>
        </row>
        <row r="546">
          <cell r="A546" t="str">
            <v>리기다소나무</v>
          </cell>
        </row>
        <row r="547">
          <cell r="A547" t="str">
            <v>리기다소나무</v>
          </cell>
        </row>
        <row r="548">
          <cell r="A548" t="str">
            <v>리기다소나무</v>
          </cell>
        </row>
        <row r="549">
          <cell r="A549" t="str">
            <v>소나무</v>
          </cell>
        </row>
        <row r="550">
          <cell r="A550" t="str">
            <v>소나무</v>
          </cell>
        </row>
        <row r="551">
          <cell r="A551" t="str">
            <v>소나무</v>
          </cell>
        </row>
        <row r="552">
          <cell r="A552" t="str">
            <v>소나무</v>
          </cell>
        </row>
        <row r="553">
          <cell r="A553" t="str">
            <v>해  송</v>
          </cell>
        </row>
        <row r="554">
          <cell r="A554" t="str">
            <v>해  송</v>
          </cell>
        </row>
        <row r="555">
          <cell r="A555" t="str">
            <v>해  송</v>
          </cell>
        </row>
        <row r="556">
          <cell r="A556" t="str">
            <v>해  송</v>
          </cell>
        </row>
        <row r="557">
          <cell r="A557" t="str">
            <v>해  송</v>
          </cell>
        </row>
        <row r="558">
          <cell r="A558" t="str">
            <v>해  송</v>
          </cell>
        </row>
        <row r="559">
          <cell r="A559" t="str">
            <v>해  송</v>
          </cell>
        </row>
        <row r="560">
          <cell r="A560" t="str">
            <v>해  송</v>
          </cell>
        </row>
        <row r="561">
          <cell r="A561" t="str">
            <v>소사나무</v>
          </cell>
        </row>
        <row r="563">
          <cell r="A563" t="str">
            <v>카)경관녹지 Ⅲ</v>
          </cell>
        </row>
        <row r="564">
          <cell r="A564" t="str">
            <v>리기다소나무</v>
          </cell>
        </row>
        <row r="565">
          <cell r="A565" t="str">
            <v>리기다소나무</v>
          </cell>
        </row>
        <row r="566">
          <cell r="A566" t="str">
            <v>리기다소나무</v>
          </cell>
        </row>
        <row r="567">
          <cell r="A567" t="str">
            <v>리기다소나무</v>
          </cell>
        </row>
        <row r="568">
          <cell r="A568" t="str">
            <v>리기다소나무</v>
          </cell>
        </row>
        <row r="569">
          <cell r="A569" t="str">
            <v>소나무</v>
          </cell>
        </row>
        <row r="570">
          <cell r="A570" t="str">
            <v>소나무</v>
          </cell>
        </row>
        <row r="571">
          <cell r="A571" t="str">
            <v>소나무</v>
          </cell>
        </row>
        <row r="572">
          <cell r="A572" t="str">
            <v>해  송</v>
          </cell>
        </row>
        <row r="573">
          <cell r="A573" t="str">
            <v>해  송</v>
          </cell>
        </row>
        <row r="574">
          <cell r="A574" t="str">
            <v>해  송</v>
          </cell>
        </row>
        <row r="575">
          <cell r="A575" t="str">
            <v>해  송</v>
          </cell>
        </row>
        <row r="576">
          <cell r="A576" t="str">
            <v>해  송</v>
          </cell>
        </row>
        <row r="577">
          <cell r="A577" t="str">
            <v>해  송</v>
          </cell>
        </row>
        <row r="579">
          <cell r="A579" t="str">
            <v>타)경관녹지 Ⅳ</v>
          </cell>
        </row>
        <row r="580">
          <cell r="A580" t="str">
            <v>리기다소나무</v>
          </cell>
        </row>
        <row r="581">
          <cell r="A581" t="str">
            <v>리기다소나무</v>
          </cell>
        </row>
        <row r="582">
          <cell r="A582" t="str">
            <v>리기다소나무</v>
          </cell>
        </row>
        <row r="583">
          <cell r="A583" t="str">
            <v>리기다소나무</v>
          </cell>
        </row>
        <row r="584">
          <cell r="A584" t="str">
            <v>리기다소나무</v>
          </cell>
        </row>
        <row r="585">
          <cell r="A585" t="str">
            <v>소나무</v>
          </cell>
        </row>
        <row r="586">
          <cell r="A586" t="str">
            <v>소나무</v>
          </cell>
        </row>
        <row r="587">
          <cell r="A587" t="str">
            <v>소나무</v>
          </cell>
        </row>
        <row r="588">
          <cell r="A588" t="str">
            <v>해  송</v>
          </cell>
        </row>
        <row r="589">
          <cell r="A589" t="str">
            <v>해  송</v>
          </cell>
        </row>
        <row r="590">
          <cell r="A590" t="str">
            <v>해  송</v>
          </cell>
        </row>
        <row r="591">
          <cell r="A591" t="str">
            <v>해  송</v>
          </cell>
        </row>
        <row r="592">
          <cell r="A592" t="str">
            <v>해  송</v>
          </cell>
        </row>
        <row r="593">
          <cell r="A593" t="str">
            <v>해  송</v>
          </cell>
        </row>
        <row r="596">
          <cell r="A596" t="str">
            <v>3) 기타공사</v>
          </cell>
        </row>
        <row r="597">
          <cell r="A597" t="str">
            <v>삼각지주목</v>
          </cell>
        </row>
        <row r="598">
          <cell r="A598" t="str">
            <v>삼각지주목</v>
          </cell>
        </row>
        <row r="599">
          <cell r="A599" t="str">
            <v>대나무 지주목</v>
          </cell>
        </row>
        <row r="600">
          <cell r="A600" t="str">
            <v>토양개량제 A</v>
          </cell>
        </row>
        <row r="601">
          <cell r="A601" t="str">
            <v>토양개량제 B</v>
          </cell>
        </row>
        <row r="605">
          <cell r="A605" t="str">
            <v>3. 시설물공사</v>
          </cell>
        </row>
        <row r="606">
          <cell r="A606" t="str">
            <v>1) 어린이공원 Ⅰ</v>
          </cell>
        </row>
        <row r="607">
          <cell r="A607" t="str">
            <v>2) 어린이공원 Ⅱ</v>
          </cell>
        </row>
        <row r="608">
          <cell r="A608" t="str">
            <v>3) 어린이공원 Ⅲ</v>
          </cell>
        </row>
        <row r="609">
          <cell r="A609" t="str">
            <v>4) 어린이공원 Ⅳ</v>
          </cell>
        </row>
        <row r="610">
          <cell r="A610" t="str">
            <v>5) 어린이공원 Ⅴ</v>
          </cell>
        </row>
        <row r="611">
          <cell r="A611" t="str">
            <v>6) 어린이공원 Ⅶ</v>
          </cell>
        </row>
        <row r="612">
          <cell r="A612" t="str">
            <v>7) 경관녹지 Ⅰ</v>
          </cell>
        </row>
        <row r="613">
          <cell r="A613" t="str">
            <v>8) 경관녹지 Ⅱ</v>
          </cell>
        </row>
        <row r="614">
          <cell r="A614" t="str">
            <v>9) 경관녹지 Ⅲ</v>
          </cell>
        </row>
        <row r="615">
          <cell r="A615" t="str">
            <v>10) 보행자전용도로</v>
          </cell>
        </row>
        <row r="618">
          <cell r="A618" t="str">
            <v>1) 어린이공원 Ⅰ</v>
          </cell>
        </row>
        <row r="619">
          <cell r="A619" t="str">
            <v>쉘  터</v>
          </cell>
        </row>
        <row r="620">
          <cell r="A620" t="str">
            <v>등의자</v>
          </cell>
        </row>
        <row r="621">
          <cell r="A621" t="str">
            <v>평의자</v>
          </cell>
        </row>
        <row r="622">
          <cell r="A622" t="str">
            <v>휴지통</v>
          </cell>
        </row>
        <row r="623">
          <cell r="A623" t="str">
            <v>자전거보관대</v>
          </cell>
        </row>
        <row r="624">
          <cell r="A624" t="str">
            <v>종합안내판</v>
          </cell>
        </row>
        <row r="625">
          <cell r="A625" t="str">
            <v>조합놀이대 E형</v>
          </cell>
        </row>
        <row r="626">
          <cell r="A626" t="str">
            <v>자연석입간판              (기채취용)</v>
          </cell>
        </row>
        <row r="628">
          <cell r="A628" t="str">
            <v>2) 어린이공원 Ⅱ</v>
          </cell>
        </row>
        <row r="629">
          <cell r="A629" t="str">
            <v>쉘  터</v>
          </cell>
        </row>
        <row r="630">
          <cell r="A630" t="str">
            <v>등의자</v>
          </cell>
        </row>
        <row r="631">
          <cell r="A631" t="str">
            <v>평의자</v>
          </cell>
        </row>
        <row r="632">
          <cell r="A632" t="str">
            <v>휴지통</v>
          </cell>
        </row>
        <row r="633">
          <cell r="A633" t="str">
            <v>종합안내판</v>
          </cell>
        </row>
        <row r="634">
          <cell r="A634" t="str">
            <v>조합놀이대 F형</v>
          </cell>
        </row>
        <row r="635">
          <cell r="A635" t="str">
            <v>수목보호홀덮개</v>
          </cell>
        </row>
        <row r="636">
          <cell r="A636" t="str">
            <v>자연석입간판              (기채취용)</v>
          </cell>
        </row>
        <row r="638">
          <cell r="A638" t="str">
            <v>3) 어린이공원 Ⅲ</v>
          </cell>
        </row>
        <row r="639">
          <cell r="A639" t="str">
            <v>쉘  터</v>
          </cell>
        </row>
        <row r="640">
          <cell r="A640" t="str">
            <v>평의자</v>
          </cell>
        </row>
        <row r="641">
          <cell r="A641" t="str">
            <v>휴지통</v>
          </cell>
        </row>
        <row r="642">
          <cell r="A642" t="str">
            <v>자전거보관대</v>
          </cell>
        </row>
        <row r="643">
          <cell r="A643" t="str">
            <v>종합안내판</v>
          </cell>
        </row>
        <row r="644">
          <cell r="A644" t="str">
            <v>농구대(야외이동식)</v>
          </cell>
        </row>
        <row r="645">
          <cell r="A645" t="str">
            <v>조합놀이대 A형</v>
          </cell>
        </row>
        <row r="646">
          <cell r="A646" t="str">
            <v>자연석입간판              (기채취용)</v>
          </cell>
        </row>
        <row r="648">
          <cell r="A648" t="str">
            <v>4) 어린이공원 Ⅳ</v>
          </cell>
        </row>
        <row r="649">
          <cell r="A649" t="str">
            <v>쉘  터</v>
          </cell>
        </row>
        <row r="650">
          <cell r="A650" t="str">
            <v>등의자</v>
          </cell>
        </row>
        <row r="651">
          <cell r="A651" t="str">
            <v>평의자</v>
          </cell>
        </row>
        <row r="652">
          <cell r="A652" t="str">
            <v>휴지통</v>
          </cell>
        </row>
        <row r="653">
          <cell r="A653" t="str">
            <v>종합안내판</v>
          </cell>
        </row>
        <row r="654">
          <cell r="A654" t="str">
            <v>조합놀이대 C형</v>
          </cell>
        </row>
        <row r="655">
          <cell r="A655" t="str">
            <v>수목보호홀덮개</v>
          </cell>
        </row>
        <row r="656">
          <cell r="A656" t="str">
            <v>자연석입간판              (기채취용)</v>
          </cell>
        </row>
        <row r="658">
          <cell r="A658" t="str">
            <v>5) 어린이공원 Ⅴ</v>
          </cell>
        </row>
        <row r="659">
          <cell r="A659" t="str">
            <v>쉘  터</v>
          </cell>
        </row>
        <row r="660">
          <cell r="A660" t="str">
            <v>등의자</v>
          </cell>
        </row>
        <row r="661">
          <cell r="A661" t="str">
            <v>평의자</v>
          </cell>
        </row>
        <row r="662">
          <cell r="A662" t="str">
            <v>휴지통</v>
          </cell>
        </row>
        <row r="663">
          <cell r="A663" t="str">
            <v>자전거보관대</v>
          </cell>
        </row>
        <row r="664">
          <cell r="A664" t="str">
            <v>종합안내판</v>
          </cell>
        </row>
        <row r="665">
          <cell r="A665" t="str">
            <v>조합놀이대 D형</v>
          </cell>
        </row>
        <row r="666">
          <cell r="A666" t="str">
            <v>자연석입간판              (기채취용)</v>
          </cell>
        </row>
        <row r="668">
          <cell r="A668" t="str">
            <v>6) 어린이공원 Ⅶ</v>
          </cell>
        </row>
        <row r="669">
          <cell r="A669" t="str">
            <v>쉘  터</v>
          </cell>
        </row>
        <row r="670">
          <cell r="A670" t="str">
            <v>등의자</v>
          </cell>
        </row>
        <row r="671">
          <cell r="A671" t="str">
            <v>평의자</v>
          </cell>
        </row>
        <row r="672">
          <cell r="A672" t="str">
            <v>휴지통</v>
          </cell>
        </row>
        <row r="673">
          <cell r="A673" t="str">
            <v>종합안내판</v>
          </cell>
        </row>
        <row r="674">
          <cell r="A674" t="str">
            <v>조합놀이대 G형</v>
          </cell>
        </row>
        <row r="675">
          <cell r="A675" t="str">
            <v>자연석입간판              (기채취용)</v>
          </cell>
        </row>
        <row r="676">
          <cell r="A676" t="str">
            <v>7) 경관녹지 Ⅰ</v>
          </cell>
        </row>
        <row r="677">
          <cell r="A677" t="str">
            <v>등의자</v>
          </cell>
        </row>
        <row r="678">
          <cell r="A678" t="str">
            <v>휴지통</v>
          </cell>
        </row>
        <row r="679">
          <cell r="A679" t="str">
            <v>수목보호홀덮개</v>
          </cell>
        </row>
        <row r="681">
          <cell r="A681" t="str">
            <v>8) 경관녹지 Ⅱ</v>
          </cell>
        </row>
        <row r="682">
          <cell r="A682" t="str">
            <v>등의자</v>
          </cell>
        </row>
        <row r="683">
          <cell r="A683" t="str">
            <v>평의자</v>
          </cell>
        </row>
        <row r="684">
          <cell r="A684" t="str">
            <v>휴지통</v>
          </cell>
        </row>
        <row r="685">
          <cell r="A685" t="str">
            <v>자전거보관대</v>
          </cell>
        </row>
        <row r="686">
          <cell r="A686" t="str">
            <v>방향안내판</v>
          </cell>
        </row>
        <row r="687">
          <cell r="A687" t="str">
            <v>수목보호홀덮개</v>
          </cell>
        </row>
        <row r="689">
          <cell r="A689" t="str">
            <v>9) 경관녹지 Ⅲ</v>
          </cell>
        </row>
        <row r="690">
          <cell r="A690" t="str">
            <v>등의자</v>
          </cell>
        </row>
        <row r="691">
          <cell r="A691" t="str">
            <v>평의자</v>
          </cell>
        </row>
        <row r="692">
          <cell r="A692" t="str">
            <v>휴지통</v>
          </cell>
        </row>
        <row r="693">
          <cell r="A693" t="str">
            <v>자전거보관대</v>
          </cell>
        </row>
        <row r="694">
          <cell r="A694" t="str">
            <v>방향안내판</v>
          </cell>
        </row>
        <row r="695">
          <cell r="A695" t="str">
            <v>수목보호홀덮개</v>
          </cell>
        </row>
        <row r="697">
          <cell r="A697" t="str">
            <v>10) 보행자전용도로</v>
          </cell>
        </row>
        <row r="698">
          <cell r="A698" t="str">
            <v>수목보호홀덮개</v>
          </cell>
        </row>
        <row r="699">
          <cell r="A699" t="str">
            <v>4. 포장공사</v>
          </cell>
        </row>
        <row r="700">
          <cell r="A700" t="str">
            <v>1) 어린이공원 Ⅰ</v>
          </cell>
        </row>
        <row r="701">
          <cell r="A701" t="str">
            <v>2) 어린이공원 Ⅱ</v>
          </cell>
        </row>
        <row r="702">
          <cell r="A702" t="str">
            <v>3) 어린이공원 Ⅲ</v>
          </cell>
        </row>
        <row r="703">
          <cell r="A703" t="str">
            <v>4) 어린이공원 Ⅳ</v>
          </cell>
        </row>
        <row r="704">
          <cell r="A704" t="str">
            <v>5) 어린이공원 Ⅴ</v>
          </cell>
        </row>
        <row r="705">
          <cell r="A705" t="str">
            <v>6) 어린이공원 Ⅶ</v>
          </cell>
        </row>
        <row r="706">
          <cell r="A706" t="str">
            <v>7) 경관녹지 Ⅰ</v>
          </cell>
        </row>
        <row r="707">
          <cell r="A707" t="str">
            <v>8) 경관녹지 Ⅱ</v>
          </cell>
        </row>
        <row r="708">
          <cell r="A708" t="str">
            <v>9) 경관녹지 Ⅲ</v>
          </cell>
        </row>
        <row r="711">
          <cell r="A711" t="str">
            <v>1) 어린이공원 Ⅰ</v>
          </cell>
        </row>
        <row r="712">
          <cell r="A712" t="str">
            <v>콘크리트경계블럭A형</v>
          </cell>
        </row>
        <row r="713">
          <cell r="A713" t="str">
            <v>소형고압블럭포장       (I형)</v>
          </cell>
        </row>
        <row r="714">
          <cell r="A714" t="str">
            <v>모래포설</v>
          </cell>
        </row>
        <row r="716">
          <cell r="A716" t="str">
            <v>2) 어린이공원 Ⅱ</v>
          </cell>
        </row>
        <row r="717">
          <cell r="A717" t="str">
            <v>콘크리트경계블럭A형</v>
          </cell>
        </row>
        <row r="718">
          <cell r="A718" t="str">
            <v>소형고압블럭경계</v>
          </cell>
        </row>
        <row r="719">
          <cell r="A719" t="str">
            <v>소형고압블럭포장       (I형)</v>
          </cell>
        </row>
        <row r="720">
          <cell r="A720" t="str">
            <v>모래포설</v>
          </cell>
        </row>
        <row r="722">
          <cell r="A722" t="str">
            <v>3) 어린이공원 Ⅲ</v>
          </cell>
        </row>
        <row r="723">
          <cell r="A723" t="str">
            <v>콘크리트경계블럭A형</v>
          </cell>
        </row>
        <row r="724">
          <cell r="A724" t="str">
            <v>소형고압블럭포장       (I형)</v>
          </cell>
        </row>
        <row r="725">
          <cell r="A725" t="str">
            <v>마사다짐</v>
          </cell>
        </row>
        <row r="726">
          <cell r="A726" t="str">
            <v>모래포설</v>
          </cell>
        </row>
        <row r="728">
          <cell r="A728" t="str">
            <v>4) 어린이공원 Ⅳ</v>
          </cell>
        </row>
        <row r="729">
          <cell r="A729" t="str">
            <v>콘크리트경계블럭A형</v>
          </cell>
        </row>
        <row r="730">
          <cell r="A730" t="str">
            <v>소형고압블럭경계</v>
          </cell>
        </row>
        <row r="731">
          <cell r="A731" t="str">
            <v>소형고압블럭포장       (I형)</v>
          </cell>
        </row>
        <row r="732">
          <cell r="A732" t="str">
            <v>모래포설</v>
          </cell>
        </row>
        <row r="734">
          <cell r="A734" t="str">
            <v>5) 어린이공원 Ⅴ</v>
          </cell>
        </row>
        <row r="735">
          <cell r="A735" t="str">
            <v>콘크리트경계블럭A형</v>
          </cell>
        </row>
        <row r="736">
          <cell r="A736" t="str">
            <v>소형고압블럭포장       (I형)</v>
          </cell>
        </row>
        <row r="737">
          <cell r="A737" t="str">
            <v>모래포설</v>
          </cell>
        </row>
        <row r="739">
          <cell r="A739" t="str">
            <v>6) 어린이공원 Ⅶ</v>
          </cell>
        </row>
        <row r="740">
          <cell r="A740" t="str">
            <v>콘크리트경계블럭A형</v>
          </cell>
        </row>
        <row r="741">
          <cell r="A741" t="str">
            <v>소형고압블럭경계</v>
          </cell>
        </row>
        <row r="742">
          <cell r="A742" t="str">
            <v>소형고압블럭포장       (I형)</v>
          </cell>
        </row>
        <row r="743">
          <cell r="A743" t="str">
            <v>모래포설</v>
          </cell>
        </row>
        <row r="745">
          <cell r="A745" t="str">
            <v>7) 경관녹지 Ⅰ</v>
          </cell>
        </row>
        <row r="746">
          <cell r="A746" t="str">
            <v>콘크리트경계블럭A형</v>
          </cell>
        </row>
        <row r="747">
          <cell r="A747" t="str">
            <v>콘크리트경계블럭B형</v>
          </cell>
        </row>
        <row r="748">
          <cell r="A748" t="str">
            <v>칼라투수콘크리트    포장</v>
          </cell>
        </row>
        <row r="749">
          <cell r="A749" t="str">
            <v>칼라투수콘크리트    포장</v>
          </cell>
        </row>
        <row r="751">
          <cell r="A751" t="str">
            <v>8) 경관녹지 Ⅱ</v>
          </cell>
        </row>
        <row r="752">
          <cell r="A752" t="str">
            <v>콘크리트경계블럭A형</v>
          </cell>
        </row>
        <row r="753">
          <cell r="A753" t="str">
            <v>콘크리트경계블럭B형</v>
          </cell>
        </row>
        <row r="754">
          <cell r="A754" t="str">
            <v>칼라투수콘크리트    포장</v>
          </cell>
        </row>
        <row r="755">
          <cell r="A755" t="str">
            <v>칼라투수콘크리트    포장</v>
          </cell>
        </row>
        <row r="757">
          <cell r="A757" t="str">
            <v>9) 경관녹지 Ⅲ</v>
          </cell>
        </row>
        <row r="758">
          <cell r="A758" t="str">
            <v>콘크리트경계블럭A형</v>
          </cell>
        </row>
        <row r="759">
          <cell r="A759" t="str">
            <v>콘크리트경계블럭B형</v>
          </cell>
        </row>
        <row r="760">
          <cell r="A760" t="str">
            <v>칼라투수콘크리트    포장</v>
          </cell>
        </row>
        <row r="761">
          <cell r="A761" t="str">
            <v>칼라투수콘크리트    포장</v>
          </cell>
        </row>
        <row r="768">
          <cell r="A768" t="str">
            <v>5. 우배수공사</v>
          </cell>
        </row>
        <row r="769">
          <cell r="A769" t="str">
            <v>1) 어린이공원 Ⅰ</v>
          </cell>
        </row>
        <row r="770">
          <cell r="A770" t="str">
            <v>2) 어린이공원 Ⅱ</v>
          </cell>
        </row>
        <row r="771">
          <cell r="A771" t="str">
            <v>3) 어린이공원 Ⅲ</v>
          </cell>
        </row>
        <row r="772">
          <cell r="A772" t="str">
            <v>4) 어린이공원 Ⅳ</v>
          </cell>
        </row>
        <row r="773">
          <cell r="A773" t="str">
            <v>5) 어린이공원 Ⅴ</v>
          </cell>
        </row>
        <row r="774">
          <cell r="A774" t="str">
            <v>6) 어린이공원 Ⅶ</v>
          </cell>
        </row>
        <row r="775">
          <cell r="A775" t="str">
            <v>7) 경관녹지 Ⅰ</v>
          </cell>
        </row>
        <row r="776">
          <cell r="A776" t="str">
            <v>8) 경관녹지 Ⅱ</v>
          </cell>
        </row>
        <row r="777">
          <cell r="A777" t="str">
            <v>9) 경관녹지 Ⅲ</v>
          </cell>
        </row>
        <row r="778">
          <cell r="A778" t="str">
            <v>10) 가로수</v>
          </cell>
        </row>
        <row r="779">
          <cell r="A779" t="str">
            <v>11) 시설녹지(100M)</v>
          </cell>
        </row>
        <row r="782">
          <cell r="A782" t="str">
            <v>1) 어린이공원 Ⅰ</v>
          </cell>
        </row>
        <row r="783">
          <cell r="A783" t="str">
            <v>집수정 A</v>
          </cell>
        </row>
        <row r="784">
          <cell r="A784" t="str">
            <v>집수정 B</v>
          </cell>
        </row>
        <row r="785">
          <cell r="A785" t="str">
            <v>우수관 (PE강관)</v>
          </cell>
        </row>
        <row r="786">
          <cell r="A786" t="str">
            <v>맹암거 (본선)</v>
          </cell>
        </row>
        <row r="787">
          <cell r="A787" t="str">
            <v>맹암거 (지선)</v>
          </cell>
        </row>
        <row r="789">
          <cell r="A789" t="str">
            <v>2) 어린이공원 Ⅱ</v>
          </cell>
        </row>
        <row r="790">
          <cell r="A790" t="str">
            <v>집수정 A</v>
          </cell>
        </row>
        <row r="791">
          <cell r="A791" t="str">
            <v>집수정 B</v>
          </cell>
        </row>
        <row r="792">
          <cell r="A792" t="str">
            <v>우수관 (PE강관)</v>
          </cell>
        </row>
        <row r="793">
          <cell r="A793" t="str">
            <v>맹암거 (지선)</v>
          </cell>
        </row>
        <row r="794">
          <cell r="A794" t="str">
            <v>맹암거 (본선)</v>
          </cell>
        </row>
        <row r="796">
          <cell r="A796" t="str">
            <v>3) 어린이공원 Ⅲ</v>
          </cell>
        </row>
        <row r="797">
          <cell r="A797" t="str">
            <v>집수정 A</v>
          </cell>
        </row>
        <row r="798">
          <cell r="A798" t="str">
            <v>집수정 B</v>
          </cell>
        </row>
        <row r="799">
          <cell r="A799" t="str">
            <v>우수관 (PE강관)</v>
          </cell>
        </row>
        <row r="800">
          <cell r="A800" t="str">
            <v>맹암거 (지선)</v>
          </cell>
        </row>
        <row r="801">
          <cell r="A801" t="str">
            <v>맹암거 (본선)</v>
          </cell>
        </row>
        <row r="803">
          <cell r="A803" t="str">
            <v>4) 어린이공원 Ⅳ</v>
          </cell>
        </row>
        <row r="804">
          <cell r="A804" t="str">
            <v>집수정 A</v>
          </cell>
        </row>
        <row r="805">
          <cell r="A805" t="str">
            <v>집수정 B</v>
          </cell>
        </row>
        <row r="806">
          <cell r="A806" t="str">
            <v>우수관 (PE강관)</v>
          </cell>
        </row>
        <row r="807">
          <cell r="A807" t="str">
            <v>맹암거 (지선)</v>
          </cell>
        </row>
        <row r="808">
          <cell r="A808" t="str">
            <v>맹암거 (본선)</v>
          </cell>
        </row>
        <row r="810">
          <cell r="A810" t="str">
            <v>5) 어린이공원 Ⅴ</v>
          </cell>
        </row>
        <row r="811">
          <cell r="A811" t="str">
            <v>집수정 A</v>
          </cell>
        </row>
        <row r="812">
          <cell r="A812" t="str">
            <v>집수정 B</v>
          </cell>
        </row>
        <row r="813">
          <cell r="A813" t="str">
            <v>우수관 (PE강관)</v>
          </cell>
        </row>
        <row r="814">
          <cell r="A814" t="str">
            <v>맹암거 (지선)</v>
          </cell>
        </row>
        <row r="815">
          <cell r="A815" t="str">
            <v>맹암거 (본선)</v>
          </cell>
        </row>
        <row r="817">
          <cell r="A817" t="str">
            <v>6) 어린이공원 Ⅶ</v>
          </cell>
        </row>
        <row r="818">
          <cell r="A818" t="str">
            <v>집수정 A</v>
          </cell>
        </row>
        <row r="819">
          <cell r="A819" t="str">
            <v>집수정 B</v>
          </cell>
        </row>
        <row r="820">
          <cell r="A820" t="str">
            <v>우수관 (PE강관)</v>
          </cell>
        </row>
        <row r="821">
          <cell r="A821" t="str">
            <v>맹암거 (지선)</v>
          </cell>
        </row>
        <row r="822">
          <cell r="A822" t="str">
            <v>맹암거 (본선)</v>
          </cell>
        </row>
        <row r="824">
          <cell r="A824" t="str">
            <v>7) 경관녹지 Ⅰ</v>
          </cell>
        </row>
        <row r="825">
          <cell r="A825" t="str">
            <v>집수정 A</v>
          </cell>
        </row>
        <row r="826">
          <cell r="A826" t="str">
            <v>집수정 B</v>
          </cell>
        </row>
        <row r="827">
          <cell r="A827" t="str">
            <v>우수관 (PE강관)</v>
          </cell>
        </row>
        <row r="828">
          <cell r="A828" t="str">
            <v>우수관 (PE강관)</v>
          </cell>
        </row>
        <row r="830">
          <cell r="A830" t="str">
            <v>8) 경관녹지 Ⅱ</v>
          </cell>
        </row>
        <row r="831">
          <cell r="A831" t="str">
            <v>집수정 A</v>
          </cell>
        </row>
        <row r="832">
          <cell r="A832" t="str">
            <v>집수정 B</v>
          </cell>
        </row>
        <row r="833">
          <cell r="A833" t="str">
            <v>우수관 (PE강관)</v>
          </cell>
        </row>
        <row r="834">
          <cell r="A834" t="str">
            <v>우수관 (PE강관)</v>
          </cell>
        </row>
        <row r="837">
          <cell r="A837" t="str">
            <v>9) 경관녹지 Ⅲ</v>
          </cell>
        </row>
        <row r="838">
          <cell r="A838" t="str">
            <v>집수정 A</v>
          </cell>
        </row>
        <row r="839">
          <cell r="A839" t="str">
            <v>집수정 B</v>
          </cell>
        </row>
        <row r="840">
          <cell r="A840" t="str">
            <v>우수관 (PE강관)</v>
          </cell>
        </row>
        <row r="841">
          <cell r="A841" t="str">
            <v>우수관 (PE강관)</v>
          </cell>
        </row>
        <row r="843">
          <cell r="A843" t="str">
            <v>10) 가로수</v>
          </cell>
        </row>
        <row r="844">
          <cell r="A844" t="str">
            <v>우수관 (PE강관)</v>
          </cell>
        </row>
        <row r="845">
          <cell r="A845" t="str">
            <v>PE 유공관</v>
          </cell>
        </row>
        <row r="847">
          <cell r="A847" t="str">
            <v>11) 시설녹지(100M)</v>
          </cell>
        </row>
        <row r="848">
          <cell r="A848" t="str">
            <v>집수정 A</v>
          </cell>
        </row>
        <row r="849">
          <cell r="A849" t="str">
            <v>집수정 B</v>
          </cell>
        </row>
        <row r="850">
          <cell r="A850" t="str">
            <v>U형 측구</v>
          </cell>
        </row>
        <row r="851">
          <cell r="A851" t="str">
            <v>우수관 (PE강관)</v>
          </cell>
        </row>
        <row r="852">
          <cell r="A852" t="str">
            <v>우수관 (PE강관)</v>
          </cell>
        </row>
        <row r="860">
          <cell r="A860" t="str">
            <v>6. 식재지조성공사</v>
          </cell>
        </row>
        <row r="861">
          <cell r="A861" t="str">
            <v>1) 어린이공원 Ⅰ</v>
          </cell>
        </row>
        <row r="862">
          <cell r="A862" t="str">
            <v>2) 어린이공원 Ⅱ</v>
          </cell>
        </row>
        <row r="863">
          <cell r="A863" t="str">
            <v>3) 어린이공원 Ⅲ</v>
          </cell>
        </row>
        <row r="864">
          <cell r="A864" t="str">
            <v>4) 어린이공원 Ⅳ</v>
          </cell>
        </row>
        <row r="865">
          <cell r="A865" t="str">
            <v>5) 어린이공원 Ⅴ</v>
          </cell>
        </row>
        <row r="866">
          <cell r="A866" t="str">
            <v>6) 어린이공원 Ⅶ</v>
          </cell>
        </row>
        <row r="867">
          <cell r="A867" t="str">
            <v>7) 10M시설녹지1지역</v>
          </cell>
        </row>
        <row r="868">
          <cell r="A868" t="str">
            <v>8) 10M시설녹지2지역</v>
          </cell>
        </row>
        <row r="869">
          <cell r="A869" t="str">
            <v>9) 경관녹지 Ⅰ</v>
          </cell>
        </row>
        <row r="870">
          <cell r="A870" t="str">
            <v>10) 경관녹지 Ⅱ</v>
          </cell>
        </row>
        <row r="871">
          <cell r="A871" t="str">
            <v>11) 경관녹지 Ⅲ</v>
          </cell>
        </row>
        <row r="872">
          <cell r="A872" t="str">
            <v>12) 가로수</v>
          </cell>
        </row>
        <row r="873">
          <cell r="A873" t="str">
            <v>13) 보행자전용도로</v>
          </cell>
        </row>
        <row r="876">
          <cell r="A876" t="str">
            <v>1) 어린이공원 Ⅰ</v>
          </cell>
        </row>
        <row r="877">
          <cell r="A877" t="str">
            <v>가. 토공</v>
          </cell>
        </row>
        <row r="878">
          <cell r="A878" t="str">
            <v>기계터파기(B.H0.7㎥)</v>
          </cell>
        </row>
        <row r="879">
          <cell r="A879" t="str">
            <v>기계잔토처리</v>
          </cell>
        </row>
        <row r="881">
          <cell r="A881" t="str">
            <v>나. 성토</v>
          </cell>
        </row>
        <row r="882">
          <cell r="A882" t="str">
            <v>절취 및 상차             (백호1.0㎥)</v>
          </cell>
        </row>
        <row r="883">
          <cell r="A883" t="str">
            <v>덤프운반                     (중앙공원-3공구)</v>
          </cell>
        </row>
        <row r="884">
          <cell r="A884" t="str">
            <v>단지정지</v>
          </cell>
        </row>
        <row r="886">
          <cell r="A886" t="str">
            <v>다. 환토</v>
          </cell>
        </row>
        <row r="887">
          <cell r="A887" t="str">
            <v>절취 및 상차             (백호1.0㎥)</v>
          </cell>
        </row>
        <row r="888">
          <cell r="A888" t="str">
            <v>덤프운반                     (중앙공원-3공구)</v>
          </cell>
        </row>
        <row r="889">
          <cell r="A889" t="str">
            <v>단지정지</v>
          </cell>
        </row>
        <row r="892">
          <cell r="A892" t="str">
            <v>2) 어린이공원 Ⅱ</v>
          </cell>
        </row>
        <row r="893">
          <cell r="A893" t="str">
            <v>가. 토공</v>
          </cell>
        </row>
        <row r="894">
          <cell r="A894" t="str">
            <v>기계터파기(B.H0.7㎥)</v>
          </cell>
        </row>
        <row r="895">
          <cell r="A895" t="str">
            <v>기계잔토처리</v>
          </cell>
        </row>
        <row r="897">
          <cell r="A897" t="str">
            <v>나. 성토</v>
          </cell>
        </row>
        <row r="898">
          <cell r="A898" t="str">
            <v>절취 및 상차             (백호1.0㎥)</v>
          </cell>
        </row>
        <row r="899">
          <cell r="A899" t="str">
            <v>덤프운반                     (중앙공원-3공구)</v>
          </cell>
        </row>
        <row r="900">
          <cell r="A900" t="str">
            <v>단지정지</v>
          </cell>
        </row>
        <row r="902">
          <cell r="A902" t="str">
            <v>다. 환토</v>
          </cell>
        </row>
        <row r="903">
          <cell r="A903" t="str">
            <v>절취 및 상차             (백호1.0㎥)</v>
          </cell>
        </row>
        <row r="904">
          <cell r="A904" t="str">
            <v>덤프운반                     (중앙공원-3공구)</v>
          </cell>
        </row>
        <row r="905">
          <cell r="A905" t="str">
            <v>단지정지</v>
          </cell>
        </row>
        <row r="906">
          <cell r="A906" t="str">
            <v>3) 어린이공원 Ⅲ</v>
          </cell>
        </row>
        <row r="907">
          <cell r="A907" t="str">
            <v>가. 토공</v>
          </cell>
        </row>
        <row r="908">
          <cell r="A908" t="str">
            <v>기계터파기(B.H0.7㎥)</v>
          </cell>
        </row>
        <row r="909">
          <cell r="A909" t="str">
            <v>기계잔토처리</v>
          </cell>
        </row>
        <row r="911">
          <cell r="A911" t="str">
            <v>나. 성토</v>
          </cell>
        </row>
        <row r="912">
          <cell r="A912" t="str">
            <v>절취 및 상차             (백호1.0㎥)</v>
          </cell>
        </row>
        <row r="913">
          <cell r="A913" t="str">
            <v>덤프운반                     (중앙공원-3공구)</v>
          </cell>
        </row>
        <row r="914">
          <cell r="A914" t="str">
            <v>단지정지</v>
          </cell>
        </row>
        <row r="916">
          <cell r="A916" t="str">
            <v>다. 환토</v>
          </cell>
        </row>
        <row r="917">
          <cell r="A917" t="str">
            <v>절취 및 상차             (백호1.0㎥)</v>
          </cell>
        </row>
        <row r="918">
          <cell r="A918" t="str">
            <v>덤프운반                     (중앙공원-3공구)</v>
          </cell>
        </row>
        <row r="919">
          <cell r="A919" t="str">
            <v>단지정지</v>
          </cell>
        </row>
        <row r="922">
          <cell r="A922" t="str">
            <v>4) 어린이공원 Ⅳ</v>
          </cell>
        </row>
        <row r="923">
          <cell r="A923" t="str">
            <v>가. 토공</v>
          </cell>
        </row>
        <row r="924">
          <cell r="A924" t="str">
            <v>기계터파기(B.H0.7㎥)</v>
          </cell>
        </row>
        <row r="925">
          <cell r="A925" t="str">
            <v>기계잔토처리</v>
          </cell>
        </row>
        <row r="927">
          <cell r="A927" t="str">
            <v>나. 성토</v>
          </cell>
        </row>
        <row r="928">
          <cell r="A928" t="str">
            <v>절취 및 상차             (백호1.0㎥)</v>
          </cell>
        </row>
        <row r="929">
          <cell r="A929" t="str">
            <v>덤프운반                     (중앙공원-3공구)</v>
          </cell>
        </row>
        <row r="930">
          <cell r="A930" t="str">
            <v>단지정지</v>
          </cell>
        </row>
        <row r="932">
          <cell r="A932" t="str">
            <v>다. 환토</v>
          </cell>
        </row>
        <row r="933">
          <cell r="A933" t="str">
            <v>절취 및 상차             (백호1.0㎥)</v>
          </cell>
        </row>
        <row r="934">
          <cell r="A934" t="str">
            <v>덤프운반                     (중앙공원-3공구)</v>
          </cell>
        </row>
        <row r="935">
          <cell r="A935" t="str">
            <v>단지정지</v>
          </cell>
        </row>
        <row r="938">
          <cell r="A938" t="str">
            <v>5) 어린이공원 Ⅴ</v>
          </cell>
        </row>
        <row r="939">
          <cell r="A939" t="str">
            <v>가. 토공</v>
          </cell>
        </row>
        <row r="940">
          <cell r="A940" t="str">
            <v>기계터파기(B.H0.7㎥)</v>
          </cell>
        </row>
        <row r="941">
          <cell r="A941" t="str">
            <v>기계잔토처리</v>
          </cell>
        </row>
        <row r="943">
          <cell r="A943" t="str">
            <v>나. 성토</v>
          </cell>
        </row>
        <row r="944">
          <cell r="A944" t="str">
            <v>절취 및 상차             (백호1.0㎥)</v>
          </cell>
        </row>
        <row r="945">
          <cell r="A945" t="str">
            <v>덤프운반                     (중앙공원-3공구)</v>
          </cell>
        </row>
        <row r="946">
          <cell r="A946" t="str">
            <v>단지정지</v>
          </cell>
        </row>
        <row r="948">
          <cell r="A948" t="str">
            <v>다. 환토</v>
          </cell>
        </row>
        <row r="949">
          <cell r="A949" t="str">
            <v>절취 및 상차             (백호1.0㎥)</v>
          </cell>
        </row>
        <row r="950">
          <cell r="A950" t="str">
            <v>덤프운반                     (중앙공원-3공구)</v>
          </cell>
        </row>
        <row r="951">
          <cell r="A951" t="str">
            <v>단지정지</v>
          </cell>
        </row>
        <row r="952">
          <cell r="A952" t="str">
            <v>6) 어린이공원 Ⅶ</v>
          </cell>
        </row>
        <row r="953">
          <cell r="A953" t="str">
            <v>가. 토공</v>
          </cell>
        </row>
        <row r="954">
          <cell r="A954" t="str">
            <v>기계터파기(B.H0.7㎥)</v>
          </cell>
        </row>
        <row r="955">
          <cell r="A955" t="str">
            <v>기계잔토처리</v>
          </cell>
        </row>
        <row r="957">
          <cell r="A957" t="str">
            <v>나. 성토</v>
          </cell>
        </row>
        <row r="958">
          <cell r="A958" t="str">
            <v>절취 및 상차             (백호1.0㎥)</v>
          </cell>
        </row>
        <row r="959">
          <cell r="A959" t="str">
            <v>덤프운반                     (중앙공원-3공구)</v>
          </cell>
        </row>
        <row r="960">
          <cell r="A960" t="str">
            <v>단지정지</v>
          </cell>
        </row>
        <row r="962">
          <cell r="A962" t="str">
            <v>다. 환토</v>
          </cell>
        </row>
        <row r="963">
          <cell r="A963" t="str">
            <v>절취 및 상차             (백호1.0㎥)</v>
          </cell>
        </row>
        <row r="964">
          <cell r="A964" t="str">
            <v>덤프운반                     (중앙공원-3공구)</v>
          </cell>
        </row>
        <row r="965">
          <cell r="A965" t="str">
            <v>단지정지</v>
          </cell>
        </row>
        <row r="968">
          <cell r="A968" t="str">
            <v>7) 10M시설녹지1지역</v>
          </cell>
        </row>
        <row r="969">
          <cell r="A969" t="str">
            <v>가. 토공</v>
          </cell>
        </row>
        <row r="970">
          <cell r="A970" t="str">
            <v>기계터파기(B.H0.7㎥)</v>
          </cell>
        </row>
        <row r="971">
          <cell r="A971" t="str">
            <v>기계잔토처리</v>
          </cell>
        </row>
        <row r="973">
          <cell r="A973" t="str">
            <v>나. 성토</v>
          </cell>
        </row>
        <row r="974">
          <cell r="A974" t="str">
            <v>절취 및 상차             (백호1.0㎥)</v>
          </cell>
        </row>
        <row r="975">
          <cell r="A975" t="str">
            <v>덤프운반                     (중앙공원-3공구)</v>
          </cell>
        </row>
        <row r="976">
          <cell r="A976" t="str">
            <v>단지정지</v>
          </cell>
        </row>
        <row r="978">
          <cell r="A978" t="str">
            <v>다. 환토</v>
          </cell>
        </row>
        <row r="979">
          <cell r="A979" t="str">
            <v>절취 및 상차             (백호1.0㎥)</v>
          </cell>
        </row>
        <row r="980">
          <cell r="A980" t="str">
            <v>덤프운반                     (중앙공원-3공구)</v>
          </cell>
        </row>
        <row r="981">
          <cell r="A981" t="str">
            <v>단지정지</v>
          </cell>
        </row>
        <row r="984">
          <cell r="A984" t="str">
            <v>8) 10M시설녹지2지역</v>
          </cell>
        </row>
        <row r="985">
          <cell r="A985" t="str">
            <v>가. 토공</v>
          </cell>
        </row>
        <row r="986">
          <cell r="A986" t="str">
            <v>기계터파기(B.H0.7㎥)</v>
          </cell>
        </row>
        <row r="987">
          <cell r="A987" t="str">
            <v>기계잔토처리</v>
          </cell>
        </row>
        <row r="989">
          <cell r="A989" t="str">
            <v>나. 성토</v>
          </cell>
        </row>
        <row r="990">
          <cell r="A990" t="str">
            <v>절취 및 상차             (백호1.0㎥)</v>
          </cell>
        </row>
        <row r="991">
          <cell r="A991" t="str">
            <v>덤프운반                     (중앙공원-3공구)</v>
          </cell>
        </row>
        <row r="992">
          <cell r="A992" t="str">
            <v>단지정지</v>
          </cell>
        </row>
        <row r="994">
          <cell r="A994" t="str">
            <v>다. 환토</v>
          </cell>
        </row>
        <row r="995">
          <cell r="A995" t="str">
            <v>절취 및 상차             (백호1.0㎥)</v>
          </cell>
        </row>
        <row r="996">
          <cell r="A996" t="str">
            <v>덤프운반                     (중앙공원-3공구)</v>
          </cell>
        </row>
        <row r="997">
          <cell r="A997" t="str">
            <v>단지정지</v>
          </cell>
        </row>
        <row r="998">
          <cell r="A998" t="str">
            <v>9) 경관녹지 Ⅰ</v>
          </cell>
        </row>
        <row r="999">
          <cell r="A999" t="str">
            <v>가. 토공</v>
          </cell>
        </row>
        <row r="1000">
          <cell r="A1000" t="str">
            <v>기계터파기(B.H0.7㎥)</v>
          </cell>
        </row>
        <row r="1001">
          <cell r="A1001" t="str">
            <v>기계잔토처리</v>
          </cell>
        </row>
        <row r="1003">
          <cell r="A1003" t="str">
            <v>나. 성토</v>
          </cell>
        </row>
        <row r="1004">
          <cell r="A1004" t="str">
            <v>절취 및 상차             (백호1.0㎥)</v>
          </cell>
        </row>
        <row r="1005">
          <cell r="A1005" t="str">
            <v>덤프운반                     (중앙공원-3공구)</v>
          </cell>
        </row>
        <row r="1006">
          <cell r="A1006" t="str">
            <v>단지정지</v>
          </cell>
        </row>
        <row r="1008">
          <cell r="A1008" t="str">
            <v>다. 환토</v>
          </cell>
        </row>
        <row r="1009">
          <cell r="A1009" t="str">
            <v>절취 및 상차             (백호1.0㎥)</v>
          </cell>
        </row>
        <row r="1010">
          <cell r="A1010" t="str">
            <v>덤프운반                     (중앙공원-3공구)</v>
          </cell>
        </row>
        <row r="1011">
          <cell r="A1011" t="str">
            <v>단지정지</v>
          </cell>
        </row>
        <row r="1014">
          <cell r="A1014" t="str">
            <v>10) 경관녹지 Ⅱ</v>
          </cell>
        </row>
        <row r="1015">
          <cell r="A1015" t="str">
            <v>가. 토공</v>
          </cell>
        </row>
        <row r="1016">
          <cell r="A1016" t="str">
            <v>기계터파기(B.H0.7㎥)</v>
          </cell>
        </row>
        <row r="1017">
          <cell r="A1017" t="str">
            <v>기계잔토처리</v>
          </cell>
        </row>
        <row r="1019">
          <cell r="A1019" t="str">
            <v>나. 성토</v>
          </cell>
        </row>
        <row r="1020">
          <cell r="A1020" t="str">
            <v>절취 및 상차             (백호1.0㎥)</v>
          </cell>
        </row>
        <row r="1021">
          <cell r="A1021" t="str">
            <v>덤프운반                     (중앙공원-3공구)</v>
          </cell>
        </row>
        <row r="1022">
          <cell r="A1022" t="str">
            <v>단지정지</v>
          </cell>
        </row>
        <row r="1024">
          <cell r="A1024" t="str">
            <v>다. 환토</v>
          </cell>
        </row>
        <row r="1025">
          <cell r="A1025" t="str">
            <v>절취 및 상차             (백호1.0㎥)</v>
          </cell>
        </row>
        <row r="1026">
          <cell r="A1026" t="str">
            <v>덤프운반                     (중앙공원-3공구)</v>
          </cell>
        </row>
        <row r="1027">
          <cell r="A1027" t="str">
            <v>단지정지</v>
          </cell>
        </row>
        <row r="1030">
          <cell r="A1030" t="str">
            <v>11) 경관녹지 Ⅲ</v>
          </cell>
        </row>
        <row r="1031">
          <cell r="A1031" t="str">
            <v>가. 토공</v>
          </cell>
        </row>
        <row r="1032">
          <cell r="A1032" t="str">
            <v>기계터파기(B.H0.7㎥)</v>
          </cell>
        </row>
        <row r="1033">
          <cell r="A1033" t="str">
            <v>기계잔토처리</v>
          </cell>
        </row>
        <row r="1035">
          <cell r="A1035" t="str">
            <v>나. 성토</v>
          </cell>
        </row>
        <row r="1036">
          <cell r="A1036" t="str">
            <v>절취 및 상차             (백호1.0㎥)</v>
          </cell>
        </row>
        <row r="1037">
          <cell r="A1037" t="str">
            <v>덤프운반                     (중앙공원-3공구)</v>
          </cell>
        </row>
        <row r="1038">
          <cell r="A1038" t="str">
            <v>단지정지</v>
          </cell>
        </row>
        <row r="1040">
          <cell r="A1040" t="str">
            <v>다. 환토</v>
          </cell>
        </row>
        <row r="1041">
          <cell r="A1041" t="str">
            <v>절취 및 상차             (백호1.0㎥)</v>
          </cell>
        </row>
        <row r="1042">
          <cell r="A1042" t="str">
            <v>덤프운반                     (중앙공원-3공구)</v>
          </cell>
        </row>
        <row r="1043">
          <cell r="A1043" t="str">
            <v>단지정지</v>
          </cell>
        </row>
        <row r="1044">
          <cell r="A1044" t="str">
            <v>12) 가로수</v>
          </cell>
        </row>
        <row r="1045">
          <cell r="A1045" t="str">
            <v>가. 토공</v>
          </cell>
        </row>
        <row r="1046">
          <cell r="A1046" t="str">
            <v>기계터파기(B.H0.7㎥)</v>
          </cell>
        </row>
        <row r="1047">
          <cell r="A1047" t="str">
            <v>기계잔토처리</v>
          </cell>
        </row>
        <row r="1049">
          <cell r="A1049" t="str">
            <v>나. 환토</v>
          </cell>
        </row>
        <row r="1050">
          <cell r="A1050" t="str">
            <v>절취 및 상차             (백호1.0㎥)</v>
          </cell>
        </row>
        <row r="1051">
          <cell r="A1051" t="str">
            <v>덤프운반                     (중앙공원-3공구)</v>
          </cell>
        </row>
        <row r="1052">
          <cell r="A1052" t="str">
            <v>단지정지</v>
          </cell>
        </row>
        <row r="1055">
          <cell r="A1055" t="str">
            <v>13) 보행자전용도로</v>
          </cell>
        </row>
        <row r="1056">
          <cell r="A1056" t="str">
            <v>가. 토공</v>
          </cell>
        </row>
        <row r="1057">
          <cell r="A1057" t="str">
            <v>기계터파기(B.H0.7㎥)</v>
          </cell>
        </row>
        <row r="1058">
          <cell r="A1058" t="str">
            <v>기계잔토처리</v>
          </cell>
        </row>
        <row r="1060">
          <cell r="A1060" t="str">
            <v>나. 환토</v>
          </cell>
        </row>
        <row r="1061">
          <cell r="A1061" t="str">
            <v>절취 및 상차             (백호1.0㎥)</v>
          </cell>
        </row>
        <row r="1062">
          <cell r="A1062" t="str">
            <v>덤프운반                     (중앙공원-3공구)</v>
          </cell>
        </row>
        <row r="1063">
          <cell r="A1063" t="str">
            <v>단지정지</v>
          </cell>
        </row>
        <row r="1067">
          <cell r="A1067" t="str">
            <v>7. 부대공사</v>
          </cell>
        </row>
        <row r="1068">
          <cell r="A1068" t="str">
            <v>1) 사급자재대</v>
          </cell>
        </row>
        <row r="1069">
          <cell r="A1069" t="str">
            <v>이형철근</v>
          </cell>
        </row>
        <row r="1071">
          <cell r="A1071" t="str">
            <v>2) 운반비</v>
          </cell>
        </row>
        <row r="1072">
          <cell r="A1072" t="str">
            <v xml:space="preserve"> 철근운반</v>
          </cell>
        </row>
        <row r="1074">
          <cell r="A1074" t="str">
            <v>3) 가설공</v>
          </cell>
        </row>
        <row r="1075">
          <cell r="A1075" t="str">
            <v>조립식가설사무소</v>
          </cell>
        </row>
        <row r="1076">
          <cell r="A1076" t="str">
            <v>조립식가설창고</v>
          </cell>
        </row>
        <row r="1079">
          <cell r="A1079" t="str">
            <v>8. 운반비(도선료)</v>
          </cell>
        </row>
        <row r="1080">
          <cell r="A1080" t="str">
            <v>8.0톤 트럭 도선료</v>
          </cell>
        </row>
        <row r="1081">
          <cell r="A1081" t="str">
            <v>8.0톤 트럭 도선료</v>
          </cell>
        </row>
        <row r="1084">
          <cell r="A1084" t="str">
            <v>9. 이식수목할증</v>
          </cell>
        </row>
        <row r="1085">
          <cell r="A1085" t="str">
            <v>이식수목할증</v>
          </cell>
        </row>
        <row r="1088">
          <cell r="A1088" t="str">
            <v>10. 공단지급자재</v>
          </cell>
        </row>
        <row r="1089">
          <cell r="A1089" t="str">
            <v>레미콘</v>
          </cell>
        </row>
        <row r="1090">
          <cell r="A1090" t="str">
            <v>레미콘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서"/>
      <sheetName val="내역서"/>
      <sheetName val="관급자재"/>
      <sheetName val="일위대가(갑지)"/>
      <sheetName val="일위대가"/>
      <sheetName val="산출근거"/>
      <sheetName val="단가조사서"/>
      <sheetName val="COVER"/>
      <sheetName val="목차"/>
      <sheetName val="목차 (2)"/>
      <sheetName val="시중노임(공사)"/>
      <sheetName val="Sheet4"/>
      <sheetName val="내역서1"/>
      <sheetName val="기계경비(시간당)"/>
      <sheetName val="램머"/>
      <sheetName val="시중노임_공사_"/>
      <sheetName val="#REF"/>
      <sheetName val="1.우편집중내역서"/>
      <sheetName val="횡배수관토공수량"/>
      <sheetName val="남양주부대"/>
      <sheetName val="노임"/>
      <sheetName val="NY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>
        <row r="6">
          <cell r="D6">
            <v>176675</v>
          </cell>
        </row>
        <row r="7">
          <cell r="D7">
            <v>53181</v>
          </cell>
        </row>
        <row r="10">
          <cell r="D10">
            <v>34947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20관리비율"/>
      <sheetName val="9GNG운반"/>
      <sheetName val="Sheet4"/>
      <sheetName val="시중노임(공사)"/>
      <sheetName val="내역서"/>
      <sheetName val="Baby일위대가"/>
      <sheetName val="경북"/>
      <sheetName val="기계경비(시간당)"/>
      <sheetName val="램머"/>
      <sheetName val="준검 내역서"/>
      <sheetName val="제직재"/>
      <sheetName val="직노"/>
      <sheetName val="을지"/>
      <sheetName val="국내조달(통합-1)"/>
      <sheetName val="기계경비단가"/>
      <sheetName val="⑻동원인원산출서⑧"/>
      <sheetName val="3"/>
      <sheetName val="일위대가"/>
      <sheetName val="File_관급"/>
      <sheetName val="공정집계"/>
      <sheetName val="CT "/>
      <sheetName val="노임단가"/>
      <sheetName val="물집"/>
      <sheetName val="96노임기준"/>
      <sheetName val="기초일위"/>
      <sheetName val="시설일위"/>
      <sheetName val="조명일위"/>
      <sheetName val="암거단위-1련"/>
      <sheetName val="IMPEADENCE MAP 취수장"/>
      <sheetName val="노임단가표"/>
      <sheetName val="수량산출"/>
      <sheetName val="견적서"/>
      <sheetName val="직재"/>
      <sheetName val="재집"/>
      <sheetName val="일위목록"/>
      <sheetName val="요율"/>
      <sheetName val="노임"/>
      <sheetName val="철거산출근거"/>
      <sheetName val="경산"/>
      <sheetName val="교각"/>
      <sheetName val="단가 "/>
      <sheetName val="기본일위"/>
      <sheetName val="원가계산서"/>
      <sheetName val="하수급견적대비"/>
      <sheetName val="일위대가표"/>
      <sheetName val="용산3(영광)"/>
      <sheetName val="내역"/>
      <sheetName val="증감대비"/>
      <sheetName val="순공사비"/>
      <sheetName val="투찰가"/>
      <sheetName val="실행대비"/>
      <sheetName val="신천3호용수로"/>
      <sheetName val="설직재-1"/>
      <sheetName val="제-노임"/>
      <sheetName val="인부노임"/>
      <sheetName val="9811"/>
      <sheetName val="G.R300경비"/>
      <sheetName val="간선계산"/>
      <sheetName val="이설집계"/>
      <sheetName val="전송망집계"/>
      <sheetName val="철거수량(전송)"/>
      <sheetName val="IN"/>
      <sheetName val="서울1"/>
      <sheetName val="설계명세서"/>
      <sheetName val="Y-WORK"/>
      <sheetName val="데이타"/>
      <sheetName val="굴착현장"/>
      <sheetName val="자재단가"/>
      <sheetName val="수목데이타 "/>
      <sheetName val="I一般比"/>
      <sheetName val="일위대가모듈"/>
      <sheetName val="인건비"/>
      <sheetName val="Macro1"/>
      <sheetName val="단가설계"/>
      <sheetName val="집계표"/>
      <sheetName val="기존단가 (2)"/>
      <sheetName val="일위(열차무선)"/>
      <sheetName val="일위(역무통신)"/>
      <sheetName val="일위(철거)"/>
      <sheetName val="산출근거"/>
      <sheetName val="단"/>
      <sheetName val="공조기휀"/>
      <sheetName val="입찰안"/>
      <sheetName val="재료"/>
      <sheetName val="설치자재"/>
      <sheetName val="별표"/>
      <sheetName val="실행내역"/>
      <sheetName val="목차"/>
      <sheetName val="역T형"/>
      <sheetName val="1.설계조건"/>
      <sheetName val="Macro(차단기)"/>
      <sheetName val="지급자재"/>
      <sheetName val="금액"/>
      <sheetName val="자재비"/>
      <sheetName val="기계공사"/>
      <sheetName val="22수량"/>
      <sheetName val="토공유동표"/>
      <sheetName val="플랜트 설치"/>
      <sheetName val="공사명입력"/>
      <sheetName val="적현로"/>
      <sheetName val="내역서(기계)"/>
      <sheetName val="노무비(전지2기)"/>
      <sheetName val="간선"/>
      <sheetName val="11.닥트설치공사(bm)"/>
      <sheetName val="단가"/>
      <sheetName val="6호기"/>
      <sheetName val="건축공사실행"/>
      <sheetName val="총괄갑 "/>
      <sheetName val="일반부표"/>
      <sheetName val="#REF"/>
      <sheetName val="DATE"/>
      <sheetName val="설계서을"/>
      <sheetName val="4. 주형설계"/>
      <sheetName val="기초일위대가"/>
      <sheetName val="식재일위대가"/>
      <sheetName val="단가대비표"/>
      <sheetName val="한강운반비"/>
      <sheetName val="표지1"/>
      <sheetName val="일위산출근거"/>
      <sheetName val="상반기손익차2총괄"/>
      <sheetName val="6공구(당초)"/>
      <sheetName val="97 사업추정(WEKI)"/>
      <sheetName val="자료"/>
      <sheetName val="SLAB&quot;1&quot;"/>
      <sheetName val="COPING"/>
      <sheetName val="을"/>
      <sheetName val="5Strand-장기처짐PCI"/>
      <sheetName val="공정표 "/>
      <sheetName val="1공구원가계산서"/>
      <sheetName val="합의경상"/>
      <sheetName val="자재단가비교표"/>
      <sheetName val="단가표"/>
      <sheetName val="기성(6)"/>
      <sheetName val="공사원가계산서"/>
      <sheetName val="집계"/>
      <sheetName val="충주"/>
      <sheetName val="샤워실위생"/>
      <sheetName val="단위수량"/>
      <sheetName val="산수배수"/>
      <sheetName val="식생블럭단위수량"/>
      <sheetName val="BOQ"/>
      <sheetName val="중기손료"/>
      <sheetName val="성서방향-교대(A2)"/>
      <sheetName val="DATA 입력부"/>
      <sheetName val="관급"/>
      <sheetName val="기준.복잡도및기여도정의"/>
      <sheetName val="고창터널(고창방향)"/>
      <sheetName val="단위단가"/>
      <sheetName val="참조M"/>
      <sheetName val="8.수량산출서"/>
      <sheetName val="9.단가조사서"/>
      <sheetName val="6.일위목록"/>
      <sheetName val="자재"/>
      <sheetName val="Sheet3"/>
      <sheetName val="2터널시점"/>
      <sheetName val="토공사"/>
      <sheetName val="이토변실"/>
      <sheetName val="을-ATYPE"/>
      <sheetName val="우석문틀"/>
      <sheetName val="견적을지"/>
      <sheetName val="기초자료"/>
      <sheetName val="도급"/>
      <sheetName val="일위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  <row r="12">
          <cell r="B12">
            <v>103707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정산"/>
      <sheetName val="한전정산"/>
      <sheetName val="수목표준대가"/>
      <sheetName val="노무비"/>
      <sheetName val="설계명세서"/>
      <sheetName val="개소별수량산출"/>
      <sheetName val="정산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진해여고B (4)"/>
      <sheetName val="진해여고B (3)"/>
      <sheetName val="선산여중고"/>
      <sheetName val="선산여중고 (2)"/>
      <sheetName val="견적서 (7)"/>
      <sheetName val="견적서"/>
      <sheetName val="견적서 (2)"/>
      <sheetName val="견적서 (4)"/>
      <sheetName val="견적서 (5)"/>
      <sheetName val="견적서 (6)"/>
      <sheetName val="진해여고A"/>
      <sheetName val="진해여고B"/>
      <sheetName val="진해여고B (2)"/>
      <sheetName val="진해조회대"/>
      <sheetName val="진해조회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A3"/>
      <sheetName val="D1"/>
      <sheetName val="D2"/>
      <sheetName val="D3"/>
      <sheetName val="D4"/>
      <sheetName val="D5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Macro2 (d)</v>
          </cell>
        </row>
      </sheetData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"/>
      <sheetName val="3"/>
      <sheetName val="4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Macr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VXXXXX"/>
      <sheetName val="Sheet1 (2)"/>
      <sheetName val="Sheet1"/>
      <sheetName val="설계변경내역서"/>
      <sheetName val="추가내역"/>
      <sheetName val="총괄내역"/>
      <sheetName val="일위대가총괄"/>
      <sheetName val="시설물대가1"/>
      <sheetName val="식재일위대가"/>
      <sheetName val="이식목일위대가표"/>
      <sheetName val="기초일위대가"/>
      <sheetName val="견적대비표"/>
      <sheetName val="단가대비표"/>
      <sheetName val="4월 단가대비표"/>
      <sheetName val="2000노임기준"/>
      <sheetName val="적용기준"/>
      <sheetName val="중기사용료(총괄)"/>
      <sheetName val="중기사용료"/>
      <sheetName val="단가산출서(총괄) "/>
      <sheetName val="투수콘단가"/>
      <sheetName val="단가산출서"/>
      <sheetName val="기타경비산출근거"/>
      <sheetName val="설계설명서"/>
      <sheetName val="설계변경사유"/>
      <sheetName val="요인별-증감내역서"/>
      <sheetName val="공종별-증감내역"/>
      <sheetName val="설계변경내역총괄"/>
      <sheetName val="Sheet2"/>
      <sheetName val="1공구 양식의 백업"/>
      <sheetName val="#REF"/>
      <sheetName val="총괄내역서"/>
      <sheetName val="심사물량"/>
      <sheetName val="심사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노임단가"/>
      <sheetName val="데리네이타현황"/>
      <sheetName val="2공구산출내역"/>
      <sheetName val="단가표"/>
      <sheetName val="시작4"/>
      <sheetName val="단가산출서"/>
      <sheetName val="SLAB"/>
      <sheetName val="제경비(전체)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70%"/>
      <sheetName val="000000"/>
      <sheetName val="도로경계블럭단위수량"/>
      <sheetName val="도로경계블럭단위토공"/>
      <sheetName val="L형측구단위수량"/>
      <sheetName val="L형측구연장조서"/>
      <sheetName val="설계명세서"/>
      <sheetName val="예산명세서"/>
      <sheetName val="자료입력"/>
      <sheetName val="단위수량"/>
      <sheetName val="복주식단위수량"/>
      <sheetName val="출력은 금물"/>
      <sheetName val="직노"/>
      <sheetName val="★도급내역"/>
      <sheetName val="단가(1)"/>
      <sheetName val="단가일람"/>
      <sheetName val="조경일람"/>
      <sheetName val="기자재비"/>
      <sheetName val="일위대가(출입)"/>
      <sheetName val="비탈면보호공수량산출"/>
      <sheetName val="구리토평1전기"/>
      <sheetName val="Y-WORK"/>
      <sheetName val="1000 DB구축 부표"/>
      <sheetName val="익산"/>
      <sheetName val="TOTAL_BOQ"/>
      <sheetName val="ABUT수량-A1"/>
      <sheetName val="조견표"/>
      <sheetName val="슬래브"/>
      <sheetName val="설계예산서"/>
      <sheetName val="건축내역"/>
      <sheetName val="기초자료"/>
      <sheetName val="unitpric"/>
      <sheetName val="문학간접"/>
      <sheetName val="날개벽"/>
      <sheetName val="이토변실(A3-LINE)"/>
      <sheetName val="선금급신청서"/>
      <sheetName val="결과치"/>
      <sheetName val="암거단위-1련"/>
      <sheetName val="횡 연장"/>
      <sheetName val="식재일위대가"/>
      <sheetName val="2000노임기준"/>
      <sheetName val="본장"/>
      <sheetName val="내역서"/>
      <sheetName val="보할공정"/>
      <sheetName val="견"/>
      <sheetName val="준검 내역서"/>
      <sheetName val="도로단위당"/>
      <sheetName val="도로구조공사비"/>
      <sheetName val="도로토공공사비"/>
      <sheetName val="여수토공사비"/>
      <sheetName val="96작생능"/>
      <sheetName val="대가10%"/>
      <sheetName val="공종목록표"/>
      <sheetName val="기본자료입력"/>
      <sheetName val="일위대가집계"/>
      <sheetName val="설계예시"/>
      <sheetName val="정산"/>
      <sheetName val="도급FORM"/>
      <sheetName val="도시가스현황"/>
      <sheetName val="일위대가서식"/>
      <sheetName val="배수장토목공사비"/>
      <sheetName val="소야공정계획표"/>
      <sheetName val="물가시세"/>
      <sheetName val="입상내역"/>
      <sheetName val="내역"/>
      <sheetName val="일용노임단가"/>
      <sheetName val="참조자료"/>
      <sheetName val="토공"/>
      <sheetName val="_x0000_"/>
      <sheetName val="단가조사"/>
      <sheetName val="현장조사"/>
      <sheetName val="설계개요"/>
      <sheetName val="자료"/>
      <sheetName val="간접"/>
      <sheetName val="사각1,특1호"/>
      <sheetName val="제2호단위수량"/>
      <sheetName val="제잡비계산"/>
      <sheetName val="음성방향"/>
      <sheetName val="횡배수관수량집계"/>
      <sheetName val="일위목록"/>
      <sheetName val="4.직접인건비"/>
      <sheetName val="총괄내역서"/>
      <sheetName val="정산내역서"/>
      <sheetName val="단가산출"/>
      <sheetName val="7단가"/>
      <sheetName val="일위산출"/>
      <sheetName val="실행갑지"/>
      <sheetName val="공통가설"/>
      <sheetName val="견적"/>
      <sheetName val="재노경"/>
      <sheetName val="도급내역5+800"/>
      <sheetName val="도급내역"/>
      <sheetName val="A-4"/>
      <sheetName val="Macro1"/>
      <sheetName val="SORCE1"/>
      <sheetName val="경산"/>
      <sheetName val="INPUT"/>
      <sheetName val="말뚝지지력산정"/>
      <sheetName val="noyim"/>
      <sheetName val="일위대가"/>
      <sheetName val="도로정위치부표"/>
      <sheetName val="도로조사부표"/>
      <sheetName val="VXXXXX"/>
      <sheetName val="공통단가"/>
      <sheetName val="운반비"/>
      <sheetName val="횡배수관집현황(2공구)"/>
      <sheetName val="06 일위대가목록"/>
      <sheetName val="COVER"/>
      <sheetName val="위치조서"/>
      <sheetName val="수로BOX"/>
      <sheetName val="2"/>
      <sheetName val="자재목록"/>
      <sheetName val="노임목록"/>
      <sheetName val="중기목록"/>
      <sheetName val="장비"/>
      <sheetName val="산근1"/>
      <sheetName val="노무"/>
      <sheetName val="자재"/>
      <sheetName val="일위대가표"/>
      <sheetName val="부대공"/>
      <sheetName val="포장공"/>
      <sheetName val="관로내역원"/>
      <sheetName val="자재단가"/>
      <sheetName val="※참고자료※"/>
      <sheetName val="장비경비"/>
      <sheetName val="1,2공구원가계산서"/>
      <sheetName val="1공구산출내역서"/>
      <sheetName val="집계표"/>
      <sheetName val="1안"/>
      <sheetName val="설계서"/>
      <sheetName val="TYPE1"/>
      <sheetName val="노무비"/>
      <sheetName val="중기사용료목록"/>
      <sheetName val="환율"/>
      <sheetName val="횡배수관설치현황"/>
      <sheetName val="웅진교-S2"/>
      <sheetName val="DATA"/>
      <sheetName val="데이타"/>
      <sheetName val="DATE"/>
      <sheetName val="수안보-MBR1"/>
      <sheetName val="투찰추정"/>
      <sheetName val="견적서"/>
      <sheetName val="광양 3기 유입수"/>
      <sheetName val="당초명세(평)"/>
      <sheetName val="기계경비일람"/>
      <sheetName val="수량산출"/>
      <sheetName val="조명시설"/>
      <sheetName val="단가"/>
      <sheetName val="일위대가목차"/>
      <sheetName val="품셈표"/>
      <sheetName val="FRP산출근거"/>
      <sheetName val="덤프트럭계수"/>
      <sheetName val="공기.인원"/>
      <sheetName val="배수량"/>
      <sheetName val="토적표"/>
      <sheetName val="대덕토공총"/>
      <sheetName val="건축도급단가"/>
      <sheetName val="실행단가"/>
      <sheetName val="내역-2"/>
      <sheetName val="경계석단위수량"/>
      <sheetName val="대3류 "/>
      <sheetName val="포장수량단위"/>
      <sheetName val="접속도로"/>
      <sheetName val="자재비"/>
      <sheetName val="용산1(해보)"/>
      <sheetName val="도로경계블럭연장조서"/>
      <sheetName val="22신설수량"/>
      <sheetName val="전선 및 전선관"/>
      <sheetName val="하부철근수량"/>
      <sheetName val="Mc1"/>
      <sheetName val="중기손료"/>
      <sheetName val="대가"/>
      <sheetName val="단면별연장"/>
      <sheetName val="분수공별 면적"/>
      <sheetName val="관로조직표"/>
      <sheetName val="토공(우물통,기타) "/>
      <sheetName val="3BL공동구 수량"/>
      <sheetName val="단가 (2)"/>
      <sheetName val="피해빈도"/>
      <sheetName val="1.설계기준 "/>
      <sheetName val="기계경비"/>
      <sheetName val="재정비직인"/>
      <sheetName val="재정비내역"/>
      <sheetName val="지적고시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  <sheetName val="데리네이타현황"/>
      <sheetName val="관로공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5">
          <cell r="AB25">
            <v>53.16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3"/>
      <sheetName val="2공구산출내역"/>
      <sheetName val=""/>
      <sheetName val="암거단위-1련"/>
      <sheetName val="Macro1"/>
      <sheetName val="DATA 입력란"/>
      <sheetName val="1. 설계조건 2.단면가정 3. 하중계산"/>
      <sheetName val="ABUT수량-A1"/>
      <sheetName val="식재일위대가"/>
      <sheetName val="2000노임기준"/>
      <sheetName val="____1_________d__My_Documents_2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Macro1"/>
      <sheetName val="기계경비(시간당)"/>
      <sheetName val="램머"/>
      <sheetName val="전기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"/>
      <sheetName val="견적서 (2)"/>
      <sheetName val="견적서 (3)"/>
      <sheetName val="견적서 (4)"/>
      <sheetName val="견적서 (12)"/>
      <sheetName val="견적서 (5)"/>
      <sheetName val="견적서 (6)"/>
      <sheetName val="견적서 (7)"/>
      <sheetName val="견적서 (8)"/>
      <sheetName val="견적서 (9)"/>
      <sheetName val="견적서 (10)"/>
      <sheetName val="견적서 (11)"/>
      <sheetName val="견적서 (15)"/>
      <sheetName val="견적서 (13)"/>
      <sheetName val="견적서 (14)"/>
      <sheetName val="견적서 (16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원가계산서 "/>
      <sheetName val="일위대가"/>
      <sheetName val="노무비"/>
      <sheetName val="경산"/>
      <sheetName val="N賃率-職"/>
      <sheetName val="일위대가(4층원격)"/>
      <sheetName val="2003 일위대가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단가산출"/>
      <sheetName val="2공구산출내역"/>
      <sheetName val="내역"/>
      <sheetName val="철거산출근거"/>
      <sheetName val="정부노임단가"/>
      <sheetName val="70%"/>
      <sheetName val="단가조사"/>
      <sheetName val="Y-WORK"/>
      <sheetName val="Sheet1"/>
      <sheetName val="동원인원"/>
      <sheetName val="사당"/>
      <sheetName val="기계내역"/>
      <sheetName val="저"/>
      <sheetName val="내역서(삼호)"/>
      <sheetName val="공사예산하조서(O.K)"/>
      <sheetName val="주소"/>
      <sheetName val="Macro1"/>
      <sheetName val="적용건축"/>
      <sheetName val="관급(총괄)"/>
      <sheetName val="전선 및 전선관"/>
      <sheetName val="물가대비표"/>
      <sheetName val="요율"/>
      <sheetName val="통일일위1"/>
      <sheetName val="표지"/>
      <sheetName val="아파트건축"/>
      <sheetName val="000000"/>
      <sheetName val="PAC"/>
      <sheetName val="BID"/>
      <sheetName val="부대공"/>
      <sheetName val="토공"/>
      <sheetName val="포장공"/>
      <sheetName val="1안"/>
      <sheetName val="COL"/>
      <sheetName val="열린교실"/>
      <sheetName val="대,유,램"/>
      <sheetName val=" 냉각수펌프"/>
      <sheetName val="청천내"/>
      <sheetName val="단가"/>
      <sheetName val="공사개요"/>
      <sheetName val="내역서"/>
      <sheetName val="을지"/>
      <sheetName val="원가+내역"/>
      <sheetName val="내역서단가산출용"/>
      <sheetName val="평가데이터"/>
      <sheetName val="WEIGHT LIST"/>
      <sheetName val="#REF"/>
      <sheetName val="POL6차-PIPING"/>
      <sheetName val="산#2-1 (2)"/>
      <sheetName val="계측기"/>
      <sheetName val="원가"/>
      <sheetName val="단위량"/>
      <sheetName val="재료집계표2"/>
      <sheetName val="토적집계표"/>
      <sheetName val="사급자재(1단계)"/>
      <sheetName val="노임단가"/>
      <sheetName val="직노"/>
      <sheetName val="96작생능"/>
      <sheetName val="연결관암거"/>
      <sheetName val="간접비"/>
      <sheetName val="Sheet3"/>
      <sheetName val="단가목록"/>
      <sheetName val="물가자료"/>
      <sheetName val="총괄집계표"/>
      <sheetName val="구분자"/>
      <sheetName val="산출내역서집계표"/>
      <sheetName val="입찰안"/>
      <sheetName val="부대내역"/>
      <sheetName val="1,2공구원가계산서"/>
      <sheetName val="1공구산출내역서"/>
      <sheetName val="일위"/>
      <sheetName val="첨부1-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"/>
      <sheetName val="공종별집계표"/>
      <sheetName val="설계내역"/>
      <sheetName val="일위대가"/>
      <sheetName val="산출집계"/>
      <sheetName val="산출근거"/>
      <sheetName val="관급자재비"/>
      <sheetName val="각종수수료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정부노임단가"/>
      <sheetName val="Baby일위대가"/>
      <sheetName val="일반공사"/>
      <sheetName val="BID"/>
      <sheetName val="가로갑지"/>
      <sheetName val="가로표지"/>
      <sheetName val="계약및실행비교내역서"/>
      <sheetName val="일위대가"/>
      <sheetName val="일위대가(가설)"/>
      <sheetName val="철거산출근거"/>
      <sheetName val="직노"/>
      <sheetName val="Y-WORK"/>
      <sheetName val="내역서"/>
      <sheetName val="3.내역서"/>
      <sheetName val="건축공사실행"/>
      <sheetName val="저"/>
      <sheetName val="ABUT수량-A1"/>
      <sheetName val="수원민자역사견적서"/>
      <sheetName val="단"/>
      <sheetName val="단가산출"/>
      <sheetName val="원가,내역,관급,한전,일위"/>
      <sheetName val="Sheet1"/>
      <sheetName val="내역서(삼호)"/>
      <sheetName val="물가자료"/>
      <sheetName val="내역"/>
      <sheetName val="견적서"/>
      <sheetName val="원형1호맨홀토공수량"/>
      <sheetName val="암거날개벽재료집계"/>
      <sheetName val="일위대가표"/>
      <sheetName val="연부97-1"/>
      <sheetName val="갑지1"/>
      <sheetName val="관람석제출"/>
      <sheetName val="표지 (2)"/>
      <sheetName val="은대내역서"/>
      <sheetName val="기둥설계(no)"/>
      <sheetName val="기초판설계(교축직각)"/>
      <sheetName val="노임단가"/>
      <sheetName val="차액보증"/>
      <sheetName val="ELECTRIC"/>
      <sheetName val="2공구산출내역"/>
      <sheetName val="단가산출서"/>
      <sheetName val="DATE"/>
      <sheetName val="Sheet5"/>
    </sheetNames>
    <sheetDataSet>
      <sheetData sheetId="0" refreshError="1"/>
      <sheetData sheetId="1" refreshError="1">
        <row r="1">
          <cell r="A1" t="str">
            <v>공사명 : GMP 시설공사 ㈜코인텍</v>
          </cell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  <cell r="L2" t="str">
            <v>합    계</v>
          </cell>
          <cell r="M2" t="str">
            <v>비고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Sheet1"/>
      <sheetName val="Sheet2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Sheet3"/>
      <sheetName val="Sheet4"/>
      <sheetName val="Sheet5"/>
      <sheetName val="배수관공(IC)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로집계"/>
      <sheetName val="배수관로수량현황"/>
      <sheetName val="배수관로수량집계"/>
      <sheetName val="배수관로수량집계L-8,9,11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증감총괄"/>
      <sheetName val="내역"/>
      <sheetName val="잡비"/>
      <sheetName val="증감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원가계산서(년도별)"/>
      <sheetName val="집계표(도급)"/>
      <sheetName val="내역서(도급)"/>
      <sheetName val="6월호"/>
      <sheetName val="토공(우물통,기타) 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간지"/>
      <sheetName val="파형강판 총수량집계표"/>
      <sheetName val="통로"/>
      <sheetName val="철근수량 집계표"/>
      <sheetName val="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전신환매도율"/>
      <sheetName val="BOQ"/>
      <sheetName val="을지"/>
      <sheetName val="DATE"/>
      <sheetName val="45,46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공사비증감"/>
      <sheetName val="내역서"/>
      <sheetName val="역T형옹벽(3.0)"/>
      <sheetName val="날개벽(시점좌측)"/>
      <sheetName val="교각1"/>
      <sheetName val="터파기및재료"/>
      <sheetName val="물가시세"/>
      <sheetName val="노임단가"/>
      <sheetName val="도급내역"/>
      <sheetName val="1+214(수로)"/>
      <sheetName val="1+185(통로)"/>
      <sheetName val="구체,날개,보강철근수량"/>
      <sheetName val="난간및차수벽철근량"/>
      <sheetName val="접속저판"/>
      <sheetName val="직노"/>
      <sheetName val="정화조동내역"/>
      <sheetName val="포장공"/>
      <sheetName val="총괄갑 "/>
      <sheetName val="CB"/>
      <sheetName val="일위대가(가설)"/>
      <sheetName val="금액내역서"/>
      <sheetName val="Baby일위대가"/>
      <sheetName val="실행철강하도"/>
      <sheetName val="일반공사"/>
      <sheetName val="99총공사내역서"/>
      <sheetName val="BOQ(전체)"/>
      <sheetName val="원형1호맨홀토공수량"/>
      <sheetName val="2"/>
      <sheetName val="96보완계획7.12"/>
      <sheetName val="준검 내역서"/>
      <sheetName val="교대(A1)"/>
      <sheetName val="하도금액분계"/>
      <sheetName val="공사개요"/>
      <sheetName val="만수배관단가"/>
      <sheetName val="FRP배관단가(만수)"/>
      <sheetName val="견적서"/>
      <sheetName val="골재산출"/>
      <sheetName val="단면가정"/>
      <sheetName val="표층포설및다짐"/>
      <sheetName val="J直材4"/>
      <sheetName val="일위대가표"/>
      <sheetName val="보차도경계석"/>
      <sheetName val="단가 "/>
      <sheetName val="노임"/>
      <sheetName val="일위대가"/>
      <sheetName val="수량산출"/>
      <sheetName val="기초단가"/>
      <sheetName val="A LINE"/>
      <sheetName val="수량-가로등"/>
      <sheetName val="기본사항"/>
      <sheetName val="철근계"/>
      <sheetName val="7.PILE  (돌출)"/>
      <sheetName val="BID"/>
      <sheetName val="인사자료총집계"/>
      <sheetName val="TOTAL_BOQ"/>
      <sheetName val="데리네이타현황"/>
      <sheetName val="연결관암거"/>
      <sheetName val="내역(설계)"/>
      <sheetName val="2000년1차"/>
      <sheetName val="1차설계변경내역"/>
      <sheetName val="내역(원안-대안)"/>
      <sheetName val="200"/>
      <sheetName val="관급"/>
      <sheetName val="말뚝지지력산정"/>
      <sheetName val="COPING"/>
      <sheetName val="저"/>
      <sheetName val="Macro1"/>
      <sheetName val="VXXXXX"/>
      <sheetName val="우배수"/>
      <sheetName val="철거산출근거"/>
      <sheetName val="5.공종별예산내역서"/>
      <sheetName val="MAIN_TABLE"/>
      <sheetName val="토목"/>
      <sheetName val="도급-집계"/>
      <sheetName val="가로등내역서"/>
      <sheetName val="소비자가"/>
      <sheetName val="품셈TABLE"/>
      <sheetName val="단가산출"/>
      <sheetName val="부대내역"/>
      <sheetName val="E총"/>
      <sheetName val="건축공사실행"/>
      <sheetName val="수량산출서"/>
      <sheetName val="국도접속 차도부수량"/>
      <sheetName val="변수값"/>
      <sheetName val="중기상차"/>
      <sheetName val="AS복구"/>
      <sheetName val="중기터파기"/>
      <sheetName val="70%"/>
      <sheetName val="매매"/>
      <sheetName val="6PILE  (돌출)"/>
      <sheetName val="DANGA"/>
      <sheetName val="노무비"/>
      <sheetName val="단가"/>
      <sheetName val="내역(2000년)"/>
      <sheetName val="중기일위대가"/>
      <sheetName val="INPUT"/>
      <sheetName val="Sheet1 (2)"/>
      <sheetName val="보도포장산출"/>
      <sheetName val="#REF"/>
      <sheetName val="남양시작동자105노65기1.3화1.2"/>
      <sheetName val="1차증가원가계산"/>
      <sheetName val="산출서"/>
      <sheetName val="구조물공"/>
      <sheetName val="배수공"/>
      <sheetName val="부대공"/>
      <sheetName val="토공"/>
      <sheetName val="단가조사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총괄내역서"/>
      <sheetName val="데이타"/>
      <sheetName val="식재인부"/>
      <sheetName val="관급자재"/>
      <sheetName val="재정비직인"/>
      <sheetName val="재정비내역"/>
      <sheetName val="지적고시내역"/>
      <sheetName val="기본자료"/>
      <sheetName val="집1"/>
      <sheetName val="진주방향"/>
      <sheetName val="마산방향"/>
      <sheetName val="마산방향철근집계"/>
      <sheetName val="절취및터파기"/>
      <sheetName val="차액보증"/>
      <sheetName val="제경비"/>
      <sheetName val="7기초"/>
      <sheetName val="덕전리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guard(mac)"/>
      <sheetName val="개비온집계"/>
      <sheetName val="개비온 단위"/>
      <sheetName val="접도구역경계표주현황"/>
      <sheetName val="97 사업추정(WEKI)"/>
      <sheetName val="DATA2000"/>
      <sheetName val="구조     ."/>
      <sheetName val="가도공"/>
      <sheetName val="Sheet15"/>
      <sheetName val="U-TYPE(1)"/>
      <sheetName val="8.PILE  (돌출)"/>
      <sheetName val="단가산출서"/>
      <sheetName val="주형"/>
      <sheetName val="1,2,3,4,5단위수량"/>
      <sheetName val="(포장)BOQ-실적공사"/>
      <sheetName val="내역서전체"/>
      <sheetName val="총괄표"/>
      <sheetName val="당진1,2호기전선관설치및접지4차공사내역서-을지"/>
      <sheetName val="6호기"/>
      <sheetName val="현장"/>
      <sheetName val="용산1(해보)"/>
      <sheetName val="내역을"/>
      <sheetName val="TIE-IN"/>
      <sheetName val="산출근거"/>
      <sheetName val="슬래브(유곡)"/>
      <sheetName val="지수"/>
      <sheetName val="기타#9"/>
      <sheetName val="맨홀"/>
      <sheetName val="교각토공"/>
      <sheetName val="연결임시"/>
      <sheetName val="수자재단위당"/>
      <sheetName val="ABUT수량-A1"/>
      <sheetName val="참고자료"/>
      <sheetName val="위치조서"/>
      <sheetName val="깨기수량"/>
      <sheetName val="일위대가목차"/>
      <sheetName val="설계예산서"/>
      <sheetName val="단가목록"/>
      <sheetName val="공비대비"/>
      <sheetName val="참고사항"/>
      <sheetName val="노무비단가"/>
      <sheetName val="장비단가표"/>
      <sheetName val="9GNG운반"/>
      <sheetName val="3.하중산정4.지지력"/>
      <sheetName val="단위중량"/>
      <sheetName val="부대시설"/>
      <sheetName val="Apt내역"/>
      <sheetName val="기기리스트"/>
      <sheetName val="내역서(삼호)"/>
      <sheetName val="3.하중산정4.양수압5.지지력"/>
      <sheetName val="쌍송교"/>
      <sheetName val="우수받이재료집계표"/>
      <sheetName val="원가계산서"/>
      <sheetName val="고창방향"/>
      <sheetName val="9902"/>
      <sheetName val="일위목록"/>
      <sheetName val="요율"/>
      <sheetName val="이토변실(A3-LINE)"/>
      <sheetName val="1.일반수량산출단면"/>
      <sheetName val="유림골조"/>
      <sheetName val="(A)내역서"/>
      <sheetName val="하부철근수량"/>
      <sheetName val="역T형교대(직접기초)"/>
      <sheetName val="J형측구단위수량"/>
      <sheetName val="기둥(원형)"/>
      <sheetName val="기초공"/>
      <sheetName val="WEIGHT LIST"/>
      <sheetName val="양지교"/>
      <sheetName val="조경시설물"/>
      <sheetName val="전신"/>
      <sheetName val="내역서적용수량"/>
      <sheetName val="퇴직금(울산천상)"/>
      <sheetName val="횡배수관집현황(2공구)"/>
      <sheetName val="포장수량산출"/>
      <sheetName val="토공총괄집계표"/>
      <sheetName val="제목(수량)"/>
      <sheetName val="수량총괄집계"/>
      <sheetName val="장비집계"/>
      <sheetName val="000000"/>
      <sheetName val="도로구조공사비"/>
      <sheetName val="도로토공공사비"/>
      <sheetName val="여수토공사비"/>
      <sheetName val="투찰"/>
      <sheetName val="수안보-MBR1"/>
      <sheetName val="토공사"/>
      <sheetName val="기초자료입력"/>
      <sheetName val="설계서(본관)"/>
      <sheetName val="ITEM"/>
      <sheetName val="정부노임단가"/>
      <sheetName val="ilch"/>
      <sheetName val="초기화면"/>
      <sheetName val="실행대비"/>
      <sheetName val="일반전기"/>
      <sheetName val="기초일위"/>
      <sheetName val="OPGW기별"/>
      <sheetName val="을"/>
      <sheetName val="공조기(삭제)"/>
      <sheetName val="고정보수량집계"/>
      <sheetName val="웅진교-S2"/>
      <sheetName val="DATA 입력부"/>
      <sheetName val="시점교대"/>
      <sheetName val="암거날개벽재료집계"/>
      <sheetName val="사다리"/>
      <sheetName val="횡배수관"/>
      <sheetName val="수량집계표(舊)"/>
      <sheetName val="자재단가"/>
      <sheetName val="수량집계"/>
      <sheetName val="잡비계산"/>
      <sheetName val="입찰안"/>
      <sheetName val="토공사(흙막이)"/>
      <sheetName val="적용건축"/>
      <sheetName val="1.설계조건"/>
      <sheetName val="2공구산출내역"/>
      <sheetName val="DATA98"/>
      <sheetName val="N賃率-職"/>
      <sheetName val="총차분(토목)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시설물"/>
      <sheetName val="FRP산출근거"/>
      <sheetName val="환경기계공정표 (3)"/>
      <sheetName val="기본단가표"/>
      <sheetName val="단가산출서총괄"/>
      <sheetName val="산근(1)"/>
      <sheetName val="맨홀토공"/>
      <sheetName val="마감"/>
      <sheetName val="일위대가목록"/>
      <sheetName val="단가산출(총괄)"/>
      <sheetName val="일위총괄"/>
      <sheetName val="내역표지"/>
      <sheetName val="단위수량산출"/>
      <sheetName val="자재 집계표"/>
      <sheetName val="주요량(96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제목_(토공)"/>
      <sheetName val="규준틀및경계말목_(좌안)"/>
      <sheetName val="u형측구_집계표"/>
      <sheetName val="2지구u형측구_"/>
      <sheetName val="총괄갑_"/>
      <sheetName val="역T형옹벽(3_0)"/>
      <sheetName val="96보완계획7_12"/>
      <sheetName val="준검_내역서"/>
      <sheetName val="A_LINE"/>
      <sheetName val="7_PILE__(돌출)"/>
      <sheetName val="토공(우물통,기타)_"/>
      <sheetName val="5_공종별예산내역서"/>
      <sheetName val="고분전시관"/>
      <sheetName val="설비"/>
      <sheetName val="급수"/>
      <sheetName val="단가표 (2)"/>
      <sheetName val="배수공시멘트 및 골재량산출"/>
      <sheetName val="집수정(600-700)"/>
      <sheetName val="횡배수관설치현황"/>
      <sheetName val="내역서(사업소)"/>
      <sheetName val="EACT10"/>
      <sheetName val="7_PILE__ԯ_x0000_缀_x0000_"/>
      <sheetName val="개요"/>
      <sheetName val="(집계) 노면표시"/>
      <sheetName val="본체"/>
      <sheetName val="안정검토"/>
      <sheetName val="노면표시수량집계"/>
      <sheetName val="노면표지 수량"/>
      <sheetName val="공비현2"/>
      <sheetName val="본선집계표"/>
      <sheetName val="상부공"/>
      <sheetName val="손익차9월2"/>
      <sheetName val="소업1교"/>
      <sheetName val="토 적 표"/>
      <sheetName val="토사(PE)"/>
      <sheetName val="7_PILE__頀⮿︀䛕"/>
      <sheetName val="가도뻸"/>
      <sheetName val="7_PILE__䈀ᅪ԰_x0000_"/>
      <sheetName val="7_PILE__︀ᇕ԰_x0000_"/>
      <sheetName val="콘_재료분리(1)"/>
      <sheetName val="단가표"/>
      <sheetName val="건물"/>
      <sheetName val="4)유동표"/>
      <sheetName val="수량3"/>
      <sheetName val=" 냉각수펌프"/>
      <sheetName val="공조기휀"/>
      <sheetName val="표  지"/>
      <sheetName val="자료"/>
      <sheetName val="물가자료"/>
      <sheetName val="조도계산서 (도서)"/>
      <sheetName val="마스터원본"/>
      <sheetName val="SORCE1"/>
      <sheetName val="PSCbeam설계"/>
      <sheetName val="흄ꔀ수량집계"/>
      <sheetName val="지수산정"/>
      <sheetName val="건축내역"/>
      <sheetName val="도근좌표"/>
      <sheetName val="취수탑"/>
      <sheetName val="기계경비(시간당)"/>
      <sheetName val="램머"/>
      <sheetName val="토적표(1)"/>
      <sheetName val="식재"/>
      <sheetName val="식재출력용"/>
      <sheetName val="유지관리"/>
      <sheetName val="설비내역"/>
      <sheetName val="본공사"/>
      <sheetName val="간선계산"/>
      <sheetName val="조명율표"/>
      <sheetName val="원가"/>
      <sheetName val="설직재-1"/>
      <sheetName val="증감대비"/>
      <sheetName val="기술조건"/>
      <sheetName val="평형공사비"/>
      <sheetName val="흥양2교토공집계표"/>
      <sheetName val="경율산정"/>
      <sheetName val="4.주beam"/>
      <sheetName val="가설공사비"/>
      <sheetName val="표지 (2)"/>
      <sheetName val="청천내"/>
      <sheetName val="SALE"/>
      <sheetName val="로우프"/>
      <sheetName val="패널"/>
      <sheetName val="농로수량집계"/>
      <sheetName val="농로토공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설계내역서"/>
      <sheetName val="공사비_NDE"/>
      <sheetName val="L_RPTB~1"/>
      <sheetName val="단위단가"/>
      <sheetName val="앨범표지"/>
      <sheetName val="설계기준"/>
      <sheetName val="Macro3"/>
      <sheetName val="Macro2"/>
      <sheetName val="OPGꀀ⑯"/>
      <sheetName val="OPGԯ_x0000_缀"/>
      <sheetName val="OPGᲕԯ"/>
      <sheetName val="98지급계획"/>
      <sheetName val="ESC(K치)"/>
      <sheetName val="YM-IL1"/>
      <sheetName val="DAN"/>
      <sheetName val="백호우계수"/>
      <sheetName val="직접경비"/>
      <sheetName val="직접인건비"/>
      <sheetName val="설계조건"/>
      <sheetName val="DATA"/>
      <sheetName val="기초자료"/>
      <sheetName val="날개벽(TYPE1)"/>
      <sheetName val="1호맨홀토공"/>
      <sheetName val="설계서식"/>
      <sheetName val="정렬"/>
      <sheetName val="식재가격"/>
      <sheetName val="식재총괄"/>
      <sheetName val="보차도경계석수량"/>
      <sheetName val="일용노임단가"/>
      <sheetName val="1TL종점(1)"/>
      <sheetName val="Sheet17"/>
      <sheetName val="공내역"/>
      <sheetName val="원가계산"/>
      <sheetName val="맨홀(0+460)"/>
      <sheetName val="강전사 (2)"/>
      <sheetName val="천안IP공장자100노100물량110할증"/>
      <sheetName val="비탈면보호공수량산출"/>
      <sheetName val="도급"/>
      <sheetName val="JUCKEYK"/>
      <sheetName val="총괄"/>
      <sheetName val="문화재 시굴조사비(표지)"/>
      <sheetName val="산출내역(하도)"/>
      <sheetName val="Mc1"/>
      <sheetName val="대로근거"/>
      <sheetName val="조명시설"/>
      <sheetName val="스톱로그내역"/>
      <sheetName val="98NS-N"/>
      <sheetName val="접도구역경계표주畠_x0013_"/>
      <sheetName val="접도구역경계표주傠_x0013_"/>
      <sheetName val="접도구역경계표주_x0005__x0000_"/>
      <sheetName val="접도구역경계표주竈_x0013_"/>
      <sheetName val="접도구역경계표주挔_x0012_"/>
      <sheetName val="접도구역경계표주窨_x0013_"/>
      <sheetName val="접도구역경계표주齘_x0013_"/>
      <sheetName val="접도구역경계표주僀_x0013_"/>
      <sheetName val="간지양식"/>
      <sheetName val="4차월말"/>
      <sheetName val="시설물기초"/>
      <sheetName val="일위怀፵"/>
      <sheetName val="접도구역경계표주헾】"/>
      <sheetName val="내역1"/>
      <sheetName val="접도구역경계표주丵〒"/>
      <sheetName val="단면설계"/>
      <sheetName val="시점교︀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접도구역경계표주贸_x0013_"/>
      <sheetName val="화설내"/>
      <sheetName val="갱문및옹벽집계"/>
      <sheetName val="구조물"/>
      <sheetName val="통로암거 4.5 ×4.5 토피0~3m  수량 집계표0"/>
      <sheetName val="코드표"/>
      <sheetName val="재료비 (2)"/>
      <sheetName val="C1ㅇ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투洬"/>
      <sheetName val="리스(CIF)산출"/>
      <sheetName val="길어깨(현황)"/>
      <sheetName val="산출"/>
      <sheetName val="토공총"/>
      <sheetName val="5지진시"/>
      <sheetName val="날개벽수량표"/>
      <sheetName val="구체집계4_5x4丵〒_x0005__x0000__x0000__x0000_"/>
      <sheetName val="투찰금액"/>
      <sheetName val="구체집계3_0x2尜_x0013_層_x0013_闰〒_x0005_"/>
      <sheetName val="구체집계4_5x4_5丵〒_x0005__x0000_"/>
      <sheetName val="현장경비"/>
      <sheetName val="토공집계"/>
      <sheetName val="XL4Poppy"/>
      <sheetName val="구체집계3_0x2壸5丵⿋_x0005__x0000_"/>
      <sheetName val="변경내역"/>
      <sheetName val="구체집계3_0x2喐6嗜6丵⿄_x0005_"/>
      <sheetName val="구체집계4_5x4_5헾】_x0005__x0000_"/>
      <sheetName val="구체3_0x2_0(Ⰰ⡛琀⡛"/>
      <sheetName val="내역서(전체)"/>
      <sheetName val="맨홀수량산출"/>
      <sheetName val="교대(A1-A2)"/>
      <sheetName val="예가내역서"/>
      <sheetName val="6공구(당초)"/>
      <sheetName val="지급자재缀ᨪ԰_x0000_缀"/>
      <sheetName val="지급자재ᰀ፜搀፜"/>
      <sheetName val="대비"/>
      <sheetName val="원가계산서(1공구)-헾⿆"/>
      <sheetName val="인입관수량총괄"/>
      <sheetName val="현장식당(1)"/>
      <sheetName val="매탄-오"/>
      <sheetName val="매탄-합"/>
      <sheetName val="매산"/>
      <sheetName val="송죽c"/>
      <sheetName val="송죽"/>
      <sheetName val="맨홀(2~4)"/>
      <sheetName val="순성토"/>
      <sheetName val="두앙"/>
      <sheetName val="토공정보"/>
      <sheetName val="건축기성"/>
      <sheetName val="접도구역경계표주橂】"/>
      <sheetName val="아파트건축"/>
      <sheetName val="돈암사업"/>
      <sheetName val="기계설비표선정수장"/>
      <sheetName val="2호맨홀공제수량"/>
      <sheetName val="배수관"/>
      <sheetName val="접도구역경계표주헾⽄"/>
      <sheetName val="평교-내역"/>
      <sheetName val="99년신청"/>
      <sheetName val="대치판정"/>
      <sheetName val="변경현황"/>
      <sheetName val="자재목록"/>
      <sheetName val="접도구역경계표주鱨_x0013_"/>
      <sheetName val="접도구역경계표주風_x001a_"/>
      <sheetName val="9811"/>
      <sheetName val="부표총괄"/>
      <sheetName val="9509"/>
      <sheetName val="PipWT"/>
      <sheetName val="사업부배부A"/>
      <sheetName val="산근"/>
      <sheetName val="흄관수睽꛲"/>
      <sheetName val="접도구역경계표주헾⾦"/>
      <sheetName val="증감내역서"/>
      <sheetName val="구체3_5x3_5-8-1 "/>
      <sheetName val="구체3_0x2_0( ⱗ氀ⱗ"/>
      <sheetName val="나.다.라.마.바.피복재 산정"/>
      <sheetName val="깨기"/>
      <sheetName val="Back"/>
      <sheetName val="201동 산출근거"/>
      <sheetName val="구조물공1"/>
      <sheetName val="배수및구조물공1"/>
      <sheetName val="구체3_0x2_0(䈀ᅪ԰_x0000_"/>
      <sheetName val="woo(mac)"/>
      <sheetName val="설계조건 및 단면가정"/>
      <sheetName val="부재치수입력"/>
      <sheetName val="초"/>
      <sheetName val="월말"/>
      <sheetName val="주beam"/>
      <sheetName val="현대물량"/>
      <sheetName val="중기손료"/>
      <sheetName val="설계개요"/>
      <sheetName val="Source"/>
      <sheetName val="Preface"/>
      <sheetName val="접도구역경계표주鹘%"/>
      <sheetName val="기중"/>
      <sheetName val="일위2"/>
      <sheetName val="집수정단위수량 "/>
      <sheetName val="기간등록"/>
      <sheetName val="상부집계표"/>
      <sheetName val="경비2내역"/>
      <sheetName val="건축수량산출"/>
      <sheetName val="단砀⫵"/>
      <sheetName val="특수기호강도거푸집"/>
      <sheetName val="종배수관면벽신"/>
      <sheetName val="종배수관(신)"/>
      <sheetName val="맨홀수량"/>
      <sheetName val="전차선로 물량표"/>
      <sheetName val="한강운반비"/>
      <sheetName val="공통(20-91)"/>
      <sheetName val="구체3_5x3_5-8-1退"/>
      <sheetName val="24분기"/>
      <sheetName val="안산기계장치"/>
      <sheetName val="과"/>
      <sheetName val="부대tu"/>
      <sheetName val="위치조렀"/>
      <sheetName val="위치조怀"/>
      <sheetName val="제1차변경도급"/>
      <sheetName val="위치조ࠀ"/>
      <sheetName val="신공항A-9(원가수정)"/>
      <sheetName val="수목표준대가"/>
      <sheetName val="토공A"/>
      <sheetName val="횡 연장"/>
      <sheetName val="상-교대(A1-A2)"/>
      <sheetName val="설계"/>
      <sheetName val="unit 4"/>
      <sheetName val="3BL공동구 수량"/>
      <sheetName val="동해title"/>
      <sheetName val="안양1공구_건축"/>
      <sheetName val="50201련박스"/>
      <sheetName val="내역5"/>
      <sheetName val="토공산근"/>
      <sheetName val="CANOPY"/>
      <sheetName val="하수급견적대비"/>
      <sheetName val="투澘"/>
      <sheetName val="골조시행"/>
      <sheetName val="ELECTRIC"/>
      <sheetName val="전등설비"/>
      <sheetName val="삭제금지단가"/>
      <sheetName val="구조물견적서"/>
      <sheetName val="포장직선구간"/>
      <sheetName val="투吐"/>
      <sheetName val="자재단가 (2)"/>
      <sheetName val="별표 "/>
      <sheetName val="분양금할인"/>
      <sheetName val="중로근거"/>
      <sheetName val="구체집계2_0x2_0(7-1렀቟"/>
      <sheetName val="중분대수량산출"/>
      <sheetName val="내역률노무비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투헾"/>
      <sheetName val="수입"/>
      <sheetName val="특판제외"/>
      <sheetName val="출입구총집계"/>
      <sheetName val="4.2.1 마루높이 검토"/>
      <sheetName val="일위대가 집계표"/>
      <sheetName val="투_x0010_"/>
      <sheetName val="투䴨"/>
      <sheetName val="투䡲"/>
      <sheetName val="wall"/>
      <sheetName val="구체3_0x2_0(퀀቙ᰀቚ"/>
      <sheetName val="토목내역서"/>
      <sheetName val="토적표"/>
      <sheetName val="구체3_5x3_5-8-1ᰀ"/>
      <sheetName val="임시전기공사설계서"/>
      <sheetName val="인건비 "/>
      <sheetName val="A_7"/>
      <sheetName val="맨홀_공사비"/>
      <sheetName val="감리원배치기준"/>
      <sheetName val="단중표"/>
      <sheetName val="수목데이타 "/>
      <sheetName val="내역서(기계)"/>
      <sheetName val="전력구구조물산근"/>
      <sheetName val="변수"/>
      <sheetName val="파일의이용"/>
      <sheetName val="원가계산서(1공구)-蒈+"/>
      <sheetName val=" 상부공통집계(총괄)"/>
      <sheetName val="구체3_5x3_5-8-1ׂ"/>
      <sheetName val="Total"/>
      <sheetName val="파형강관및곡선부보강및날개벽"/>
      <sheetName val="단면 (2)"/>
      <sheetName val="토공수량산출"/>
      <sheetName val="토적계산서"/>
      <sheetName val="건축원가"/>
      <sheetName val="구체2_0x2_0(3-5_x0010_"/>
      <sheetName val="구체2_0x2_0(3-5_x0005_"/>
      <sheetName val="구체2_0x2_0(3-5헾"/>
      <sheetName val="6׈_x0000_"/>
      <sheetName val="구체2_0x2_0(3-5菸"/>
      <sheetName val="unitpric"/>
      <sheetName val="지점별강우량"/>
      <sheetName val="noyim"/>
      <sheetName val="통합"/>
      <sheetName val="1단계"/>
      <sheetName val="구체집계2_0x2_0(5-7ׇ"/>
      <sheetName val="단가비교표"/>
      <sheetName val="예산서"/>
      <sheetName val="Sheet1_(2)"/>
      <sheetName val="국도접속_차도부수량"/>
      <sheetName val="개략"/>
      <sheetName val="참조자료"/>
      <sheetName val="견적"/>
      <sheetName val="구체집계2_0x2_0(5-7ԯ"/>
      <sheetName val="COA-17"/>
      <sheetName val="C-18"/>
      <sheetName val="SULKEA"/>
      <sheetName val="터널조도"/>
      <sheetName val="1,2공구원가계산서"/>
      <sheetName val="1공구산출내역서"/>
      <sheetName val="내역서 "/>
      <sheetName val="1~69"/>
      <sheetName val="단가 및 재료비"/>
      <sheetName val="중기사용료산출근거"/>
      <sheetName val="약전닥트"/>
      <sheetName val="건축부하"/>
      <sheetName val="FA설치명세"/>
      <sheetName val="FD"/>
      <sheetName val="직재"/>
      <sheetName val="8설7발"/>
      <sheetName val="환산"/>
      <sheetName val="발주설계서(당초)"/>
      <sheetName val="06 일위대가목록"/>
      <sheetName val="공량산출서"/>
      <sheetName val="상선"/>
      <sheetName val="여과지동"/>
      <sheetName val="주차구획선수량"/>
      <sheetName val="6狈譈"/>
      <sheetName val="6磈᎙"/>
      <sheetName val="6È_x0000_"/>
      <sheetName val="6ᣈᎍ"/>
      <sheetName val="6.자재단가"/>
      <sheetName val="MOTOR"/>
      <sheetName val="1"/>
      <sheetName val="CODE1"/>
      <sheetName val="▣횡배수수량산출참고"/>
      <sheetName val="문학간접"/>
      <sheetName val="간접"/>
      <sheetName val="개소별수량산출"/>
      <sheetName val="도장수량(하1)"/>
      <sheetName val="변압기 및 발전기 용량"/>
      <sheetName val="토량1-1"/>
      <sheetName val="단가(1)"/>
      <sheetName val="2000전체분"/>
      <sheetName val="TYPE1"/>
      <sheetName val="지급자재"/>
      <sheetName val="기㔀቎԰"/>
      <sheetName val="(4)소요정착장검토"/>
      <sheetName val="BQ"/>
      <sheetName val="관접합및부설"/>
      <sheetName val="재료집계"/>
      <sheetName val="Bid_Detail"/>
      <sheetName val="구체집계2_0x2䈀㉪ԯ_x0000_缀_x0000__x0000_"/>
      <sheetName val="수색정거장"/>
      <sheetName val="몰탈재료산출"/>
      <sheetName val="지우기"/>
      <sheetName val="95MAKER"/>
      <sheetName val="포장공자재집계표"/>
      <sheetName val="판정1교토공"/>
      <sheetName val="구조물철거타공정이월"/>
      <sheetName val="산출내역서집계표"/>
      <sheetName val="정공공사"/>
      <sheetName val="2공구하도급내역서"/>
      <sheetName val="구천"/>
      <sheetName val="세부내역"/>
      <sheetName val="투찰추정"/>
      <sheetName val="도급내역5+800"/>
      <sheetName val="도급금액"/>
      <sheetName val="재노경"/>
      <sheetName val="전선 및 전선관"/>
      <sheetName val="적현로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I一般比"/>
      <sheetName val="박스암거2.5x2.0"/>
      <sheetName val="시점부수량산출서"/>
      <sheetName val="02자재"/>
      <sheetName val="노임단가 (2)"/>
      <sheetName val="포장재료집계표"/>
      <sheetName val="포장면적산출"/>
      <sheetName val="포장수량집계"/>
      <sheetName val="BOX"/>
      <sheetName val="출력X"/>
      <sheetName val="표지-내역서壒〚_x0005__x0000_"/>
      <sheetName val="난간,앙카"/>
      <sheetName val="기둥설계(no)"/>
      <sheetName val="기초판설계(교축직각)"/>
      <sheetName val="용소리교"/>
      <sheetName val="5흙막이"/>
      <sheetName val="정산서 "/>
      <sheetName val="SLAB"/>
      <sheetName val="찍기"/>
      <sheetName val="대,유,램"/>
      <sheetName val="G.R300경비"/>
      <sheetName val="위치조쀀"/>
      <sheetName val="마감산출"/>
      <sheetName val="업체별기성내역"/>
      <sheetName val="1. 설계조건 2.단면가정 3. 하중계산"/>
      <sheetName val="DATA 입력란"/>
      <sheetName val="마감산출(다1)"/>
      <sheetName val="호표"/>
      <sheetName val="2_12기존㔀ԯ_x0000_缀"/>
      <sheetName val="가CP"/>
      <sheetName val="계정"/>
      <sheetName val="기자재비"/>
      <sheetName val="설계서을"/>
      <sheetName val="원가 (2)"/>
      <sheetName val="유역면적"/>
      <sheetName val="원가계산서 "/>
      <sheetName val="도로정위치부표"/>
      <sheetName val="도로조사부표"/>
      <sheetName val="출력은 금물"/>
      <sheetName val="철근량"/>
      <sheetName val="바닥판"/>
      <sheetName val="입력DATA"/>
      <sheetName val="설계예시"/>
      <sheetName val="AHU집계"/>
      <sheetName val="배수문수량산출(3)"/>
      <sheetName val="이름정의"/>
      <sheetName val="98비정기소모"/>
      <sheetName val="목재동바리"/>
      <sheetName val="일위대가(계측기설치)"/>
      <sheetName val="97_사업추정(WEKI)"/>
      <sheetName val="토목공사"/>
      <sheetName val="교대일반수량총괄집계표"/>
      <sheetName val="대전-교대(A1-A2)"/>
      <sheetName val="공사예산하조서(O.K)"/>
      <sheetName val="Sheet6"/>
      <sheetName val="갑지(추정)"/>
      <sheetName val="실행내역서을지"/>
      <sheetName val="CON'C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Ⅱ실행비목"/>
      <sheetName val="구체집계2@︀ᇕ԰_x0000_缀_x0000__x0000_"/>
      <sheetName val="요_x0005_"/>
      <sheetName val="경산"/>
      <sheetName val="공사비집계"/>
      <sheetName val="6.교좌면보강"/>
      <sheetName val="(4-2)열관류값-2"/>
      <sheetName val="노임이"/>
      <sheetName val="교통처리우회도로"/>
      <sheetName val="총괄수량집계표"/>
      <sheetName val="사당"/>
      <sheetName val="단가일람"/>
      <sheetName val="조경일람"/>
      <sheetName val="교대일반수량"/>
      <sheetName val="가로등위치"/>
      <sheetName val="평균높이산출근거"/>
      <sheetName val="현ᰀ"/>
      <sheetName val="FRP산출근橂"/>
      <sheetName val="일위대橂⿭_x0005_"/>
      <sheetName val="우수공"/>
      <sheetName val="맨홀조서"/>
      <sheetName val="단가대비표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투䱨"/>
      <sheetName val="투㟨"/>
      <sheetName val="자재수량"/>
      <sheetName val="기본단가"/>
      <sheetName val="인건비단가"/>
      <sheetName val="구체2_0x︀ᇕ԰_x0000_缀_x0000__x0000__x0000_"/>
      <sheetName val="계산조건"/>
      <sheetName val="공통가설공사"/>
      <sheetName val="가설건물"/>
      <sheetName val="인수공규격"/>
      <sheetName val="96노임기준"/>
      <sheetName val="매출"/>
      <sheetName val="0506생활권구적"/>
      <sheetName val="총수량집계표"/>
      <sheetName val="소야공정계획표"/>
      <sheetName val="2공구餀ኘ԰_x0000_"/>
      <sheetName val="Total 단위경유량집계"/>
      <sheetName val="수로암거"/>
      <sheetName val="경영혁신본부"/>
      <sheetName val="내역서 제출"/>
      <sheetName val="단   산"/>
      <sheetName val="실    단"/>
      <sheetName val="★도급내역"/>
      <sheetName val="현장관리비"/>
      <sheetName val="도색집계"/>
      <sheetName val="업체별기성"/>
      <sheetName val="음성방향"/>
      <sheetName val="상수도토공집계표"/>
      <sheetName val="일반맨홀수량집계(A-7 LINE)"/>
      <sheetName val="화산경계"/>
      <sheetName val="산수배수"/>
      <sheetName val="98수문일위"/>
      <sheetName val="맨1"/>
      <sheetName val="2.재료비"/>
      <sheetName val="배수공집계표"/>
      <sheetName val="TTL"/>
      <sheetName val="출금실적"/>
      <sheetName val="적용단위길이"/>
      <sheetName val="피벗테이블데이터분석"/>
      <sheetName val="NYS"/>
      <sheetName val="구체집계2@栀ᚃ가ᚃ︀崙ԯ"/>
      <sheetName val="국내조달(통합-1)"/>
      <sheetName val="토량산출서"/>
      <sheetName val="단  가  대  비  표"/>
      <sheetName val="일  위  대  가  목  록"/>
      <sheetName val="SG"/>
      <sheetName val="도기류"/>
      <sheetName val="구체집계2_0x2_0(7-렀቟԰"/>
      <sheetName val="원심력수로관"/>
      <sheetName val="3.7교축하중"/>
      <sheetName val="조명율_x0005_"/>
      <sheetName val="8.석축단위(H=1.5M)"/>
      <sheetName val="내역서(삼礊め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단﹃ᇕ"/>
      <sheetName val="기계설비"/>
      <sheetName val="공구"/>
      <sheetName val="3.바닥판설계"/>
      <sheetName val="예산총괄표"/>
      <sheetName val="약품공급2"/>
      <sheetName val="工관리비율"/>
      <sheetName val="工완성공사율"/>
      <sheetName val="배수내역"/>
      <sheetName val="MixBed"/>
      <sheetName val="CondPol"/>
      <sheetName val="코드1(매출계정)"/>
      <sheetName val="코드2(원가계정)"/>
      <sheetName val="코드5(투자비계정)"/>
      <sheetName val="CONCRETE"/>
      <sheetName val="세계수요종합OK"/>
      <sheetName val="날개수량1.5"/>
      <sheetName val="위치조"/>
      <sheetName val="특별교실"/>
      <sheetName val="고양시"/>
      <sheetName val="경영계획1월"/>
      <sheetName val="일반수량총괄집계"/>
      <sheetName val="토목내역서 (도급단가)"/>
      <sheetName val="자료입력"/>
      <sheetName val="전睮"/>
      <sheetName val="SLAB&quot;1&quot;"/>
      <sheetName val="우수"/>
      <sheetName val="위치조_x0001_"/>
      <sheetName val="공토공단위당"/>
      <sheetName val="일반_x0005__x0000_"/>
      <sheetName val="일반圠_x0018_"/>
      <sheetName val="암거단위-1련"/>
      <sheetName val="토적단위"/>
      <sheetName val="일0_x0000_䠀"/>
      <sheetName val="일0_x0000_ "/>
      <sheetName val="이름표지정"/>
      <sheetName val="값"/>
      <sheetName val="펌프장토공수량산출"/>
      <sheetName val="전_x0000_"/>
      <sheetName val="NO.3.PTA PLANT SD COST"/>
      <sheetName val="해평견적"/>
      <sheetName val="Sensitivity"/>
      <sheetName val="단가산출2"/>
      <sheetName val="1호԰_x0000_缀_x0000_"/>
      <sheetName val="1호堀᎟鰀᎟"/>
      <sheetName val="C-C(output)"/>
      <sheetName val="일위대가(_x0005__x0000_"/>
      <sheetName val="수량집계표저ᡛ簀"/>
      <sheetName val="수량집계표渀빷ԯ"/>
      <sheetName val="포장수량집계표"/>
      <sheetName val="담장산출"/>
      <sheetName val="2.단면가정"/>
      <sheetName val="산근터빈"/>
      <sheetName val="중기사용료"/>
      <sheetName val="총 괄 표"/>
      <sheetName val="도급내역서"/>
      <sheetName val="연결관단위"/>
      <sheetName val="교대토공시점"/>
      <sheetName val="4)유԰_x0000_"/>
      <sheetName val="열린교실"/>
      <sheetName val="형틀공사"/>
      <sheetName val="3련 BOX"/>
      <sheetName val="조서"/>
      <sheetName val="배수계"/>
      <sheetName val="일람표(공정)"/>
      <sheetName val="1차 내역서"/>
      <sheetName val="마감집계"/>
      <sheetName val="세금자료"/>
      <sheetName val="도급자재"/>
      <sheetName val="1000 DB구축 부표"/>
      <sheetName val="우각부보강"/>
      <sheetName val="지장물C"/>
      <sheetName val="평형ԯ_x0000_缀"/>
      <sheetName val="횡배수관수량집계"/>
      <sheetName val="시설일위"/>
      <sheetName val="조명일위"/>
      <sheetName val="적용노임"/>
      <sheetName val="일반자재"/>
      <sheetName val="분뇨"/>
      <sheetName val="공사비산출서"/>
      <sheetName val="COVER"/>
      <sheetName val="토목주소"/>
      <sheetName val="FOB발"/>
    </sheetNames>
    <definedNames>
      <definedName name="매크로11"/>
      <definedName name="매크로2"/>
      <definedName name="매크로4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 refreshError="1"/>
      <sheetData sheetId="485"/>
      <sheetData sheetId="486" refreshError="1"/>
      <sheetData sheetId="487" refreshError="1"/>
      <sheetData sheetId="488"/>
      <sheetData sheetId="489"/>
      <sheetData sheetId="490"/>
      <sheetData sheetId="491" refreshError="1"/>
      <sheetData sheetId="492" refreshError="1"/>
      <sheetData sheetId="493" refreshError="1"/>
      <sheetData sheetId="494"/>
      <sheetData sheetId="495" refreshError="1"/>
      <sheetData sheetId="496" refreshError="1"/>
      <sheetData sheetId="497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/>
      <sheetData sheetId="521"/>
      <sheetData sheetId="522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 refreshError="1"/>
      <sheetData sheetId="602" refreshError="1"/>
      <sheetData sheetId="603" refreshError="1"/>
      <sheetData sheetId="604" refreshError="1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/>
      <sheetData sheetId="685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 refreshError="1"/>
      <sheetData sheetId="786" refreshError="1"/>
      <sheetData sheetId="787" refreshError="1"/>
      <sheetData sheetId="788" refreshError="1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/>
      <sheetData sheetId="1003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/>
      <sheetData sheetId="1293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발송견적"/>
      <sheetName val="총괄집계표"/>
      <sheetName val="고분"/>
      <sheetName val="노무비"/>
      <sheetName val="내역"/>
      <sheetName val="기계공사"/>
      <sheetName val="단가조사"/>
      <sheetName val="일위대가(가설)"/>
      <sheetName val="#REF"/>
      <sheetName val="선정요령"/>
      <sheetName val="대치판정"/>
      <sheetName val="일위대가"/>
      <sheetName val="연돌일위집계"/>
      <sheetName val="기본일위"/>
      <sheetName val="준검 내역서"/>
      <sheetName val="수량산출"/>
      <sheetName val="2공구산출내역"/>
      <sheetName val="정화조동내역"/>
      <sheetName val="적현로"/>
      <sheetName val="사원명부"/>
      <sheetName val="을지"/>
      <sheetName val="Sheet2"/>
      <sheetName val="Baby일위대가"/>
      <sheetName val="갑지(추정)"/>
      <sheetName val="2공구자재집"/>
      <sheetName val="내역서"/>
      <sheetName val="대가목록"/>
      <sheetName val="대목"/>
      <sheetName val="간선계산"/>
      <sheetName val="직노"/>
      <sheetName val="단위단가"/>
      <sheetName val="원형1호맨홀토공수량"/>
      <sheetName val="전신환매도율"/>
      <sheetName val="목록"/>
      <sheetName val="단"/>
      <sheetName val="Macro1"/>
      <sheetName val="단위수량"/>
      <sheetName val="1차설계변경내역"/>
      <sheetName val="공주-교대(A1)"/>
      <sheetName val="재료"/>
      <sheetName val="설치자재"/>
      <sheetName val="저"/>
      <sheetName val="45,46"/>
      <sheetName val="대전-교대(A1-A2)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Sheet4"/>
      <sheetName val="노임"/>
      <sheetName val="도급및 실행내역"/>
      <sheetName val="목차"/>
      <sheetName val="4.일위대가목차"/>
      <sheetName val="교대(A1)"/>
      <sheetName val="기초목록"/>
      <sheetName val="일위대가표"/>
      <sheetName val="교대(A1-A2)"/>
      <sheetName val="도근좌표"/>
      <sheetName val="산수배수"/>
      <sheetName val="단가목록"/>
      <sheetName val="내역서(삼호)"/>
      <sheetName val="집계표"/>
      <sheetName val="견적서1"/>
      <sheetName val="위치조서"/>
      <sheetName val="토공수량산출"/>
      <sheetName val="토적계산서"/>
      <sheetName val="계림(함평)"/>
      <sheetName val="계림(장성)"/>
      <sheetName val="진주방향"/>
      <sheetName val="용산3(영광)"/>
      <sheetName val="품목현황"/>
      <sheetName val="출고대장"/>
      <sheetName val="단가"/>
      <sheetName val="도급내역"/>
      <sheetName val="3.내역서"/>
      <sheetName val="참조M"/>
      <sheetName val="견적서"/>
      <sheetName val="입찰안"/>
      <sheetName val="건축2"/>
      <sheetName val="일지-H"/>
      <sheetName val="직재"/>
      <sheetName val="재집"/>
      <sheetName val="설계내역"/>
      <sheetName val="전선관"/>
      <sheetName val="기본사항"/>
      <sheetName val="자재단가"/>
      <sheetName val="설비"/>
      <sheetName val="고분전시관"/>
      <sheetName val="시운전연료"/>
      <sheetName val="ABUT수량-A1"/>
      <sheetName val="1동"/>
      <sheetName val="날개벽"/>
      <sheetName val="토목공사"/>
      <sheetName val="철거산출근거"/>
      <sheetName val="총괄갑 "/>
      <sheetName val="TYPE1"/>
      <sheetName val="주소"/>
      <sheetName val="대구-교대(A1)"/>
      <sheetName val="2000년1차"/>
      <sheetName val="간접"/>
      <sheetName val="물가자료"/>
      <sheetName val="금액내역서"/>
      <sheetName val="갑지"/>
      <sheetName val="재료비내역서"/>
      <sheetName val="설계명세서"/>
      <sheetName val="인건비"/>
      <sheetName val="조도계산"/>
      <sheetName val="자재비"/>
      <sheetName val="건축토목내역"/>
      <sheetName val="#2_일위대가목록"/>
      <sheetName val="수량집계"/>
      <sheetName val="기계설비"/>
      <sheetName val="지시서"/>
      <sheetName val="총괄"/>
      <sheetName val="상-교대(A1-A2)"/>
      <sheetName val="설계"/>
      <sheetName val="C.배수관공"/>
      <sheetName val="기타공사"/>
      <sheetName val="목표"/>
      <sheetName val="48평형"/>
      <sheetName val="62평형"/>
      <sheetName val="EP0618"/>
      <sheetName val="000000"/>
      <sheetName val="[발송견적.xls][발송견적.xls]__Haw_c___2"/>
      <sheetName val="Sheet5"/>
      <sheetName val="PI"/>
      <sheetName val="PROGRAM_DATA"/>
      <sheetName val="공량산출서"/>
      <sheetName val="BEND LOSS"/>
      <sheetName val="실행내역"/>
      <sheetName val="경산"/>
      <sheetName val="N賃率-職"/>
      <sheetName val="1.공사비집계"/>
      <sheetName val="[발송견적.xls][발송견적.xls]__Haw_c___4"/>
      <sheetName val="[발송견적.xls][발송견적.xls]__Haw_c___3"/>
      <sheetName val="공조기(삭제)"/>
      <sheetName val="환산"/>
      <sheetName val="구조물공1"/>
      <sheetName val="배수및구조물공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부하계산서"/>
      <sheetName val="Macro1"/>
      <sheetName val="고분"/>
      <sheetName val="노무비"/>
      <sheetName val="Carepack"/>
      <sheetName val="OPT"/>
      <sheetName val="SV"/>
      <sheetName val="직노"/>
      <sheetName val="도급내역"/>
      <sheetName val="단위단가"/>
      <sheetName val="기본단가표"/>
      <sheetName val="연돌일위집계"/>
      <sheetName val="내역표지"/>
      <sheetName val="총괄내역서"/>
      <sheetName val="기계공사"/>
      <sheetName val="일위"/>
      <sheetName val="내역"/>
      <sheetName val="건축내역"/>
      <sheetName val="3차작업"/>
      <sheetName val="부하(성남)"/>
      <sheetName val="대가목록"/>
      <sheetName val="기초일위"/>
      <sheetName val="1차설계변경내역"/>
      <sheetName val="의정부문예회관변경내역"/>
      <sheetName val="노임단가 (2)"/>
      <sheetName val="조도계산서 (도서)"/>
      <sheetName val="수량산출"/>
      <sheetName val="상각비"/>
      <sheetName val="목록"/>
      <sheetName val="증감대비"/>
      <sheetName val="Sheet2"/>
      <sheetName val="을지"/>
      <sheetName val="적현로"/>
      <sheetName val="인건비"/>
      <sheetName val="기초목록"/>
      <sheetName val="일위대가표"/>
      <sheetName val="교대(A1)"/>
      <sheetName val="Baby일위대가"/>
      <sheetName val="N賃率-職"/>
      <sheetName val="총괄집계표"/>
      <sheetName val="#REF"/>
      <sheetName val="노임단가"/>
      <sheetName val="예산명세서"/>
      <sheetName val="설계명세서"/>
      <sheetName val="자료입력"/>
      <sheetName val="단가산출"/>
      <sheetName val="바닥판"/>
      <sheetName val="입력DATA"/>
      <sheetName val="노임"/>
      <sheetName val="설계내역"/>
      <sheetName val="프로젝트"/>
      <sheetName val="Sheet4"/>
      <sheetName val="일위대가"/>
      <sheetName val="총물량"/>
      <sheetName val="대전-교대(A1-A2)"/>
      <sheetName val="인건-측정"/>
      <sheetName val="내역서"/>
      <sheetName val="Sheet1"/>
      <sheetName val="상행-교대(A1)"/>
      <sheetName val="금강견적"/>
      <sheetName val="자재목록표(참고)"/>
      <sheetName val="1.변압기용량"/>
      <sheetName val="#2_일위대가목록"/>
      <sheetName val="재료"/>
      <sheetName val="설치자재"/>
      <sheetName val="간선계산"/>
      <sheetName val="준검 내역서"/>
      <sheetName val="용산3(영광)"/>
      <sheetName val="C.배수관공"/>
      <sheetName val="FOOTING단면력"/>
      <sheetName val="일위대가(출입)"/>
      <sheetName val="ABUT수량-A1"/>
      <sheetName val="자재비"/>
      <sheetName val="교대(A1-A2)"/>
      <sheetName val="문형리"/>
      <sheetName val="gyun"/>
      <sheetName val="간접"/>
      <sheetName val="45,46"/>
      <sheetName val="계림(함평)"/>
      <sheetName val="계림(장성)"/>
      <sheetName val="산출내력"/>
      <sheetName val="단위수량"/>
      <sheetName val="일위목차"/>
      <sheetName val="AS포장복구 "/>
      <sheetName val="수량산출서"/>
      <sheetName val="데이터"/>
      <sheetName val="건축토목내역"/>
      <sheetName val="BSD (2)"/>
      <sheetName val="Sheet5"/>
      <sheetName val="PI"/>
      <sheetName val="PROGRAM_DATA"/>
      <sheetName val="공량산출서"/>
      <sheetName val="2공구자재집"/>
      <sheetName val="적용건축"/>
      <sheetName val="내역5"/>
      <sheetName val="J直材4"/>
      <sheetName val="일위대가(가설)"/>
      <sheetName val="단가및재료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원가계산서"/>
      <sheetName val="일위"/>
      <sheetName val="교대(A1)"/>
      <sheetName val="공통가설"/>
      <sheetName val="본체"/>
      <sheetName val="적현로"/>
    </sheetNames>
    <sheetDataSet>
      <sheetData sheetId="0" refreshError="1">
        <row r="3">
          <cell r="B3">
            <v>70616</v>
          </cell>
        </row>
        <row r="4">
          <cell r="B4">
            <v>67900</v>
          </cell>
        </row>
        <row r="6">
          <cell r="B6">
            <v>67466</v>
          </cell>
        </row>
        <row r="7">
          <cell r="B7">
            <v>55579</v>
          </cell>
        </row>
        <row r="14">
          <cell r="B14">
            <v>34947</v>
          </cell>
        </row>
        <row r="21">
          <cell r="B21">
            <v>65529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목차."/>
      <sheetName val="1.설계설명서"/>
      <sheetName val="설계설명서"/>
      <sheetName val="2.예정공정"/>
      <sheetName val="예정공정표"/>
      <sheetName val="비교"/>
      <sheetName val="3.일반시방"/>
      <sheetName val="4.설변 내역"/>
      <sheetName val="사급 관급"/>
      <sheetName val="5.단가결정"/>
      <sheetName val="6.수량산출서"/>
      <sheetName val="설계예산서"/>
      <sheetName val="갑지 (2)"/>
      <sheetName val="동원인원계획표"/>
      <sheetName val="Sheet7"/>
      <sheetName val="설계변경사유 (2)"/>
      <sheetName val="Sheet4"/>
      <sheetName val="갑지"/>
      <sheetName val="내역표지"/>
      <sheetName val="원가(02발주)"/>
      <sheetName val="관급자재 (2)"/>
      <sheetName val="사급자재"/>
      <sheetName val="관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tggwan(mac)"/>
      <sheetName val="지급자재"/>
      <sheetName val="DATE"/>
      <sheetName val="#REF"/>
      <sheetName val="JUCKEYK"/>
      <sheetName val="옹벽"/>
      <sheetName val=""/>
      <sheetName val="부대내역"/>
      <sheetName val="ABUT수량-A1"/>
      <sheetName val="차도부연장현황"/>
      <sheetName val="1. 설계조건 2.단면가정 3. 하중계산"/>
      <sheetName val="DATA 입력란"/>
      <sheetName val="[일위대가표.xls]A__________________2"/>
      <sheetName val="노임"/>
      <sheetName val="원가계산서"/>
      <sheetName val="각형맨홀"/>
      <sheetName val="도수로(총)"/>
      <sheetName val="인부임"/>
      <sheetName val="설계서을"/>
      <sheetName val="적현로"/>
      <sheetName val="실행대비"/>
      <sheetName val="2"/>
      <sheetName val="000000"/>
      <sheetName val="ilch"/>
      <sheetName val="내역"/>
      <sheetName val="실행철강하도"/>
      <sheetName val="입력란"/>
      <sheetName val="단위수량"/>
      <sheetName val="unitpric"/>
      <sheetName val="집계표"/>
      <sheetName val="8.PILE  (돌출)"/>
      <sheetName val="기계공사"/>
      <sheetName val="수량증감표"/>
      <sheetName val="표지"/>
      <sheetName val="용산3(영광)"/>
      <sheetName val="적용단위길이"/>
      <sheetName val="종배수관(신)"/>
      <sheetName val="내역서"/>
    </sheetNames>
    <definedNames>
      <definedName name="일위코드입력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갑지"/>
      <sheetName val="예정공정표"/>
      <sheetName val="예정공정표 (2)"/>
      <sheetName val="예정공정표 (3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IMPEADENCE MAP 취수장"/>
      <sheetName val="화산경계"/>
      <sheetName val="원가계산서"/>
      <sheetName val="내역서"/>
      <sheetName val="000000"/>
      <sheetName val=""/>
      <sheetName val="96보완계획7.12"/>
      <sheetName val="옥외외등집계표"/>
      <sheetName val="Data&amp;Result"/>
      <sheetName val="환경평가"/>
      <sheetName val="인구"/>
      <sheetName val="지구단위계획"/>
      <sheetName val="wall"/>
      <sheetName val="TOTAL_BOQ"/>
      <sheetName val="대치판정"/>
      <sheetName val="단면설계"/>
      <sheetName val="안정검토"/>
      <sheetName val="집계표"/>
      <sheetName val="각형맨홀"/>
      <sheetName val="b_balju"/>
      <sheetName val="피벗테이블데이터분석"/>
      <sheetName val="적용단위길이"/>
      <sheetName val="C.배수관공"/>
      <sheetName val="2선재"/>
      <sheetName val="신우"/>
      <sheetName val="단가산출 (2)"/>
      <sheetName val="직노"/>
      <sheetName val="실행내역"/>
      <sheetName val="DATE"/>
      <sheetName val="적현로"/>
      <sheetName val="뚜껑"/>
      <sheetName val="노임"/>
      <sheetName val="tggwan(mac)"/>
      <sheetName val="A__data_______MYDOCU_1________2"/>
      <sheetName val="Sheet1 (2)"/>
      <sheetName val="수량산출"/>
      <sheetName val="도수로(총)"/>
      <sheetName val="VXXXXX"/>
      <sheetName val="기계공사"/>
      <sheetName val="하조서"/>
      <sheetName val="ABUT수량-A1"/>
      <sheetName val="일위대가"/>
      <sheetName val="단위수량"/>
      <sheetName val="배수공"/>
      <sheetName val="unitpric"/>
      <sheetName val="지급자재"/>
      <sheetName val="대가목록"/>
      <sheetName val="터파기및재료"/>
      <sheetName val="시멘트 및 골재량산출"/>
      <sheetName val="내역"/>
      <sheetName val="목차"/>
      <sheetName val="인건-측정"/>
      <sheetName val="사각맨홀"/>
      <sheetName val="8.PILE  (돌출)"/>
      <sheetName val="위치조서"/>
      <sheetName val="수량산출표"/>
      <sheetName val="신공항A-9(원가수정)"/>
      <sheetName val="토공"/>
      <sheetName val="박스단위(1_5×1_0)본선"/>
      <sheetName val="날개단위(1_5×1_5)마을"/>
      <sheetName val="날개수량(1_5×1_5)2마을"/>
      <sheetName val="박스연장조서_"/>
      <sheetName val="예정공정표_(2)"/>
      <sheetName val="예정공정표_(3)"/>
      <sheetName val="증감대비"/>
      <sheetName val="노임단가"/>
      <sheetName val="자재"/>
      <sheetName val="적용건축"/>
      <sheetName val="98수문일위"/>
      <sheetName val="신천3호용수로"/>
      <sheetName val="주차구획선수량"/>
      <sheetName val="코드표"/>
      <sheetName val="단위단가"/>
      <sheetName val="포장복구집계"/>
      <sheetName val="날개벽"/>
      <sheetName val="수량집계"/>
      <sheetName val="시험물량산출"/>
      <sheetName val="암거단위-1련"/>
      <sheetName val="상-교대(A1-A2)"/>
    </sheetNames>
    <definedNames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시설물일위"/>
      <sheetName val="5Strand-장기처짐PCI"/>
      <sheetName val="000000"/>
      <sheetName val="화산경계"/>
      <sheetName val="단가산출 (2)"/>
      <sheetName val="준검 내역서"/>
      <sheetName val="I一般比"/>
      <sheetName val="VXXXXX"/>
      <sheetName val="TOTAL_BOQ"/>
      <sheetName val="신천3호용수로"/>
      <sheetName val="3CHBDC"/>
      <sheetName val="접속도로집"/>
      <sheetName val="입찰안"/>
      <sheetName val="기계공사"/>
      <sheetName val="차액보증"/>
      <sheetName val="연장및면적(좌측)"/>
      <sheetName val="내역서"/>
      <sheetName val="산출근거"/>
      <sheetName val="목차"/>
      <sheetName val="계림(함평)"/>
      <sheetName val="계림(장성)"/>
      <sheetName val=""/>
      <sheetName val="교각1"/>
      <sheetName val="위치조서"/>
      <sheetName val="su1"/>
      <sheetName val="일위대가목록"/>
      <sheetName val="ABUT수량-A1"/>
      <sheetName val="지점별강우량"/>
      <sheetName val="unitpric"/>
      <sheetName val="도급내역"/>
      <sheetName val="수량산출"/>
      <sheetName val="자재비"/>
      <sheetName val="20관리비율"/>
      <sheetName val="N賃率-職"/>
      <sheetName val="단면설계"/>
      <sheetName val="안정검토"/>
      <sheetName val="이토변실"/>
      <sheetName val="형상"/>
      <sheetName val="견적서"/>
      <sheetName val="청구서"/>
      <sheetName val="기성내역서"/>
      <sheetName val="위임장"/>
      <sheetName val="노무비"/>
      <sheetName val="정성수"/>
      <sheetName val="김철원"/>
      <sheetName val="이동영"/>
      <sheetName val="장기환"/>
      <sheetName val="임순자"/>
      <sheetName val="이동철"/>
      <sheetName val="이재홍"/>
      <sheetName val="윤진옥"/>
      <sheetName val="차진수"/>
      <sheetName val="박기석"/>
      <sheetName val="유재은"/>
      <sheetName val="이일재"/>
      <sheetName val="홍미순"/>
      <sheetName val="김현옥"/>
      <sheetName val="김춘용"/>
      <sheetName val="김훈"/>
      <sheetName val="안영일"/>
      <sheetName val="전인규"/>
      <sheetName val="이영문"/>
      <sheetName val="신광섭"/>
      <sheetName val="이수연"/>
      <sheetName val="이보라"/>
      <sheetName val="윤재연"/>
      <sheetName val="김선정"/>
      <sheetName val="최다희"/>
      <sheetName val="신봉금"/>
      <sheetName val="한용수"/>
      <sheetName val="박춘호"/>
      <sheetName val="김춘기"/>
      <sheetName val="날개벽"/>
      <sheetName val="원가계산서"/>
      <sheetName val="암거단위-1련"/>
      <sheetName val="내역"/>
      <sheetName val="토 적 표"/>
      <sheetName val="일위대가(가설)"/>
      <sheetName val="노임"/>
      <sheetName val="접속도로1"/>
      <sheetName val="Sheet1 (2)"/>
      <sheetName val="전체분"/>
      <sheetName val="______C_WORK__________________2"/>
      <sheetName val="토목주소"/>
      <sheetName val="부안변전"/>
      <sheetName val="MOTOR"/>
      <sheetName val="이름정의"/>
      <sheetName val="도로토적"/>
      <sheetName val="DATE"/>
      <sheetName val="용수지선토적"/>
      <sheetName val="단가산출"/>
      <sheetName val="Macro(차단기)"/>
      <sheetName val="도수로(총)"/>
      <sheetName val="참고"/>
      <sheetName val="산출내역서"/>
      <sheetName val="#REF"/>
      <sheetName val="집계표"/>
      <sheetName val="말뚝물량"/>
      <sheetName val="시설물기초"/>
      <sheetName val="tggwan(mac)"/>
      <sheetName val="중기손료"/>
      <sheetName val="조명율표"/>
      <sheetName val="일위대가"/>
      <sheetName val="댐구조도"/>
      <sheetName val="세월교산출기초"/>
      <sheetName val="연결임시"/>
      <sheetName val="건축토목내역"/>
      <sheetName val="일위"/>
      <sheetName val="4. 주형설계"/>
      <sheetName val="3연box"/>
      <sheetName val="터파기및재료"/>
      <sheetName val="순공사비"/>
      <sheetName val="기본단가표"/>
      <sheetName val="지급자재"/>
      <sheetName val="날개벽수량표"/>
      <sheetName val="2공구산출내역"/>
      <sheetName val="2000년1차"/>
      <sheetName val="2000전체분"/>
      <sheetName val="단위단가"/>
      <sheetName val="교대(A1)"/>
      <sheetName val="금액"/>
      <sheetName val="각형맨홀"/>
      <sheetName val="주요자재단가"/>
      <sheetName val="2공구자재집"/>
      <sheetName val="목포방향"/>
      <sheetName val="노임단가"/>
      <sheetName val="실행대비"/>
      <sheetName val="부대내역"/>
      <sheetName val="b_balju_cho"/>
      <sheetName val="토공"/>
      <sheetName val="횡배수관단위수량"/>
      <sheetName val="L형옹벽단위수량(25)"/>
      <sheetName val="말뚝지지력산정"/>
      <sheetName val="플랜트 설치"/>
    </sheetNames>
    <definedNames>
      <definedName name="일위코드입력매크로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노임"/>
      <sheetName val="기초자료"/>
      <sheetName val="가스일위대가"/>
      <sheetName val="물량산출"/>
      <sheetName val="gyun"/>
      <sheetName val="총괄표"/>
      <sheetName val="일위"/>
      <sheetName val="노임단가"/>
      <sheetName val="주방환기"/>
      <sheetName val="물가자료"/>
      <sheetName val="Sheet6"/>
      <sheetName val="단가"/>
      <sheetName val="을지"/>
      <sheetName val="기본단가표"/>
      <sheetName val="솜리초원가내력-변경1"/>
      <sheetName val="원가계산서"/>
      <sheetName val="Sheet1 (2)"/>
      <sheetName val="일위대가 "/>
      <sheetName val="설계내역"/>
      <sheetName val="I一般比"/>
      <sheetName val="산출내역서집계표"/>
      <sheetName val="국내조달(통합-1)"/>
      <sheetName val="4.2유효폭의 계산"/>
      <sheetName val="wall"/>
      <sheetName val="Front"/>
      <sheetName val="공내역"/>
      <sheetName val="유효폭의 계산"/>
      <sheetName val="집계표"/>
      <sheetName val="횡배수관집현황(2공구)"/>
      <sheetName val="투찰"/>
      <sheetName val="입찰"/>
      <sheetName val="현경"/>
      <sheetName val="오억미만"/>
      <sheetName val="기초일위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Sheet2"/>
      <sheetName val="4차원가계산서"/>
      <sheetName val="gyun"/>
      <sheetName val="노임단가"/>
      <sheetName val="분전함신설"/>
      <sheetName val="접지1종"/>
      <sheetName val="2002하반기노임기준"/>
      <sheetName val="ILWI"/>
      <sheetName val="Sheet1 (2)"/>
      <sheetName val="복구경비"/>
      <sheetName val="갑지"/>
      <sheetName val="BID"/>
      <sheetName val="을지"/>
      <sheetName val="단가표"/>
      <sheetName val="빗물받이(910-510-410)"/>
      <sheetName val="전신환매도율"/>
      <sheetName val="일반공사"/>
      <sheetName val="날개수량1.5"/>
      <sheetName val="일반부표"/>
      <sheetName val="초기화면"/>
      <sheetName val="1"/>
      <sheetName val="본공사"/>
      <sheetName val="설계명세,97품셈"/>
      <sheetName val="인건비"/>
      <sheetName val="노임"/>
      <sheetName val="노임(1차)"/>
      <sheetName val="단위중량"/>
      <sheetName val="개요"/>
      <sheetName val="점검총괄"/>
      <sheetName val="코드"/>
      <sheetName val="공비대비"/>
      <sheetName val="원가계산서"/>
      <sheetName val="수량산출"/>
      <sheetName val="형틀공사"/>
      <sheetName val="목차임시"/>
      <sheetName val="견적대비"/>
      <sheetName val="감시제어"/>
      <sheetName val="4.2유효폭의 계산"/>
      <sheetName val="예정공정완"/>
      <sheetName val="I一般比"/>
      <sheetName val="총물량"/>
      <sheetName val="국내조달(통합-1)"/>
      <sheetName val="b_balju_cho"/>
      <sheetName val="콘_재료분리(1)"/>
      <sheetName val="기초일위"/>
      <sheetName val="설계서"/>
      <sheetName val="기초자료입력"/>
      <sheetName val="물량"/>
      <sheetName val="공통가설(기준안)"/>
      <sheetName val="맨홀수량산출"/>
      <sheetName val="단가"/>
      <sheetName val="일위대가표(DEEP)"/>
      <sheetName val="#REF"/>
      <sheetName val="전체"/>
      <sheetName val="조직"/>
      <sheetName val="노무비"/>
      <sheetName val="유출B"/>
      <sheetName val="단가 및 재료비"/>
      <sheetName val="일위대가"/>
      <sheetName val="설계명세서"/>
      <sheetName val="부대대비"/>
      <sheetName val="냉연집계"/>
      <sheetName val="사업분석"/>
      <sheetName val="단가산출"/>
      <sheetName val="등록자료"/>
      <sheetName val="빌딩 안내"/>
      <sheetName val="백룡교차로"/>
      <sheetName val="산정교차로"/>
      <sheetName val="신영교차로"/>
      <sheetName val="자재단가"/>
      <sheetName val="사리부설"/>
      <sheetName val="48수량"/>
      <sheetName val="22수량"/>
      <sheetName val="49수량"/>
      <sheetName val="토목내역"/>
      <sheetName val="순환펌프"/>
      <sheetName val="저수조"/>
      <sheetName val="급,배기팬"/>
      <sheetName val="급탕순환펌프"/>
      <sheetName val="내역서"/>
      <sheetName val="표지 (2)"/>
      <sheetName val="산출내역서집계표"/>
      <sheetName val="Sheet6"/>
      <sheetName val="백호우계수"/>
      <sheetName val="내역"/>
      <sheetName val="직접인건비"/>
      <sheetName val="거래처"/>
      <sheetName val="옥외전력간선설비공사"/>
      <sheetName val="목차"/>
      <sheetName val="내역(중앙)"/>
      <sheetName val="내역(창신)"/>
      <sheetName val="부하계산"/>
      <sheetName val="내역서(건축)"/>
      <sheetName val="서울대규장각(가시설흙막이)"/>
      <sheetName val="PAN"/>
      <sheetName val="1.설계조건"/>
      <sheetName val="설계"/>
      <sheetName val="9GNG운반"/>
      <sheetName val="C.배수관공"/>
      <sheetName val=" BM 셈플"/>
      <sheetName val="Total"/>
      <sheetName val="중기손료"/>
      <sheetName val="70%"/>
      <sheetName val="경상직원"/>
      <sheetName val="건축토목내역"/>
      <sheetName val="BSD (2)"/>
      <sheetName val="산출내역서"/>
      <sheetName val="설계예산서"/>
      <sheetName val="갈현동"/>
      <sheetName val="DATA1"/>
      <sheetName val="소비자가"/>
      <sheetName val="일위대가표"/>
      <sheetName val="날개벽"/>
      <sheetName val="상행-교대(A1)"/>
      <sheetName val="rate"/>
      <sheetName val="257A1"/>
      <sheetName val="공내역"/>
      <sheetName val="일위대가 자재가격"/>
      <sheetName val="내역서(삼호)"/>
      <sheetName val="일반수량총괄"/>
      <sheetName val="공종목록표"/>
      <sheetName val="수로단위수량"/>
      <sheetName val="수원공사비"/>
      <sheetName val="자재대"/>
      <sheetName val="사유서제출현황-2"/>
      <sheetName val="data"/>
      <sheetName val="공사비산출내역"/>
      <sheetName val="수량산출내역1115"/>
      <sheetName val="지급자재"/>
      <sheetName val="토목"/>
      <sheetName val="총괄"/>
      <sheetName val="기계공사"/>
      <sheetName val="위스키3"/>
      <sheetName val="주류전체2"/>
      <sheetName val="DS설변내역서"/>
      <sheetName val="DS기성최종"/>
      <sheetName val="표지"/>
      <sheetName val="시점교대"/>
      <sheetName val="설계내역서"/>
      <sheetName val="제수"/>
      <sheetName val="공기"/>
      <sheetName val="설계조건"/>
      <sheetName val="44"/>
      <sheetName val="NP-총정리"/>
      <sheetName val="데이타"/>
      <sheetName val="재료표"/>
      <sheetName val="횡배수관"/>
      <sheetName val="식재인부"/>
      <sheetName val="기본일위"/>
      <sheetName val="판매시설"/>
      <sheetName val="변경내역서"/>
      <sheetName val="계약내역서"/>
      <sheetName val="단가산출서"/>
      <sheetName val="3.공통공사대비"/>
      <sheetName val="익산"/>
      <sheetName val="관리,공감"/>
      <sheetName val="대비표(토공1안)"/>
      <sheetName val="참조(인건비)"/>
      <sheetName val="N賃率-職"/>
      <sheetName val="20_10_100"/>
      <sheetName val="기본입력표"/>
      <sheetName val="기초"/>
      <sheetName val="Y-WORK"/>
      <sheetName val="노원열병합  건축공사기성내역서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요율맨_x0008_뀁鳀듍᳅퇁쓉岬˔Ā건축_x0002_ꀁ꧑ʺĀ설비Ā갑지_x0006_匀敨瑥ȳ"/>
      <sheetName val="4차원가계산서"/>
      <sheetName val="맨홀수량산출"/>
      <sheetName val="초기화면"/>
      <sheetName val="개요"/>
      <sheetName val="서문"/>
      <sheetName val="판매시설"/>
      <sheetName val="설계"/>
      <sheetName val="단가표"/>
      <sheetName val="산출내역서"/>
      <sheetName val="gyun"/>
      <sheetName val="내역(총괄)"/>
      <sheetName val="Sheet1"/>
      <sheetName val="2공구산출내역"/>
      <sheetName val="제작운반"/>
      <sheetName val="제작운반변경"/>
      <sheetName val="1"/>
      <sheetName val="코드"/>
      <sheetName val="내역서"/>
      <sheetName val="공내역"/>
      <sheetName val="설계서"/>
      <sheetName val="물가자료"/>
      <sheetName val="일위대가"/>
      <sheetName val="날개벽"/>
      <sheetName val="내역"/>
      <sheetName val="밸브설치"/>
      <sheetName val="을지"/>
      <sheetName val="빗물받이(910-510-410)"/>
      <sheetName val="분전함신설"/>
      <sheetName val="접지1종"/>
      <sheetName val="일반부표"/>
      <sheetName val="조직"/>
      <sheetName val="20_10_100"/>
      <sheetName val="콘_재료분리(1)"/>
      <sheetName val="9GNG운반"/>
      <sheetName val="Total"/>
      <sheetName val="사리부설"/>
      <sheetName val="수량산출서"/>
      <sheetName val="______________________________2"/>
      <sheetName val="날개수량1.5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Sheet2"/>
      <sheetName val="산출내역서집계표"/>
      <sheetName val="형틀공사"/>
      <sheetName val="설계"/>
      <sheetName val="2002하반기노임기준"/>
      <sheetName val="요율"/>
      <sheetName val="gyun"/>
      <sheetName val="단가조사서"/>
      <sheetName val="코드"/>
      <sheetName val="1"/>
      <sheetName val="분전함신설"/>
      <sheetName val="접지1종"/>
      <sheetName val="ILWI"/>
      <sheetName val="공통"/>
      <sheetName val="빗물받이(910-510-410)"/>
      <sheetName val="원가계산서"/>
      <sheetName val="자재단가"/>
      <sheetName val="갑지"/>
      <sheetName val="일위산출"/>
      <sheetName val="4차원가계산서"/>
      <sheetName val="설계서"/>
      <sheetName val="일위대가"/>
      <sheetName val="수량산출"/>
      <sheetName val="노임단가"/>
      <sheetName val="산출서"/>
      <sheetName val="물가시세"/>
      <sheetName val="내역서 "/>
      <sheetName val="산출1"/>
      <sheetName val="날개수량1.5"/>
      <sheetName val="을지"/>
      <sheetName val="횡 연장"/>
      <sheetName val="날개벽"/>
      <sheetName val="00000"/>
      <sheetName val="초기화면"/>
      <sheetName val="일반부표"/>
      <sheetName val="건축토목내역"/>
      <sheetName val="실행"/>
      <sheetName val="Total"/>
      <sheetName val="DATE"/>
      <sheetName val="식재일위대가"/>
      <sheetName val="단위중량"/>
      <sheetName val="총괄"/>
      <sheetName val="산출내역서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Sheet1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주택총괄"/>
      <sheetName val="주택(1-10)"/>
      <sheetName val="구조물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깨기물량-동화천1"/>
      <sheetName val="DATE"/>
      <sheetName val="터파기및재료"/>
      <sheetName val="TOTAL3"/>
      <sheetName val="상하차비용(기계상차)"/>
      <sheetName val="수간보호"/>
      <sheetName val="운반비"/>
      <sheetName val="Sheet2"/>
      <sheetName val="콘_재료분리(1)"/>
      <sheetName val="산출내역서집계표"/>
      <sheetName val="Sheet1 (2)"/>
      <sheetName val="예정공정완"/>
      <sheetName val="데이타"/>
      <sheetName val="식재인부"/>
      <sheetName val="시중노임"/>
      <sheetName val="보고서원고"/>
      <sheetName val="2002하반기노임기준"/>
      <sheetName val="목록"/>
      <sheetName val="날개벽"/>
      <sheetName val="DATA"/>
      <sheetName val="ABUT수량-A1"/>
      <sheetName val="농로토공집계"/>
      <sheetName val="농로수량집계"/>
      <sheetName val="지역명"/>
      <sheetName val="설계"/>
      <sheetName val="초기화면"/>
      <sheetName val="2000년1차"/>
      <sheetName val="2000전체분"/>
      <sheetName val="단가"/>
      <sheetName val="빗물받이(910-510-410)"/>
      <sheetName val="단가결정"/>
      <sheetName val="01AC"/>
      <sheetName val="일위대가"/>
      <sheetName val="골막이(야매)"/>
      <sheetName val="날개수량1.5"/>
      <sheetName val="●수량(침구보관창고-21평)"/>
      <sheetName val="일위대가모듈"/>
      <sheetName val="기초자료입력"/>
      <sheetName val="단위가격"/>
      <sheetName val="지점별강우량"/>
      <sheetName val="VXXXXX"/>
      <sheetName val="일위대가표"/>
      <sheetName val="4차원가계산서"/>
      <sheetName val="상수구조화편집부표"/>
      <sheetName val="인자기준"/>
      <sheetName val="unitpric"/>
      <sheetName val="단위수량"/>
      <sheetName val="예가 (2)"/>
      <sheetName val="8.PILE  (돌출)"/>
      <sheetName val="공비대비"/>
      <sheetName val="주류전체2"/>
      <sheetName val="위스키3"/>
      <sheetName val="기계공사"/>
      <sheetName val="내역(중앙)"/>
      <sheetName val="수원공사비"/>
      <sheetName val="입찰"/>
      <sheetName val="현경"/>
      <sheetName val="공사비내역서"/>
      <sheetName val="토목"/>
      <sheetName val="암거단위"/>
      <sheetName val="토공(우물통,기타) "/>
      <sheetName val="내역"/>
      <sheetName val="재료값"/>
      <sheetName val="자재일람"/>
      <sheetName val="생활지리"/>
      <sheetName val="광주운남을"/>
      <sheetName val="노임단가 (2)"/>
      <sheetName val="산출내역서"/>
      <sheetName val="직접경비호표"/>
      <sheetName val="가도공"/>
      <sheetName val="건축내역"/>
      <sheetName val="본공사"/>
      <sheetName val="1.설계조건"/>
      <sheetName val="표  지"/>
      <sheetName val="노임"/>
      <sheetName val="#REF"/>
      <sheetName val="단가조사"/>
      <sheetName val="9.RAHMEN일반수량"/>
      <sheetName val="공내역"/>
      <sheetName val="제수변 수량집계표(보통)"/>
      <sheetName val="교각계산"/>
      <sheetName val="자재대"/>
      <sheetName val="토목을"/>
      <sheetName val="새공통(96임금인상기준)"/>
      <sheetName val="수공기"/>
      <sheetName val="중기"/>
      <sheetName val="noyim"/>
      <sheetName val="일반부표"/>
      <sheetName val="1 자원총괄"/>
      <sheetName val="날개벽수량표"/>
      <sheetName val="갑지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시점교대"/>
      <sheetName val="CABLE SIZE-1"/>
      <sheetName val="도근좌표"/>
      <sheetName val="공사비"/>
      <sheetName val="밸브설치"/>
      <sheetName val="요율"/>
      <sheetName val="자재집계표지"/>
      <sheetName val="수량산출"/>
      <sheetName val="단위수량(1)"/>
      <sheetName val="수리보고서비"/>
      <sheetName val="중사"/>
      <sheetName val="테이블"/>
      <sheetName val="내역서"/>
      <sheetName val="00000"/>
      <sheetName val="재료비"/>
      <sheetName val="DB구축"/>
    </sheetNames>
    <sheetDataSet>
      <sheetData sheetId="0" refreshError="1">
        <row r="17">
          <cell r="J17">
            <v>0.1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"/>
      <sheetName val="3"/>
      <sheetName val="4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Macr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지"/>
      <sheetName val="자재집계표"/>
      <sheetName val="토공표지"/>
      <sheetName val="토공량집계"/>
      <sheetName val="토공량산출"/>
      <sheetName val="간이토류벽"/>
      <sheetName val="콘크리트깨기"/>
      <sheetName val="조립암거공표지"/>
      <sheetName val="조립식암거수량집계표"/>
      <sheetName val="조립PC"/>
      <sheetName val="물량산출근거"/>
      <sheetName val="맨홀수량집계표"/>
      <sheetName val="박스맨홀수량산출서"/>
      <sheetName val="수로관표지"/>
      <sheetName val="수로관집계표"/>
      <sheetName val="수로관공"/>
      <sheetName val="수로관집수정설치"/>
      <sheetName val="서문수량"/>
      <sheetName val="산출근거"/>
      <sheetName val="터파기및재료"/>
      <sheetName val="Macro1"/>
      <sheetName val="소방"/>
      <sheetName val="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Macro1"/>
      <sheetName val="Baby일위대가"/>
      <sheetName val="자재집계표지"/>
      <sheetName val="노임"/>
      <sheetName val="교통대책내역"/>
      <sheetName val="간접비계산"/>
      <sheetName val="개소별수량산출"/>
      <sheetName val="내역서"/>
      <sheetName val="기계경비(시간당)"/>
      <sheetName val="을지"/>
      <sheetName val="I一般比"/>
      <sheetName val="N賃率-職"/>
      <sheetName val="경산"/>
      <sheetName val="공사설계서"/>
      <sheetName val="원가계산서"/>
      <sheetName val="날개수량1.5"/>
      <sheetName val="국내조달(통합-1)"/>
      <sheetName val="Sheet6"/>
      <sheetName val="단1"/>
      <sheetName val="49단가"/>
      <sheetName val="근로자자료입력"/>
      <sheetName val="참고자료"/>
      <sheetName val="노무비"/>
      <sheetName val="분전함신설"/>
      <sheetName val="접지1종"/>
      <sheetName val="시중노임"/>
      <sheetName val="수량산출"/>
      <sheetName val="집계"/>
      <sheetName val="맨홀수량"/>
      <sheetName val="토목주소"/>
      <sheetName val="gyun"/>
      <sheetName val="BID"/>
      <sheetName val="연결관산출조서"/>
      <sheetName val="DATE"/>
      <sheetName val="4.설계예산내역서"/>
      <sheetName val="진천,증평(9.3)"/>
      <sheetName val="시중노임(공사)"/>
      <sheetName val="산출근거"/>
      <sheetName val="9GNG운반"/>
      <sheetName val="인건비"/>
      <sheetName val="기본단가표"/>
      <sheetName val="집계표"/>
      <sheetName val="공량산출서"/>
      <sheetName val="산출내역서"/>
      <sheetName val="45,46"/>
      <sheetName val="차액보증"/>
      <sheetName val="확약서"/>
      <sheetName val="소방사항"/>
      <sheetName val="일위대가"/>
      <sheetName val="노임단가표"/>
      <sheetName val="적용기준"/>
      <sheetName val="2002하반기노임기준"/>
      <sheetName val="70%"/>
      <sheetName val="자재"/>
      <sheetName val="인건-측정"/>
      <sheetName val="배수장토목공사비"/>
      <sheetName val="철거산출근거"/>
      <sheetName val="화재 탐지 설비"/>
      <sheetName val="내역서(삼호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지급(1)"/>
      <sheetName val="단가산출"/>
      <sheetName val="토목공사"/>
      <sheetName val="화산경계"/>
      <sheetName val="ABUT수량-A1"/>
      <sheetName val="현장조사"/>
      <sheetName val="내역"/>
      <sheetName val="DATE"/>
      <sheetName val="내역서"/>
      <sheetName val="위치조서"/>
      <sheetName val="COPING-1"/>
      <sheetName val="역T형교대-2수량"/>
      <sheetName val="관급자재"/>
      <sheetName val="맨홀수량"/>
      <sheetName val="우,오수"/>
      <sheetName val="자재집계표지"/>
      <sheetName val=""/>
      <sheetName val="개소별수량산출"/>
      <sheetName val="산출근거"/>
      <sheetName val="박스단위(1_5×1_0)본선"/>
      <sheetName val="날개단위(1_5×1_5)마을"/>
      <sheetName val="날개수량(1_5×1_5)2마을"/>
      <sheetName val="박스연장조서_"/>
      <sheetName val="날개벽"/>
      <sheetName val="노임단가"/>
      <sheetName val="암거단위"/>
      <sheetName val="데이타"/>
      <sheetName val="단위수량"/>
      <sheetName val="가시설수량"/>
      <sheetName val="진주방향"/>
      <sheetName val="내역서01"/>
      <sheetName val="중기손료"/>
      <sheetName val="소일위대가코드표"/>
      <sheetName val="설계조건"/>
      <sheetName val="마산방향"/>
      <sheetName val="자료"/>
      <sheetName val="수목표준대가"/>
      <sheetName val="횡_연장"/>
      <sheetName val="주소록"/>
      <sheetName val="000000"/>
      <sheetName val="단가산출_(2)"/>
      <sheetName val="식재인부"/>
      <sheetName val="예가_(2)"/>
      <sheetName val="#REF"/>
      <sheetName val="관로공표지"/>
      <sheetName val="품셈"/>
      <sheetName val="품셈TABLE"/>
      <sheetName val="반중력식옹벽3_5"/>
      <sheetName val="guard(mac)"/>
      <sheetName val="input"/>
      <sheetName val="마산방향철근집계"/>
      <sheetName val="총괄표"/>
      <sheetName val="1_설계조건"/>
      <sheetName val="교각계산"/>
      <sheetName val="Dae_Jiju"/>
      <sheetName val="횡배위치"/>
      <sheetName val="안정계산"/>
      <sheetName val="단면검토"/>
      <sheetName val="Sikje_ingun"/>
      <sheetName val="TREE_D"/>
      <sheetName val="일위목록"/>
      <sheetName val="요율"/>
      <sheetName val="송천신미산원가"/>
      <sheetName val="4)유동표"/>
      <sheetName val="1-4일위대가목차"/>
      <sheetName val="근로자자료입력"/>
      <sheetName val="참고자료"/>
      <sheetName val="설-원가"/>
      <sheetName val="설치자재"/>
      <sheetName val="단중"/>
      <sheetName val="건축"/>
      <sheetName val="______1DATA___________________2"/>
      <sheetName val="도로횡단-D300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수자재단위당"/>
      <sheetName val="DOHWA03"/>
      <sheetName val="수토공단위당"/>
      <sheetName val="단가"/>
      <sheetName val="일반수량총괄집계"/>
      <sheetName val="#REF"/>
      <sheetName val="상촌2교-일반수량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진해여고B (4)"/>
      <sheetName val="진해여고B (3)"/>
      <sheetName val="선산여중고"/>
      <sheetName val="선산여중고 (2)"/>
      <sheetName val="견적서 (7)"/>
      <sheetName val="견적서"/>
      <sheetName val="견적서 (2)"/>
      <sheetName val="견적서 (4)"/>
      <sheetName val="견적서 (5)"/>
      <sheetName val="견적서 (6)"/>
      <sheetName val="진해여고A"/>
      <sheetName val="진해여고B"/>
      <sheetName val="진해여고B (2)"/>
      <sheetName val="진해조회대"/>
      <sheetName val="진해조회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  <sheetName val="VXXXXX"/>
      <sheetName val="box-간지"/>
      <sheetName val="구조물집계표"/>
      <sheetName val="암거1수량"/>
      <sheetName val="Sheet1"/>
      <sheetName val="암거단위-2련"/>
      <sheetName val="터파기고(box)"/>
      <sheetName val="100000"/>
      <sheetName val="200000"/>
      <sheetName val="300000"/>
      <sheetName val="400000"/>
      <sheetName val="500000"/>
      <sheetName val="횡배수관수량집계"/>
      <sheetName val="횡배수관면벽"/>
      <sheetName val="횡면벽단위수량 "/>
      <sheetName val="횡배수관기초"/>
      <sheetName val="날개벽1.5"/>
      <sheetName val="배수날개토공,공제수량"/>
      <sheetName val="날개벽단위수량"/>
      <sheetName val="날개치수및토공단위수량"/>
      <sheetName val="TYPE-2"/>
      <sheetName val="TYPE-3"/>
      <sheetName val="평균H"/>
      <sheetName val="횡배수관연장조서"/>
      <sheetName val="집수정수량"/>
      <sheetName val="집수정토공300"/>
      <sheetName val="집수정토공 600"/>
      <sheetName val="집수정토공 800"/>
    </sheetNames>
    <sheetDataSet>
      <sheetData sheetId="0"/>
      <sheetData sheetId="1" refreshError="1"/>
      <sheetData sheetId="2"/>
      <sheetData sheetId="3"/>
      <sheetData sheetId="4" refreshError="1">
        <row r="25">
          <cell r="AE25">
            <v>28.5</v>
          </cell>
        </row>
      </sheetData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요율"/>
      <sheetName val="DATE"/>
      <sheetName val="원형1호맨홀토공수량"/>
      <sheetName val="한강운반비"/>
      <sheetName val="내역서"/>
      <sheetName val="신우"/>
      <sheetName val="단양 00 아파트-세부내역"/>
      <sheetName val="서문"/>
      <sheetName val="대치판정"/>
      <sheetName val="배관배선 단가조사"/>
      <sheetName val="일위대가"/>
      <sheetName val="일위대가집계"/>
      <sheetName val="일위대가(1)"/>
      <sheetName val="Macro1"/>
      <sheetName val="내역"/>
      <sheetName val="원가계산서"/>
      <sheetName val="공사개요"/>
      <sheetName val="일반부표"/>
      <sheetName val="bid"/>
      <sheetName val="일위_파일"/>
      <sheetName val="일반수량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</row>
        <row r="33">
          <cell r="E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</row>
        <row r="61">
          <cell r="E61" t="str">
            <v>다.기계설비공사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</row>
        <row r="91">
          <cell r="D91" t="str">
            <v xml:space="preserve">  3.경   비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</row>
        <row r="94">
          <cell r="E94" t="str">
            <v>(3) 고용보험료</v>
          </cell>
          <cell r="K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자재집계"/>
      <sheetName val="총자재집계표"/>
      <sheetName val="자재집계"/>
      <sheetName val="자재집계표"/>
      <sheetName val="관로공표지"/>
      <sheetName val="관공집계표"/>
      <sheetName val="오수관공"/>
      <sheetName val="주택오수관"/>
      <sheetName val="주택오수관 (본선)"/>
      <sheetName val="주택오수관 (지선)"/>
      <sheetName val="상수도공"/>
      <sheetName val="주택상수관 (본선)"/>
      <sheetName val="주택상수관 (지선)"/>
      <sheetName val="토공 및 포장공"/>
      <sheetName val="토공및포장수량집계표"/>
      <sheetName val="본선포장수량산출서"/>
      <sheetName val="지선포장수량산출서"/>
      <sheetName val="토공량집계"/>
      <sheetName val="본선토공량산출"/>
      <sheetName val="지선토공량산출"/>
      <sheetName val="구조물공"/>
      <sheetName val="구조물수량집계표"/>
      <sheetName val="1-1호맨홀수량집계표"/>
      <sheetName val="1-1호맨홀수량산출서(본선)"/>
      <sheetName val="1-1호맨홀수량산출서(지선)"/>
      <sheetName val="공종별자재집계표"/>
      <sheetName val="골재집계표"/>
      <sheetName val="토공계획서"/>
      <sheetName val="토공계획서 (2)"/>
      <sheetName val="토공유동표"/>
      <sheetName val="일반토공집계표"/>
      <sheetName val="암거자재집계표"/>
      <sheetName val="철근조서"/>
      <sheetName val="암거기초수량"/>
      <sheetName val="암거조서"/>
      <sheetName val="암거날개벽기초수량"/>
      <sheetName val="구조물깨기"/>
      <sheetName val="배수공수량집계표 "/>
      <sheetName val="종배수공자재집계표"/>
      <sheetName val="종배수관기초수량 "/>
      <sheetName val="종배수관연장집계"/>
      <sheetName val="종배수관맨홀"/>
      <sheetName val="맨홀조서"/>
      <sheetName val="횡배수공자재집계표"/>
      <sheetName val="횡배수관기초수량"/>
      <sheetName val="횡배수관연장집계"/>
      <sheetName val="날개벽기초수량"/>
      <sheetName val="배수관날개벽"/>
      <sheetName val="일반관부설"/>
      <sheetName val="포장수량산출서"/>
      <sheetName val="포장토적조서"/>
      <sheetName val="설계기준 및 하중계산"/>
      <sheetName val="덕전리"/>
      <sheetName val="횡배수조서"/>
      <sheetName val="평선안길"/>
      <sheetName val="연장및면적(좌측)"/>
      <sheetName val="원가"/>
      <sheetName val="일위"/>
      <sheetName val="초기화면"/>
      <sheetName val="날개벽"/>
      <sheetName val="공내역"/>
      <sheetName val="기계경비"/>
      <sheetName val="각형맨홀"/>
      <sheetName val="일반수량"/>
      <sheetName val="guard(mac)"/>
      <sheetName val="기초자료"/>
      <sheetName val="배수관공"/>
      <sheetName val="교각1"/>
      <sheetName val="000000"/>
      <sheetName val="일위대가(1)"/>
      <sheetName val="날개벽수량표"/>
      <sheetName val="슬래브(유곡)"/>
      <sheetName val="자재비"/>
      <sheetName val="사  업  비  수  지  예  산  서"/>
      <sheetName val="산출근거"/>
      <sheetName val="동해title"/>
      <sheetName val="우수공"/>
      <sheetName val="산출내역서집계표"/>
      <sheetName val="원가서"/>
      <sheetName val="수량산출"/>
      <sheetName val="기존포장깨기"/>
      <sheetName val="석축헐기"/>
      <sheetName val="98NS-N"/>
      <sheetName val="암거단위"/>
      <sheetName val="코드표"/>
      <sheetName val="토공1차"/>
      <sheetName val="내역서단가산출용"/>
      <sheetName val="DATE"/>
      <sheetName val="암거"/>
      <sheetName val="조명시설"/>
      <sheetName val="집계표"/>
      <sheetName val="위치"/>
      <sheetName val="원형1호맨홀토공수량"/>
      <sheetName val="사다리"/>
      <sheetName val="골막이(야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안동댐-발전설비"/>
      <sheetName val="대치판정"/>
      <sheetName val="인건-측정"/>
      <sheetName val="신우"/>
      <sheetName val="일위대가(1)"/>
      <sheetName val="노임"/>
      <sheetName val="내역"/>
      <sheetName val="98NS-N"/>
      <sheetName val="산수배수"/>
      <sheetName val="산출내역서집계표"/>
      <sheetName val="준검 내역서"/>
      <sheetName val="일위대가"/>
      <sheetName val="단가산출"/>
      <sheetName val="관로공표지"/>
      <sheetName val="내역서적용"/>
      <sheetName val="횡배수관집현황(2공구)"/>
      <sheetName val="원가계산서"/>
      <sheetName val="원가서"/>
      <sheetName val="한강운반비"/>
      <sheetName val="제-노임"/>
      <sheetName val="제직재"/>
      <sheetName val="초기화면"/>
      <sheetName val="연장및면적(좌측)"/>
      <sheetName val="s"/>
      <sheetName val="DATE"/>
      <sheetName val="선정요령"/>
      <sheetName val="Sheet1 (2)"/>
      <sheetName val="노임단가"/>
      <sheetName val="내역(중앙)"/>
      <sheetName val="내역(창신)"/>
      <sheetName val="일반수량총괄집계"/>
      <sheetName val="일위대가(가설)"/>
      <sheetName val="제경비최종"/>
      <sheetName val="기초코드"/>
      <sheetName val="전기단가조사서"/>
      <sheetName val="배관배선 단가조사"/>
      <sheetName val="일위대가집계"/>
      <sheetName val="70%"/>
      <sheetName val="중기사용료"/>
      <sheetName val="9GNG운반"/>
      <sheetName val="BQ(실행)"/>
      <sheetName val="Y-WORK"/>
      <sheetName val="조명율표"/>
      <sheetName val="Sheet10"/>
      <sheetName val="내부수지예산"/>
      <sheetName val="(A)내역서"/>
      <sheetName val="1.수인터널"/>
      <sheetName val="Sheet1"/>
      <sheetName val="gyun"/>
      <sheetName val="기초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관로공표지"/>
      <sheetName val="단가"/>
      <sheetName val=""/>
      <sheetName val="000000"/>
      <sheetName val="전기단가조사서"/>
      <sheetName val="기초자료"/>
      <sheetName val="내역서적용수량 (지방도893)"/>
      <sheetName val="토공1차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</sheetNames>
    <sheetDataSet>
      <sheetData sheetId="0"/>
      <sheetData sheetId="1"/>
      <sheetData sheetId="2"/>
      <sheetData sheetId="3"/>
      <sheetData sheetId="4"/>
      <sheetData sheetId="5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관급"/>
      <sheetName val="VXXXXX"/>
      <sheetName val="산출내역서"/>
      <sheetName val="원가계산서"/>
      <sheetName val="CT"/>
      <sheetName val="Sheet6"/>
      <sheetName val="DANGA"/>
      <sheetName val="신우"/>
      <sheetName val="실행철강하도"/>
      <sheetName val="배수관공"/>
      <sheetName val="기흥하도용"/>
      <sheetName val="내역서"/>
      <sheetName val="내역서 (2)"/>
      <sheetName val="관급현황"/>
      <sheetName val="실행간접비"/>
      <sheetName val=" 갑지"/>
      <sheetName val="일위대가표"/>
      <sheetName val="아산503"/>
      <sheetName val="시행예산"/>
      <sheetName val="대치판정"/>
      <sheetName val="단가"/>
      <sheetName val="Sheet4"/>
      <sheetName val="예산"/>
      <sheetName val="기본단가표"/>
      <sheetName val="자재단가"/>
      <sheetName val="1단계"/>
      <sheetName val="견적정보"/>
      <sheetName val="화재 탐지 설비"/>
      <sheetName val="원가"/>
      <sheetName val="직재"/>
      <sheetName val="인건비 "/>
      <sheetName val="원도급"/>
      <sheetName val="하도급"/>
      <sheetName val="일위대가"/>
      <sheetName val="기초자료"/>
      <sheetName val="일위대가(가설)"/>
      <sheetName val="집계표"/>
      <sheetName val="형틀공사"/>
      <sheetName val="백암비스타내역"/>
      <sheetName val="노임단가"/>
      <sheetName val="관리,공감"/>
      <sheetName val="Sheet1 (2)"/>
      <sheetName val="노무비단가"/>
      <sheetName val="여과지동"/>
      <sheetName val="총괄내역서"/>
      <sheetName val="방수"/>
      <sheetName val="IT-BAT"/>
      <sheetName val="신고조서"/>
      <sheetName val="실행내역서(DCU)"/>
      <sheetName val="단가비교"/>
      <sheetName val="포장공"/>
      <sheetName val="물가대비표"/>
      <sheetName val="내역서2안"/>
      <sheetName val="원가 (2)"/>
      <sheetName val="제1장"/>
      <sheetName val="일위대가(1)"/>
      <sheetName val="설계내역서(A)"/>
      <sheetName val="원가계산"/>
      <sheetName val="지급자재"/>
      <sheetName val="단가표"/>
      <sheetName val="설계내역서"/>
      <sheetName val="단가 및 재료비"/>
      <sheetName val="시화점실행"/>
      <sheetName val="4.내역"/>
      <sheetName val="data"/>
      <sheetName val="공통(20-91)"/>
      <sheetName val="표지 (2)"/>
      <sheetName val="재료값"/>
      <sheetName val="설계서을"/>
      <sheetName val="배관배선 단가조사"/>
      <sheetName val="일위대가집계"/>
      <sheetName val="대비2"/>
      <sheetName val="변경현황"/>
      <sheetName val="토사(PE)"/>
      <sheetName val="프랜트면허"/>
      <sheetName val="토목주소"/>
      <sheetName val="감가상각"/>
      <sheetName val="우석문틀"/>
      <sheetName val="123"/>
      <sheetName val="개산공사비"/>
      <sheetName val="일일"/>
      <sheetName val="사업관리"/>
      <sheetName val="터파기및재료"/>
      <sheetName val="기술부 VENDOR LIST"/>
      <sheetName val="원,1,2차물량"/>
      <sheetName val="공사비증감"/>
      <sheetName val="공사비집계"/>
      <sheetName val="목차"/>
      <sheetName val="건축공사"/>
      <sheetName val="내역"/>
      <sheetName val="1,2공구원가계산서"/>
      <sheetName val="2공구산출내역"/>
      <sheetName val="1공구산출내역서"/>
      <sheetName val="입찰견적보고서"/>
      <sheetName val="제품현황"/>
      <sheetName val="월별수입"/>
      <sheetName val="인력터파기"/>
      <sheetName val="2련간지"/>
      <sheetName val="시운전연료비"/>
      <sheetName val="내역서-설비"/>
      <sheetName val="수량산출"/>
      <sheetName val="중기사용료"/>
      <sheetName val="기계경비산출기준"/>
      <sheetName val="교통대책내역"/>
      <sheetName val="견적"/>
      <sheetName val="주요항목별"/>
      <sheetName val="노무비"/>
      <sheetName val="전체"/>
      <sheetName val="수목데이타"/>
      <sheetName val="개요"/>
      <sheetName val="외주(기준)"/>
      <sheetName val="재.노.경(기준)"/>
      <sheetName val="공정집계_국별"/>
      <sheetName val="골조시행"/>
      <sheetName val="3.공통공사대비"/>
      <sheetName val="선급금신청서"/>
      <sheetName val="연습"/>
      <sheetName val="내역서(당초변경)"/>
      <sheetName val="기초"/>
      <sheetName val="시설"/>
      <sheetName val="공사비산출내역"/>
      <sheetName val="Ext. Stone-P"/>
      <sheetName val="소화실적"/>
      <sheetName val="투찰내역"/>
      <sheetName val="용선 C.L"/>
      <sheetName val="밸브설치"/>
      <sheetName val="00상노임"/>
      <sheetName val="총괄집계표"/>
      <sheetName val="투찰"/>
      <sheetName val="관일"/>
      <sheetName val="백호우계수"/>
      <sheetName val="목록"/>
      <sheetName val="기계경비"/>
      <sheetName val="전기일위대가"/>
      <sheetName val="인건비"/>
      <sheetName val="점검총괄"/>
      <sheetName val="공통가설"/>
      <sheetName val="총괄서"/>
      <sheetName val="새공통(96임금인상기준)"/>
      <sheetName val="옥외외등집계표"/>
      <sheetName val="갑지"/>
      <sheetName val="직접인건비(요율)"/>
      <sheetName val="DATE"/>
      <sheetName val="맨홀토공"/>
      <sheetName val="기초일위"/>
      <sheetName val="BSD (2)"/>
      <sheetName val="9-1차이내역"/>
      <sheetName val="영업소실적"/>
      <sheetName val="실행내역서 "/>
      <sheetName val="원하대비"/>
      <sheetName val="할증 "/>
      <sheetName val="제수변수량"/>
      <sheetName val="ITB COST"/>
      <sheetName val="일위집계표"/>
      <sheetName val="98수문일위"/>
      <sheetName val="단중표"/>
      <sheetName val="#2_일위대가목록"/>
      <sheetName val="Ⅱ-3공사비예산내역서(전기과)"/>
      <sheetName val="총공사내역서"/>
      <sheetName val="JUCKEYK"/>
      <sheetName val="9GNG운반"/>
      <sheetName val="NYS"/>
      <sheetName val="역T형교대(말뚝기초)"/>
      <sheetName val="가격조사서"/>
      <sheetName val="현장관리비"/>
      <sheetName val="96보완계획7.12"/>
      <sheetName val="Macro1"/>
      <sheetName val="98년"/>
      <sheetName val="공통"/>
      <sheetName val="정산내역서"/>
      <sheetName val="sh1"/>
      <sheetName val="단가산출"/>
      <sheetName val="감액총괄표"/>
      <sheetName val="상수구조화편집부표"/>
      <sheetName val="원가서"/>
      <sheetName val="월별생산"/>
      <sheetName val="노임9월"/>
      <sheetName val="을지"/>
      <sheetName val="TYPE-A"/>
      <sheetName val="36신설수량"/>
      <sheetName val="전기단가조사서"/>
      <sheetName val="현장직원현황(New) "/>
      <sheetName val="내역서(1)"/>
      <sheetName val="일위대가표(DEEP)"/>
      <sheetName val="환율change"/>
      <sheetName val="BSD_(2)"/>
      <sheetName val="_갑지"/>
      <sheetName val="운반공"/>
      <sheetName val="차액보증"/>
      <sheetName val="#REF"/>
      <sheetName val="3련 BOX"/>
      <sheetName val="노임"/>
      <sheetName val="EQUIP-H"/>
      <sheetName val="제잡비"/>
      <sheetName val="표지"/>
      <sheetName val="REDUCER"/>
      <sheetName val="WE'T"/>
      <sheetName val="DHEQSUPT"/>
      <sheetName val="기계내역서"/>
      <sheetName val="MOKDONG(1)"/>
      <sheetName val="추가예산"/>
      <sheetName val="중기조종사 단위단가"/>
      <sheetName val="bm-marine"/>
      <sheetName val="산출근거"/>
      <sheetName val="기초단가"/>
      <sheetName val="5. 현장관리비(new) "/>
      <sheetName val="기준"/>
      <sheetName val="가열로SW"/>
      <sheetName val="예산조서"/>
      <sheetName val="C1ㅇ"/>
      <sheetName val="N賃率-職"/>
      <sheetName val="망미"/>
      <sheetName val="빙장비사양"/>
      <sheetName val="설계내역서 "/>
      <sheetName val="(A)내역서"/>
      <sheetName val="Sens&amp;Anal"/>
      <sheetName val="산1~6"/>
      <sheetName val="부표총괄"/>
      <sheetName val="단면치수"/>
      <sheetName val="PI"/>
      <sheetName val="Sheet5"/>
      <sheetName val="EQUIPMENT"/>
      <sheetName val="Set"/>
      <sheetName val="CAT_5"/>
      <sheetName val="B1(반포1차)"/>
      <sheetName val="견적사양비교표"/>
      <sheetName val="일위대가목차"/>
      <sheetName val="임금단가"/>
      <sheetName val="입찰안"/>
      <sheetName val="운반비요율"/>
      <sheetName val="우수"/>
      <sheetName val="일위_파일"/>
      <sheetName val="DATA1"/>
      <sheetName val="수량산출서"/>
      <sheetName val="#2정산"/>
      <sheetName val="정부노임단가"/>
      <sheetName val="한강운반비"/>
      <sheetName val="공사내역(2003년)"/>
      <sheetName val="기계경비(시간당)"/>
      <sheetName val="버스운행안내"/>
      <sheetName val="70%"/>
      <sheetName val="Baby일위대가"/>
      <sheetName val="TB-내역서"/>
      <sheetName val="04년하반기장비부표"/>
      <sheetName val="3.현장배치"/>
      <sheetName val="전기3.1 단가비교표(분전반)"/>
      <sheetName val="전기1. 단위내역목록"/>
      <sheetName val="전기4. 인건비"/>
      <sheetName val="SAP Order"/>
      <sheetName val="물가자료"/>
      <sheetName val="원유3부두 네트워크"/>
      <sheetName val="본사인상전"/>
      <sheetName val="I一般比"/>
      <sheetName val="J直材4"/>
      <sheetName val="C-노임단가"/>
      <sheetName val="인상효1"/>
      <sheetName val="설계서"/>
      <sheetName val="예산서"/>
      <sheetName val="총공사비"/>
      <sheetName val="TIE-IN"/>
      <sheetName val="설비비4"/>
      <sheetName val="EST-1"/>
      <sheetName val="원내역"/>
      <sheetName val="조명시설"/>
      <sheetName val="간지"/>
      <sheetName val="중기가계"/>
      <sheetName val="공문"/>
      <sheetName val="⑥개발노임단가"/>
      <sheetName val="확정분세부"/>
      <sheetName val="확정분요약"/>
      <sheetName val="유입량"/>
      <sheetName val="토목품셈"/>
      <sheetName val="요율표"/>
      <sheetName val="준검 내역서"/>
      <sheetName val="현장일반사항"/>
      <sheetName val="맨홀수량산출"/>
      <sheetName val="금액내역서"/>
      <sheetName val="코드"/>
      <sheetName val="터널조도"/>
      <sheetName val="sand토적"/>
      <sheetName val="날개벽수량표"/>
      <sheetName val="환경평가"/>
      <sheetName val="인구"/>
      <sheetName val="단가조사"/>
      <sheetName val="NOMUBI"/>
      <sheetName val="BQ"/>
      <sheetName val="Xunit (단위환산)"/>
      <sheetName val="7.공정표"/>
      <sheetName val="대비"/>
      <sheetName val="엑셀결산"/>
      <sheetName val="XL4Poppy"/>
      <sheetName val="공사"/>
      <sheetName val="TRE TABLE"/>
      <sheetName val="산근"/>
      <sheetName val="견적집계표"/>
      <sheetName val="대림경상68억"/>
      <sheetName val="공사개요"/>
      <sheetName val="1.설계조건"/>
      <sheetName val="집계"/>
      <sheetName val="FC-101"/>
      <sheetName val="용접자료"/>
      <sheetName val="배수관연장조서"/>
      <sheetName val="옥외등신설"/>
      <sheetName val="저케CV22신설"/>
      <sheetName val="저케CV38신설"/>
      <sheetName val="저케CV8신설"/>
      <sheetName val="접지3종"/>
      <sheetName val="식재인부"/>
      <sheetName val="산출내역서집계표"/>
      <sheetName val="wall"/>
      <sheetName val="6호기"/>
      <sheetName val="공종별집계"/>
      <sheetName val="유림총괄"/>
      <sheetName val="총 원가계산"/>
      <sheetName val="예산M12A"/>
      <sheetName val="토목"/>
      <sheetName val="내역서_(2)"/>
      <sheetName val="기술부_VENDOR_LIST"/>
      <sheetName val="화재_탐지_설비"/>
      <sheetName val="원가_(2)"/>
      <sheetName val="배관배선_단가조사"/>
      <sheetName val="할증_"/>
      <sheetName val="4_내역"/>
      <sheetName val="실행내역서_"/>
      <sheetName val="용선_C_L"/>
      <sheetName val="AC포장수량"/>
      <sheetName val="신규 품"/>
      <sheetName val="노임 단가"/>
      <sheetName val="순공사비"/>
      <sheetName val="일위목록"/>
      <sheetName val="요율"/>
      <sheetName val="판매브리핑"/>
      <sheetName val="현장업무"/>
      <sheetName val="을"/>
      <sheetName val="제수"/>
      <sheetName val="공기"/>
      <sheetName val="일위집계(기존)"/>
      <sheetName val="설직재-1"/>
      <sheetName val="수량산출1"/>
      <sheetName val="자재단가표"/>
      <sheetName val="99노임기준"/>
      <sheetName val="배수공"/>
      <sheetName val="일위목차"/>
      <sheetName val="Y-WORK"/>
      <sheetName val="영동(D)"/>
      <sheetName val="DB구축"/>
      <sheetName val="공비대비"/>
      <sheetName val="월현황(내자)"/>
      <sheetName val="물량표"/>
      <sheetName val="산출근거#2-3"/>
      <sheetName val="SUMMARY"/>
      <sheetName val="PAINT"/>
      <sheetName val="식재일위대가"/>
      <sheetName val="학생내역"/>
      <sheetName val="200"/>
      <sheetName val="공통_20_91_"/>
      <sheetName val="대운반(철재)"/>
      <sheetName val="수량 산출서(당초)"/>
      <sheetName val="산업현황(판매량)"/>
      <sheetName val="전차선로 물량표"/>
      <sheetName val="단가비교표 _계측제어_"/>
      <sheetName val="집 계 표"/>
      <sheetName val="반중력식옹벽"/>
      <sheetName val="문학간접"/>
      <sheetName val="종단계산"/>
      <sheetName val="원가계산(2)"/>
      <sheetName val="교각1"/>
      <sheetName val="노무비 근거"/>
      <sheetName val="220 (2)"/>
      <sheetName val="이월"/>
      <sheetName val="고상실행"/>
      <sheetName val="w't table"/>
      <sheetName val="일위"/>
      <sheetName val="일집"/>
      <sheetName val="날개벽"/>
      <sheetName val="공무팀"/>
      <sheetName val="대가표(품셈)"/>
      <sheetName val="내역서_(2)1"/>
      <sheetName val="화재_탐지_설비1"/>
      <sheetName val="원가_(2)1"/>
      <sheetName val="_갑지1"/>
      <sheetName val="샌딩 에폭시 도장"/>
      <sheetName val="노임이"/>
      <sheetName val="자재단가비교표"/>
      <sheetName val="연돌일위집계"/>
      <sheetName val="공종별집계표(창고-52평)"/>
      <sheetName val="노무,재료"/>
      <sheetName val="설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수량산출서"/>
      <sheetName val="물량산출"/>
      <sheetName val="산출내력"/>
      <sheetName val="총괄표"/>
      <sheetName val="관급"/>
      <sheetName val="원가계산서"/>
      <sheetName val="Sheet1"/>
      <sheetName val="실행철강하도"/>
      <sheetName val="한벌초설계내력(7.20)"/>
      <sheetName val="원가"/>
      <sheetName val="산출내역서집계표"/>
      <sheetName val="기계경비"/>
      <sheetName val="공통(20-91)"/>
      <sheetName val="산수배수"/>
      <sheetName val="단가"/>
      <sheetName val="설계내역서"/>
      <sheetName val="(A)내역서"/>
      <sheetName val="테이블"/>
      <sheetName val="위치조서"/>
      <sheetName val="위치"/>
      <sheetName val="1,2공구원가계산서"/>
      <sheetName val="2공구산출내역"/>
      <sheetName val="1공구산출내역서"/>
      <sheetName val="갑지"/>
      <sheetName val="8.PILE  (돌출)"/>
      <sheetName val="내역"/>
      <sheetName val=" 갑지"/>
      <sheetName val="단양 00 아파트-세부내역"/>
      <sheetName val="화재 탐지 설비"/>
      <sheetName val="기본단가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견적서 (7)"/>
      <sheetName val="견적서"/>
      <sheetName val="견적서 (2)"/>
      <sheetName val="견적서 (4)"/>
      <sheetName val="견적서 (5)"/>
      <sheetName val="견적서 (6)"/>
      <sheetName val="진해여고A"/>
      <sheetName val="진해여고B"/>
      <sheetName val="진해여고B (2)"/>
      <sheetName val="진해조회대"/>
      <sheetName val="진해조회대 (2)"/>
      <sheetName val="진해여고B (4)"/>
      <sheetName val="진해여고B (3)"/>
      <sheetName val="선산여중고"/>
      <sheetName val="선산여중고 (2)"/>
      <sheetName val="진해여고B (5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개요"/>
      <sheetName val="총괄표"/>
      <sheetName val="원가계산"/>
      <sheetName val="지급자재"/>
      <sheetName val="설계예산서"/>
      <sheetName val="노무비"/>
      <sheetName val="백호우"/>
      <sheetName val="단가조사서"/>
      <sheetName val="수량집계"/>
      <sheetName val="일위대가"/>
      <sheetName val="공정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>
        <row r="4">
          <cell r="A4" t="str">
            <v>제 1 호표</v>
          </cell>
          <cell r="B4" t="str">
            <v>터파기(기계)</v>
          </cell>
          <cell r="C4" t="str">
            <v>㎥당</v>
          </cell>
          <cell r="D4">
            <v>1</v>
          </cell>
          <cell r="F4">
            <v>1422</v>
          </cell>
          <cell r="H4">
            <v>931</v>
          </cell>
          <cell r="J4">
            <v>113</v>
          </cell>
          <cell r="L4">
            <v>378</v>
          </cell>
        </row>
        <row r="5">
          <cell r="A5" t="str">
            <v>제 2 호표</v>
          </cell>
          <cell r="B5" t="str">
            <v>되메우기및다짐(기계)</v>
          </cell>
          <cell r="C5" t="str">
            <v>㎥당</v>
          </cell>
          <cell r="D5">
            <v>1</v>
          </cell>
          <cell r="F5">
            <v>1918</v>
          </cell>
          <cell r="H5">
            <v>1541</v>
          </cell>
          <cell r="J5">
            <v>120</v>
          </cell>
          <cell r="L5">
            <v>257</v>
          </cell>
        </row>
        <row r="6">
          <cell r="A6" t="str">
            <v>제 3 호표</v>
          </cell>
          <cell r="B6" t="str">
            <v>되메우기및다짐(인력)</v>
          </cell>
          <cell r="C6" t="str">
            <v>㎥당</v>
          </cell>
          <cell r="D6">
            <v>1</v>
          </cell>
          <cell r="F6">
            <v>7088</v>
          </cell>
          <cell r="H6">
            <v>7088</v>
          </cell>
          <cell r="J6">
            <v>0</v>
          </cell>
          <cell r="L6">
            <v>0</v>
          </cell>
        </row>
        <row r="7">
          <cell r="A7" t="str">
            <v>제 4 호표</v>
          </cell>
          <cell r="B7" t="str">
            <v>잔토처리(인력)</v>
          </cell>
          <cell r="C7" t="str">
            <v>㎥당</v>
          </cell>
          <cell r="D7">
            <v>1</v>
          </cell>
          <cell r="F7">
            <v>6751</v>
          </cell>
          <cell r="H7">
            <v>6751</v>
          </cell>
          <cell r="J7">
            <v>0</v>
          </cell>
          <cell r="L7">
            <v>0</v>
          </cell>
        </row>
        <row r="8">
          <cell r="A8" t="str">
            <v>제 5 호표</v>
          </cell>
          <cell r="B8" t="str">
            <v>관로굴착 (400Wx700D)</v>
          </cell>
          <cell r="C8" t="str">
            <v>M</v>
          </cell>
          <cell r="D8">
            <v>1</v>
          </cell>
          <cell r="F8">
            <v>1877</v>
          </cell>
          <cell r="H8">
            <v>1515</v>
          </cell>
          <cell r="J8">
            <v>168</v>
          </cell>
          <cell r="L8">
            <v>194</v>
          </cell>
        </row>
        <row r="9">
          <cell r="A9" t="str">
            <v>제 6 호표</v>
          </cell>
          <cell r="B9" t="str">
            <v>관로굴착 (600Wx1350D)</v>
          </cell>
          <cell r="C9" t="str">
            <v>M</v>
          </cell>
          <cell r="D9">
            <v>1</v>
          </cell>
          <cell r="F9">
            <v>4788</v>
          </cell>
          <cell r="H9">
            <v>3976</v>
          </cell>
          <cell r="J9">
            <v>285</v>
          </cell>
          <cell r="L9">
            <v>527</v>
          </cell>
        </row>
        <row r="10">
          <cell r="A10" t="str">
            <v>제 7 호표</v>
          </cell>
          <cell r="B10" t="str">
            <v>합판거푸집(1회)</v>
          </cell>
          <cell r="C10" t="str">
            <v>㎡당</v>
          </cell>
          <cell r="D10">
            <v>1</v>
          </cell>
          <cell r="F10">
            <v>41600</v>
          </cell>
          <cell r="H10">
            <v>25291</v>
          </cell>
          <cell r="J10">
            <v>16309</v>
          </cell>
          <cell r="L10">
            <v>0</v>
          </cell>
        </row>
        <row r="11">
          <cell r="A11" t="str">
            <v>제 8 호표</v>
          </cell>
          <cell r="B11" t="str">
            <v>합판거푸집(4회)</v>
          </cell>
          <cell r="C11" t="str">
            <v>㎡당</v>
          </cell>
          <cell r="D11">
            <v>1</v>
          </cell>
          <cell r="F11">
            <v>16655</v>
          </cell>
          <cell r="H11">
            <v>10116</v>
          </cell>
          <cell r="J11">
            <v>6539</v>
          </cell>
          <cell r="L11">
            <v>0</v>
          </cell>
        </row>
        <row r="12">
          <cell r="A12" t="str">
            <v>제 9 호표</v>
          </cell>
          <cell r="B12" t="str">
            <v>합판거푸집(6회)</v>
          </cell>
          <cell r="C12" t="str">
            <v>㎡당</v>
          </cell>
          <cell r="D12">
            <v>1</v>
          </cell>
          <cell r="F12">
            <v>13752</v>
          </cell>
          <cell r="H12">
            <v>8093</v>
          </cell>
          <cell r="I12">
            <v>0</v>
          </cell>
          <cell r="J12">
            <v>5659</v>
          </cell>
          <cell r="K12">
            <v>0</v>
          </cell>
          <cell r="L12">
            <v>0</v>
          </cell>
        </row>
        <row r="13">
          <cell r="A13" t="str">
            <v>제 10 호표</v>
          </cell>
          <cell r="B13" t="str">
            <v>철근가공조립 간단</v>
          </cell>
          <cell r="C13" t="str">
            <v>TON</v>
          </cell>
          <cell r="D13">
            <v>1</v>
          </cell>
          <cell r="F13">
            <v>567560</v>
          </cell>
          <cell r="H13">
            <v>242934</v>
          </cell>
          <cell r="J13">
            <v>324626</v>
          </cell>
          <cell r="L13">
            <v>0</v>
          </cell>
        </row>
        <row r="14">
          <cell r="A14" t="str">
            <v>제 11 호표</v>
          </cell>
          <cell r="B14" t="str">
            <v>레미콘타설 (소형)</v>
          </cell>
          <cell r="C14" t="str">
            <v>㎥</v>
          </cell>
          <cell r="D14">
            <v>1</v>
          </cell>
          <cell r="F14">
            <v>71235</v>
          </cell>
          <cell r="H14">
            <v>28720</v>
          </cell>
          <cell r="J14">
            <v>42515</v>
          </cell>
          <cell r="L14">
            <v>0</v>
          </cell>
        </row>
        <row r="15">
          <cell r="A15" t="str">
            <v>제 12 호표</v>
          </cell>
          <cell r="B15" t="str">
            <v>레미콘타설 (소형)</v>
          </cell>
          <cell r="C15" t="str">
            <v>㎥</v>
          </cell>
          <cell r="D15">
            <v>1</v>
          </cell>
          <cell r="F15">
            <v>75370</v>
          </cell>
          <cell r="H15">
            <v>28720</v>
          </cell>
          <cell r="J15">
            <v>46650</v>
          </cell>
          <cell r="L15">
            <v>0</v>
          </cell>
        </row>
        <row r="16">
          <cell r="A16" t="str">
            <v>제 13 호표</v>
          </cell>
          <cell r="B16" t="str">
            <v xml:space="preserve">시멘트액체방수 </v>
          </cell>
          <cell r="C16" t="str">
            <v>㎡</v>
          </cell>
          <cell r="D16">
            <v>1</v>
          </cell>
          <cell r="F16">
            <v>21029</v>
          </cell>
          <cell r="H16">
            <v>14976</v>
          </cell>
          <cell r="J16">
            <v>6053</v>
          </cell>
          <cell r="L16">
            <v>0</v>
          </cell>
        </row>
        <row r="17">
          <cell r="A17" t="str">
            <v>제 14 호표</v>
          </cell>
          <cell r="B17" t="str">
            <v>잡철물제작설치</v>
          </cell>
          <cell r="C17" t="str">
            <v>TON</v>
          </cell>
          <cell r="D17">
            <v>1</v>
          </cell>
          <cell r="F17">
            <v>2686052</v>
          </cell>
          <cell r="H17">
            <v>1869721</v>
          </cell>
          <cell r="J17">
            <v>816331</v>
          </cell>
          <cell r="L17">
            <v>0</v>
          </cell>
        </row>
        <row r="18">
          <cell r="A18" t="str">
            <v>제 15 호표</v>
          </cell>
          <cell r="B18" t="str">
            <v>모 르 터 (1:2)</v>
          </cell>
          <cell r="C18" t="str">
            <v>㎥</v>
          </cell>
          <cell r="D18">
            <v>1</v>
          </cell>
          <cell r="F18">
            <v>90769</v>
          </cell>
          <cell r="H18">
            <v>33755</v>
          </cell>
          <cell r="J18">
            <v>57014</v>
          </cell>
          <cell r="L18">
            <v>0</v>
          </cell>
        </row>
        <row r="19">
          <cell r="A19" t="str">
            <v>제 16 호표</v>
          </cell>
          <cell r="B19" t="str">
            <v>잡석부설 및 다짐</v>
          </cell>
          <cell r="C19" t="str">
            <v>㎥</v>
          </cell>
          <cell r="D19">
            <v>1</v>
          </cell>
          <cell r="F19">
            <v>23117</v>
          </cell>
          <cell r="H19">
            <v>16877</v>
          </cell>
          <cell r="J19">
            <v>6240</v>
          </cell>
          <cell r="L19">
            <v>0</v>
          </cell>
        </row>
        <row r="20">
          <cell r="A20" t="str">
            <v>제 17 호표</v>
          </cell>
          <cell r="B20" t="str">
            <v>맨홀뚜껑  Φ750</v>
          </cell>
          <cell r="C20" t="str">
            <v>개</v>
          </cell>
          <cell r="D20">
            <v>1</v>
          </cell>
          <cell r="F20">
            <v>475796</v>
          </cell>
          <cell r="H20">
            <v>45796</v>
          </cell>
          <cell r="J20">
            <v>430000</v>
          </cell>
          <cell r="L20">
            <v>0</v>
          </cell>
        </row>
        <row r="21">
          <cell r="A21" t="str">
            <v>제 18 호표</v>
          </cell>
          <cell r="B21" t="str">
            <v>사다리 STS Φ19</v>
          </cell>
          <cell r="C21" t="str">
            <v>M</v>
          </cell>
          <cell r="D21">
            <v>1</v>
          </cell>
          <cell r="F21">
            <v>6822</v>
          </cell>
          <cell r="H21">
            <v>4113</v>
          </cell>
          <cell r="J21">
            <v>2709</v>
          </cell>
          <cell r="L21">
            <v>0</v>
          </cell>
        </row>
        <row r="22">
          <cell r="A22" t="str">
            <v>제 19 호표</v>
          </cell>
          <cell r="B22" t="str">
            <v>PVC PIPE Φ50</v>
          </cell>
          <cell r="C22" t="str">
            <v>M</v>
          </cell>
          <cell r="D22">
            <v>1</v>
          </cell>
          <cell r="F22">
            <v>2672</v>
          </cell>
          <cell r="H22">
            <v>1549</v>
          </cell>
          <cell r="J22">
            <v>1123</v>
          </cell>
          <cell r="L22">
            <v>0</v>
          </cell>
        </row>
        <row r="23">
          <cell r="A23" t="str">
            <v>제 20 호표</v>
          </cell>
          <cell r="B23" t="str">
            <v>맨 홀 1500X1500X1500</v>
          </cell>
          <cell r="C23" t="str">
            <v>개소</v>
          </cell>
          <cell r="D23">
            <v>1</v>
          </cell>
          <cell r="F23">
            <v>2129743</v>
          </cell>
          <cell r="H23">
            <v>904342</v>
          </cell>
          <cell r="J23">
            <v>1203951</v>
          </cell>
          <cell r="L23">
            <v>21450</v>
          </cell>
        </row>
        <row r="24">
          <cell r="A24" t="str">
            <v>제 21 호표</v>
          </cell>
          <cell r="B24" t="str">
            <v>교통신호기 기초설치</v>
          </cell>
          <cell r="C24" t="str">
            <v>개소당</v>
          </cell>
          <cell r="D24">
            <v>1</v>
          </cell>
          <cell r="F24">
            <v>6031</v>
          </cell>
          <cell r="H24">
            <v>1664</v>
          </cell>
          <cell r="J24">
            <v>4367</v>
          </cell>
          <cell r="L24">
            <v>0</v>
          </cell>
        </row>
        <row r="25">
          <cell r="A25" t="str">
            <v>제 22 호표</v>
          </cell>
          <cell r="B25" t="str">
            <v>수광부 기초설치</v>
          </cell>
          <cell r="C25" t="str">
            <v>개당</v>
          </cell>
          <cell r="D25">
            <v>1</v>
          </cell>
          <cell r="F25">
            <v>5401</v>
          </cell>
          <cell r="H25">
            <v>1271</v>
          </cell>
          <cell r="J25">
            <v>4130</v>
          </cell>
          <cell r="L25">
            <v>0</v>
          </cell>
        </row>
        <row r="26">
          <cell r="A26" t="str">
            <v>제 23 호표</v>
          </cell>
          <cell r="B26" t="str">
            <v>FM ANT. 기초설치</v>
          </cell>
          <cell r="C26" t="str">
            <v>개당</v>
          </cell>
          <cell r="D26">
            <v>1</v>
          </cell>
          <cell r="F26">
            <v>6031</v>
          </cell>
          <cell r="H26">
            <v>1664</v>
          </cell>
          <cell r="J26">
            <v>4367</v>
          </cell>
          <cell r="L26">
            <v>0</v>
          </cell>
        </row>
        <row r="27">
          <cell r="A27" t="str">
            <v>제 24 호표</v>
          </cell>
          <cell r="B27" t="str">
            <v>팔각가로등주 H=7M 2ARM</v>
          </cell>
          <cell r="C27" t="str">
            <v>주당</v>
          </cell>
          <cell r="D27">
            <v>1</v>
          </cell>
          <cell r="F27">
            <v>346979</v>
          </cell>
          <cell r="H27">
            <v>90688</v>
          </cell>
          <cell r="J27">
            <v>251668</v>
          </cell>
          <cell r="L27">
            <v>4623</v>
          </cell>
        </row>
        <row r="28">
          <cell r="A28" t="str">
            <v>제 25 호표</v>
          </cell>
          <cell r="B28" t="str">
            <v>DM &amp; VAR KWH PNL 기초</v>
          </cell>
          <cell r="C28" t="str">
            <v>개소</v>
          </cell>
          <cell r="D28">
            <v>1</v>
          </cell>
          <cell r="F28">
            <v>29839</v>
          </cell>
          <cell r="H28">
            <v>11117</v>
          </cell>
          <cell r="J28">
            <v>18420</v>
          </cell>
          <cell r="L28">
            <v>302</v>
          </cell>
        </row>
        <row r="29">
          <cell r="A29" t="str">
            <v>제 26 호표</v>
          </cell>
          <cell r="B29" t="str">
            <v>DM &amp; VAR KWH PANEL</v>
          </cell>
          <cell r="C29" t="str">
            <v>개소</v>
          </cell>
          <cell r="D29">
            <v>1</v>
          </cell>
          <cell r="F29">
            <v>212078</v>
          </cell>
          <cell r="H29">
            <v>44078</v>
          </cell>
          <cell r="J29">
            <v>168000</v>
          </cell>
          <cell r="L29">
            <v>0</v>
          </cell>
        </row>
        <row r="30">
          <cell r="A30" t="str">
            <v>제 27 호표</v>
          </cell>
          <cell r="B30" t="str">
            <v>가설사무소 7개월</v>
          </cell>
          <cell r="C30" t="str">
            <v>식</v>
          </cell>
          <cell r="D30">
            <v>1</v>
          </cell>
          <cell r="F30">
            <v>44274</v>
          </cell>
          <cell r="H30">
            <v>31675</v>
          </cell>
          <cell r="J30">
            <v>11966</v>
          </cell>
          <cell r="L30">
            <v>633</v>
          </cell>
        </row>
        <row r="31">
          <cell r="A31" t="str">
            <v>제 28 호표</v>
          </cell>
          <cell r="B31" t="str">
            <v>가설창고 7개월</v>
          </cell>
          <cell r="C31" t="str">
            <v>식</v>
          </cell>
          <cell r="D31">
            <v>1</v>
          </cell>
          <cell r="F31">
            <v>32592</v>
          </cell>
          <cell r="H31">
            <v>23756</v>
          </cell>
          <cell r="J31">
            <v>8361</v>
          </cell>
          <cell r="L31">
            <v>475</v>
          </cell>
        </row>
        <row r="32">
          <cell r="A32" t="str">
            <v>제 29 호표</v>
          </cell>
          <cell r="B32" t="str">
            <v>TRAY 천정취부금구</v>
          </cell>
          <cell r="C32" t="str">
            <v>개소</v>
          </cell>
          <cell r="D32">
            <v>1</v>
          </cell>
          <cell r="F32">
            <v>12660</v>
          </cell>
          <cell r="H32">
            <v>7665</v>
          </cell>
          <cell r="J32">
            <v>4995</v>
          </cell>
          <cell r="L32">
            <v>0</v>
          </cell>
        </row>
        <row r="33">
          <cell r="A33" t="str">
            <v>제 30 호표</v>
          </cell>
          <cell r="B33" t="str">
            <v>TRAY 벽취부금구</v>
          </cell>
          <cell r="C33" t="str">
            <v>개소</v>
          </cell>
          <cell r="D33">
            <v>1</v>
          </cell>
          <cell r="F33">
            <v>11427</v>
          </cell>
          <cell r="H33">
            <v>7665</v>
          </cell>
          <cell r="J33">
            <v>3762</v>
          </cell>
          <cell r="L33">
            <v>0</v>
          </cell>
        </row>
        <row r="34">
          <cell r="A34" t="str">
            <v>제 31 호표</v>
          </cell>
          <cell r="B34" t="str">
            <v>접지봉(3본연결)</v>
          </cell>
          <cell r="C34" t="str">
            <v>개소</v>
          </cell>
          <cell r="D34">
            <v>1</v>
          </cell>
          <cell r="F34">
            <v>97099</v>
          </cell>
          <cell r="H34">
            <v>47611</v>
          </cell>
          <cell r="J34">
            <v>48324</v>
          </cell>
          <cell r="L34">
            <v>1164</v>
          </cell>
        </row>
        <row r="35">
          <cell r="A35" t="str">
            <v>제 32 호표</v>
          </cell>
          <cell r="B35" t="str">
            <v>접지봉(5본연결)</v>
          </cell>
          <cell r="C35" t="str">
            <v>개소</v>
          </cell>
          <cell r="D35">
            <v>1</v>
          </cell>
          <cell r="F35">
            <v>146336</v>
          </cell>
          <cell r="H35">
            <v>58274</v>
          </cell>
          <cell r="J35">
            <v>86898</v>
          </cell>
          <cell r="L35">
            <v>1164</v>
          </cell>
        </row>
        <row r="36">
          <cell r="A36" t="str">
            <v>제 33 호표</v>
          </cell>
          <cell r="B36" t="str">
            <v>접지봉(8본연결)</v>
          </cell>
          <cell r="C36" t="str">
            <v>개소</v>
          </cell>
          <cell r="D36">
            <v>1</v>
          </cell>
          <cell r="F36">
            <v>209653</v>
          </cell>
          <cell r="H36">
            <v>105554</v>
          </cell>
          <cell r="J36">
            <v>102935</v>
          </cell>
          <cell r="L36">
            <v>1164</v>
          </cell>
        </row>
        <row r="37">
          <cell r="A37" t="str">
            <v>제 34 호표</v>
          </cell>
          <cell r="B37" t="str">
            <v>FM 송신기 설치</v>
          </cell>
          <cell r="C37" t="str">
            <v>식</v>
          </cell>
          <cell r="D37">
            <v>1</v>
          </cell>
          <cell r="F37">
            <v>24678727</v>
          </cell>
          <cell r="H37">
            <v>888726</v>
          </cell>
          <cell r="J37">
            <v>23790001</v>
          </cell>
          <cell r="L37">
            <v>0</v>
          </cell>
        </row>
      </sheetData>
      <sheetData sheetId="11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예산서"/>
      <sheetName val="내역서 총괄표"/>
      <sheetName val="건축공사내역총괄"/>
      <sheetName val="LC공사내역총괄"/>
      <sheetName val="현장시스템내역총괄"/>
      <sheetName val="일위목록"/>
      <sheetName val="일위대가표"/>
      <sheetName val="단가산출"/>
      <sheetName val="일위대가"/>
      <sheetName val="#2_일위대가목록"/>
      <sheetName val="실행철강하도"/>
      <sheetName val="위치조서"/>
      <sheetName val="단가"/>
      <sheetName val="조건표 (2)"/>
      <sheetName val="N賃率-職"/>
      <sheetName val="1,2공구원가계산서"/>
      <sheetName val="2공구산출내역"/>
      <sheetName val="1공구산출내역서"/>
      <sheetName val="백암비스타내역"/>
      <sheetName val=" HIT-&gt;HMC 견적(3900)"/>
      <sheetName val="일위산출근거"/>
      <sheetName val="일위(지장이설)"/>
      <sheetName val="일위"/>
      <sheetName val="자재단가비교표"/>
      <sheetName val="여과지동"/>
      <sheetName val="기초자료"/>
      <sheetName val="철거산출근거"/>
      <sheetName val="9GNG운반"/>
      <sheetName val="일대"/>
      <sheetName val="조건표"/>
      <sheetName val="J直材4"/>
      <sheetName val="관급자재"/>
      <sheetName val="2"/>
      <sheetName val="일위총괄"/>
      <sheetName val="수량집계(일반통신)"/>
      <sheetName val="단가표"/>
      <sheetName val="노무비 근거"/>
      <sheetName val="설계명세서"/>
      <sheetName val="전체"/>
      <sheetName val="원가계산서"/>
      <sheetName val="간선계산"/>
      <sheetName val="실내건축일위대가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관급"/>
      <sheetName val="자재단가"/>
      <sheetName val="공통가설"/>
      <sheetName val="일위대가(TRS)"/>
      <sheetName val="WORK"/>
      <sheetName val="전기내역서(총계)"/>
      <sheetName val="효율표"/>
      <sheetName val="5.일위대가"/>
      <sheetName val="CODE"/>
      <sheetName val="유입량"/>
      <sheetName val="적격심사표"/>
      <sheetName val="일위단가"/>
      <sheetName val="원도급"/>
      <sheetName val="하도급"/>
      <sheetName val="터파기및재료"/>
      <sheetName val="일위대가_복합"/>
      <sheetName val="자재단가리스트"/>
      <sheetName val="산출내역서"/>
      <sheetName val="Baby일위대가"/>
      <sheetName val="공정집계_국별"/>
      <sheetName val="시수"/>
      <sheetName val="#REF"/>
      <sheetName val="집계표"/>
      <sheetName val="본댐설계"/>
      <sheetName val="건축내역"/>
      <sheetName val="일위대가목록"/>
      <sheetName val="기본단가표"/>
      <sheetName val="자재운반단가일람표"/>
      <sheetName val="문학간접"/>
      <sheetName val="입찰안"/>
      <sheetName val="내역서"/>
      <sheetName val="몸체(460×600)"/>
      <sheetName val="산출내력"/>
    </sheetNames>
    <sheetDataSet>
      <sheetData sheetId="0" refreshError="1">
        <row r="2">
          <cell r="B2">
            <v>0.15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7">
          <cell r="A7" t="str">
            <v>일1</v>
          </cell>
          <cell r="B7" t="str">
            <v>제1호표</v>
          </cell>
          <cell r="C7" t="str">
            <v>터파기</v>
          </cell>
          <cell r="D7" t="str">
            <v>(B/H 0.7)</v>
          </cell>
          <cell r="E7" t="str">
            <v>㎥</v>
          </cell>
          <cell r="F7">
            <v>358</v>
          </cell>
          <cell r="G7">
            <v>129</v>
          </cell>
          <cell r="H7">
            <v>804</v>
          </cell>
          <cell r="I7">
            <v>1291</v>
          </cell>
          <cell r="J7" t="str">
            <v>공통대가</v>
          </cell>
        </row>
        <row r="8">
          <cell r="A8" t="str">
            <v>일2</v>
          </cell>
          <cell r="B8" t="str">
            <v>제2호표</v>
          </cell>
          <cell r="C8" t="str">
            <v>콘크리트타설</v>
          </cell>
          <cell r="D8" t="str">
            <v>40-180-8</v>
          </cell>
          <cell r="E8" t="str">
            <v>㎥</v>
          </cell>
          <cell r="F8">
            <v>18202</v>
          </cell>
          <cell r="G8">
            <v>40810</v>
          </cell>
          <cell r="H8">
            <v>0</v>
          </cell>
          <cell r="I8">
            <v>59012</v>
          </cell>
          <cell r="J8" t="str">
            <v>공통대가</v>
          </cell>
        </row>
        <row r="9">
          <cell r="A9" t="str">
            <v>일3</v>
          </cell>
          <cell r="B9" t="str">
            <v>제3호표</v>
          </cell>
          <cell r="C9" t="str">
            <v>콘크리트타설</v>
          </cell>
          <cell r="D9" t="str">
            <v>25-210-8</v>
          </cell>
          <cell r="E9" t="str">
            <v>㎥</v>
          </cell>
          <cell r="F9">
            <v>20551</v>
          </cell>
          <cell r="G9">
            <v>202</v>
          </cell>
          <cell r="H9">
            <v>34</v>
          </cell>
          <cell r="I9">
            <v>20787</v>
          </cell>
          <cell r="J9" t="str">
            <v>공통대가</v>
          </cell>
        </row>
        <row r="10">
          <cell r="A10" t="str">
            <v>일6</v>
          </cell>
          <cell r="B10" t="str">
            <v>제4호표</v>
          </cell>
          <cell r="C10" t="str">
            <v>잔토처리</v>
          </cell>
          <cell r="D10" t="str">
            <v xml:space="preserve"> </v>
          </cell>
          <cell r="E10" t="str">
            <v>㎥</v>
          </cell>
          <cell r="F10">
            <v>2142</v>
          </cell>
          <cell r="G10">
            <v>2653</v>
          </cell>
          <cell r="H10">
            <v>2438</v>
          </cell>
          <cell r="I10">
            <v>7233</v>
          </cell>
          <cell r="J10" t="str">
            <v>공통대가</v>
          </cell>
        </row>
        <row r="11">
          <cell r="A11" t="str">
            <v>일4</v>
          </cell>
          <cell r="B11" t="str">
            <v>제5호표</v>
          </cell>
          <cell r="C11" t="str">
            <v>잡석부설</v>
          </cell>
          <cell r="D11" t="str">
            <v xml:space="preserve"> </v>
          </cell>
          <cell r="E11" t="str">
            <v>㎥</v>
          </cell>
          <cell r="F11">
            <v>20616</v>
          </cell>
          <cell r="G11">
            <v>0</v>
          </cell>
          <cell r="H11">
            <v>0</v>
          </cell>
          <cell r="I11">
            <v>20616</v>
          </cell>
          <cell r="J11" t="str">
            <v>공통대가</v>
          </cell>
        </row>
        <row r="12">
          <cell r="A12" t="str">
            <v>일7</v>
          </cell>
          <cell r="B12" t="str">
            <v>제6호표</v>
          </cell>
          <cell r="C12" t="str">
            <v>되메우기및다짐</v>
          </cell>
          <cell r="D12" t="str">
            <v xml:space="preserve"> </v>
          </cell>
          <cell r="E12" t="str">
            <v>㎥</v>
          </cell>
          <cell r="F12">
            <v>1325</v>
          </cell>
          <cell r="G12">
            <v>224</v>
          </cell>
          <cell r="H12">
            <v>246</v>
          </cell>
          <cell r="I12">
            <v>1795</v>
          </cell>
          <cell r="J12" t="str">
            <v>공통대가</v>
          </cell>
        </row>
        <row r="13">
          <cell r="A13" t="str">
            <v>일5</v>
          </cell>
          <cell r="B13" t="str">
            <v>제7호표</v>
          </cell>
          <cell r="C13" t="str">
            <v>합판거푸집</v>
          </cell>
          <cell r="D13" t="str">
            <v>4회</v>
          </cell>
          <cell r="E13" t="str">
            <v>㎡</v>
          </cell>
          <cell r="F13">
            <v>10046</v>
          </cell>
          <cell r="G13">
            <v>3941</v>
          </cell>
          <cell r="H13">
            <v>0</v>
          </cell>
          <cell r="I13">
            <v>13987</v>
          </cell>
          <cell r="J13" t="str">
            <v>공통대가</v>
          </cell>
        </row>
        <row r="14">
          <cell r="A14" t="str">
            <v>일8</v>
          </cell>
          <cell r="B14" t="str">
            <v>제8호표</v>
          </cell>
          <cell r="C14" t="str">
            <v>모체침투성방수</v>
          </cell>
          <cell r="D14" t="str">
            <v xml:space="preserve"> </v>
          </cell>
          <cell r="E14" t="str">
            <v>㎡</v>
          </cell>
          <cell r="F14">
            <v>13995</v>
          </cell>
          <cell r="G14">
            <v>4999</v>
          </cell>
          <cell r="H14">
            <v>0</v>
          </cell>
          <cell r="I14">
            <v>18994</v>
          </cell>
          <cell r="J14" t="str">
            <v>공통대가</v>
          </cell>
        </row>
        <row r="15">
          <cell r="A15" t="str">
            <v>일19</v>
          </cell>
          <cell r="B15" t="str">
            <v>제9호표</v>
          </cell>
          <cell r="C15" t="str">
            <v>철근가공조립</v>
          </cell>
          <cell r="D15" t="str">
            <v>간단</v>
          </cell>
          <cell r="E15" t="str">
            <v>TON</v>
          </cell>
          <cell r="F15">
            <v>239436</v>
          </cell>
          <cell r="G15">
            <v>2935</v>
          </cell>
          <cell r="H15">
            <v>0</v>
          </cell>
          <cell r="I15">
            <v>242371</v>
          </cell>
          <cell r="J15" t="str">
            <v>공통대가</v>
          </cell>
        </row>
        <row r="16">
          <cell r="A16" t="str">
            <v>일50</v>
          </cell>
          <cell r="B16" t="str">
            <v>제10호표</v>
          </cell>
          <cell r="C16" t="str">
            <v>전선관부설</v>
          </cell>
          <cell r="D16" t="str">
            <v>하중받는곳</v>
          </cell>
          <cell r="E16" t="str">
            <v>M</v>
          </cell>
          <cell r="F16">
            <v>1799</v>
          </cell>
          <cell r="G16">
            <v>452</v>
          </cell>
          <cell r="H16">
            <v>1079</v>
          </cell>
          <cell r="I16">
            <v>3330</v>
          </cell>
        </row>
        <row r="17">
          <cell r="A17" t="str">
            <v>일20</v>
          </cell>
          <cell r="B17" t="str">
            <v>제11호표</v>
          </cell>
          <cell r="C17" t="str">
            <v>통신핸드홀</v>
          </cell>
          <cell r="D17" t="str">
            <v>900×900×900</v>
          </cell>
          <cell r="E17" t="str">
            <v>개소</v>
          </cell>
          <cell r="F17">
            <v>856681</v>
          </cell>
          <cell r="G17">
            <v>422162</v>
          </cell>
          <cell r="H17">
            <v>9164</v>
          </cell>
          <cell r="I17">
            <v>1288007</v>
          </cell>
        </row>
        <row r="18">
          <cell r="A18" t="str">
            <v>일22</v>
          </cell>
          <cell r="B18" t="str">
            <v>제12호표</v>
          </cell>
          <cell r="C18" t="str">
            <v>맨홀</v>
          </cell>
          <cell r="D18" t="str">
            <v>2000×2000×2000</v>
          </cell>
          <cell r="E18" t="str">
            <v>개소</v>
          </cell>
          <cell r="F18">
            <v>1077111</v>
          </cell>
          <cell r="G18">
            <v>1052814</v>
          </cell>
          <cell r="H18">
            <v>68521</v>
          </cell>
          <cell r="I18">
            <v>2198446</v>
          </cell>
        </row>
        <row r="19">
          <cell r="A19" t="str">
            <v>일35</v>
          </cell>
          <cell r="B19" t="str">
            <v>제13호표</v>
          </cell>
          <cell r="C19" t="str">
            <v>피뢰침기초</v>
          </cell>
          <cell r="D19" t="str">
            <v xml:space="preserve"> </v>
          </cell>
          <cell r="E19" t="str">
            <v>개소</v>
          </cell>
          <cell r="F19">
            <v>12776</v>
          </cell>
          <cell r="G19">
            <v>10062</v>
          </cell>
          <cell r="H19">
            <v>0</v>
          </cell>
          <cell r="I19">
            <v>22838</v>
          </cell>
        </row>
        <row r="20">
          <cell r="A20" t="str">
            <v>일21</v>
          </cell>
          <cell r="B20" t="str">
            <v>제14호표</v>
          </cell>
          <cell r="C20" t="str">
            <v>안테나기초</v>
          </cell>
          <cell r="D20" t="str">
            <v xml:space="preserve"> </v>
          </cell>
          <cell r="E20" t="str">
            <v>개소</v>
          </cell>
          <cell r="F20">
            <v>4928</v>
          </cell>
          <cell r="G20">
            <v>3616</v>
          </cell>
          <cell r="H20">
            <v>0</v>
          </cell>
          <cell r="I20">
            <v>8544</v>
          </cell>
        </row>
        <row r="21">
          <cell r="A21" t="str">
            <v>일55</v>
          </cell>
          <cell r="B21" t="str">
            <v>제15호표</v>
          </cell>
          <cell r="C21" t="str">
            <v>TV 안테나</v>
          </cell>
          <cell r="D21" t="str">
            <v>(TV기기 수용함 포함)</v>
          </cell>
          <cell r="E21" t="str">
            <v>개소</v>
          </cell>
          <cell r="F21">
            <v>94495</v>
          </cell>
          <cell r="G21">
            <v>2882261</v>
          </cell>
          <cell r="H21">
            <v>2834</v>
          </cell>
          <cell r="I21">
            <v>2979590</v>
          </cell>
        </row>
        <row r="22">
          <cell r="A22" t="str">
            <v>일62</v>
          </cell>
          <cell r="B22" t="str">
            <v>제16호표</v>
          </cell>
          <cell r="C22" t="str">
            <v>잡철물</v>
          </cell>
          <cell r="D22" t="str">
            <v>잡철물(제작설치)</v>
          </cell>
          <cell r="E22" t="str">
            <v>TON</v>
          </cell>
          <cell r="F22">
            <v>403110</v>
          </cell>
          <cell r="G22">
            <v>7955</v>
          </cell>
          <cell r="H22">
            <v>13279</v>
          </cell>
          <cell r="I22">
            <v>424344</v>
          </cell>
          <cell r="J22" t="str">
            <v>공통대가</v>
          </cell>
        </row>
      </sheetData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조건표 (2)"/>
      <sheetName val="날개벽"/>
      <sheetName val=""/>
      <sheetName val="퍼스트"/>
      <sheetName val="지급자재"/>
      <sheetName val="일위"/>
      <sheetName val="유입량"/>
      <sheetName val="일위산출"/>
      <sheetName val="총괄"/>
      <sheetName val="제경비"/>
      <sheetName val="전체"/>
      <sheetName val="원가계산서"/>
      <sheetName val="일위목록"/>
      <sheetName val="요율"/>
      <sheetName val="2공구산출내역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산출내역서(전체)"/>
      <sheetName val="기초자료입력"/>
      <sheetName val="#REF"/>
      <sheetName val="당진1,2호기전선관설치및접지4차공사내역서-을지"/>
      <sheetName val="대포2교접속"/>
      <sheetName val="천방교접속"/>
      <sheetName val="견적"/>
      <sheetName val="전기내역서(총계)"/>
      <sheetName val="견적서"/>
      <sheetName val="품셈"/>
      <sheetName val="내역서"/>
      <sheetName val="인원"/>
      <sheetName val="직노"/>
      <sheetName val="이형관중량"/>
      <sheetName val="일위대가(목록)"/>
      <sheetName val="산근(목록)"/>
      <sheetName val="재료비"/>
      <sheetName val="토공"/>
      <sheetName val="Y-WORK"/>
      <sheetName val="접지수량"/>
      <sheetName val="토목내역서"/>
      <sheetName val="98지급계획"/>
      <sheetName val="내역서1"/>
      <sheetName val="SHL"/>
      <sheetName val="내#일산설치"/>
      <sheetName val="원가계산서"/>
      <sheetName val="#2_일위대가목록"/>
      <sheetName val="요율"/>
      <sheetName val="앉음벽 (2)"/>
      <sheetName val="양식_자재단가조사표"/>
      <sheetName val="일위대가"/>
      <sheetName val="지급자재조서"/>
      <sheetName val="옥외외등집계표"/>
      <sheetName val="건축공사"/>
      <sheetName val="공사원가계산서"/>
      <sheetName val="동방설계서"/>
      <sheetName val="준검 내역서"/>
      <sheetName val="전체_1설계"/>
      <sheetName val="실행(1)"/>
      <sheetName val="교통대책내역"/>
      <sheetName val="Sheet6"/>
      <sheetName val="건축내역"/>
      <sheetName val="자재단가"/>
      <sheetName val="품셈TABLE"/>
      <sheetName val="노임단가 (2)"/>
      <sheetName val="설비2차"/>
      <sheetName val="잡철물"/>
      <sheetName val="WING3"/>
      <sheetName val="제경비"/>
      <sheetName val="노임단가표"/>
      <sheetName val="터널대가"/>
      <sheetName val="아산601"/>
      <sheetName val="초기화면"/>
      <sheetName val="내역"/>
      <sheetName val="이형관"/>
      <sheetName val="재료할증"/>
      <sheetName val="전체제잡비"/>
      <sheetName val="약품공급2"/>
      <sheetName val="점검총괄"/>
      <sheetName val="집계표"/>
      <sheetName val="총괄표"/>
      <sheetName val="신호등일위대가"/>
      <sheetName val="자재일람"/>
      <sheetName val="원형1호맨홀토공수량"/>
      <sheetName val="4.전기"/>
      <sheetName val="분전반계산서(석관)"/>
      <sheetName val="관급"/>
      <sheetName val="일위목록"/>
      <sheetName val="일위대가표"/>
      <sheetName val="실행철강하도"/>
      <sheetName val="내역작성용 가금액"/>
      <sheetName val="spc 배관견적"/>
      <sheetName val="수량산출서 (2)"/>
      <sheetName val="교각1"/>
      <sheetName val="영흥TL(UP,DOWN) "/>
      <sheetName val="spc_배관견적"/>
      <sheetName val="준검_내역서"/>
      <sheetName val="공사비산출내역"/>
      <sheetName val="자재비(090325인상)"/>
      <sheetName val="07년자재단가"/>
      <sheetName val="090325인상내용"/>
      <sheetName val="DB"/>
      <sheetName val="환율change"/>
      <sheetName val="General Data"/>
      <sheetName val="지질조사"/>
      <sheetName val="공량품적용율(첨부4)"/>
      <sheetName val="갑지"/>
      <sheetName val="RE9604"/>
      <sheetName val="자재co"/>
      <sheetName val="재료값"/>
      <sheetName val="CM 1"/>
      <sheetName val="인건비"/>
      <sheetName val="#3_일위대가목록"/>
      <sheetName val="배수내역"/>
      <sheetName val="전동기"/>
      <sheetName val="대외공문"/>
      <sheetName val="I一般比"/>
      <sheetName val="견"/>
      <sheetName val=" 갑지"/>
      <sheetName val="연습"/>
      <sheetName val="전체"/>
      <sheetName val="단가비교"/>
      <sheetName val="문학간접"/>
      <sheetName val="대치판정"/>
      <sheetName val="1,2공구원가계산서"/>
      <sheetName val="2공구산출내역"/>
      <sheetName val="1공구산출내역서"/>
      <sheetName val="범례표"/>
      <sheetName val="BSD (2)"/>
      <sheetName val="인원계획"/>
      <sheetName val="10공구일위"/>
      <sheetName val="수량산출서"/>
      <sheetName val="일일입력"/>
      <sheetName val="품목등록"/>
      <sheetName val="IT-BAT"/>
      <sheetName val="단가집"/>
      <sheetName val="1001"/>
      <sheetName val="1단계"/>
      <sheetName val="자재단가비교표"/>
      <sheetName val="퍼스트"/>
      <sheetName val="원가서"/>
      <sheetName val="1.취수장"/>
      <sheetName val="일위대가(1)"/>
      <sheetName val="설계내역서"/>
      <sheetName val="공사비총괄"/>
      <sheetName val="전주2本1"/>
      <sheetName val="A 견적"/>
      <sheetName val="공급기지 산출근거"/>
      <sheetName val="임율 Data"/>
      <sheetName val="봉양~조차장간고하개명(신설)"/>
      <sheetName val="노임단가"/>
      <sheetName val="매입"/>
      <sheetName val="일위대가표(DEEP)"/>
      <sheetName val="Sheet5"/>
      <sheetName val="Cable임피던스"/>
      <sheetName val=" 소방공사 산출근거"/>
      <sheetName val="ABUT수량-A1"/>
      <sheetName val="원가총괄"/>
      <sheetName val="임율산출표"/>
      <sheetName val="DANGA"/>
      <sheetName val="6. 안전관리비"/>
      <sheetName val="월별수입"/>
      <sheetName val="터파기및재료"/>
      <sheetName val="날개벽(시점좌측)"/>
      <sheetName val="Sheet1 (2)"/>
      <sheetName val="금액내역서"/>
      <sheetName val="우수공"/>
      <sheetName val="합계"/>
      <sheetName val="미납품 현황"/>
      <sheetName val="5. 현장관리비(new) "/>
      <sheetName val="목록2"/>
      <sheetName val="여과지동"/>
      <sheetName val="기초자료"/>
      <sheetName val="내역서 (을)"/>
      <sheetName val="단위수량"/>
      <sheetName val="예산조서(전송)"/>
      <sheetName val="노임"/>
      <sheetName val="일위대가-전기"/>
      <sheetName val="준공정산"/>
      <sheetName val="일위산출근거"/>
      <sheetName val="실행내역"/>
      <sheetName val="LD"/>
      <sheetName val="예산서"/>
      <sheetName val="편입토지조서"/>
      <sheetName val="401"/>
      <sheetName val="기본설계기준"/>
      <sheetName val="단가산출"/>
      <sheetName val="건축2"/>
      <sheetName val="물가대비표"/>
      <sheetName val="재료집계표"/>
      <sheetName val="기성내역"/>
      <sheetName val="산출내역서"/>
      <sheetName val="목재동바리"/>
      <sheetName val="전기일위목록"/>
      <sheetName val="단위단가"/>
      <sheetName val="A LINE"/>
      <sheetName val="인입관수량총괄"/>
      <sheetName val="설계서"/>
      <sheetName val="간접"/>
      <sheetName val="직원유류수불현황"/>
      <sheetName val="교각계산"/>
      <sheetName val="기준액"/>
      <sheetName val="코드"/>
      <sheetName val="입력"/>
      <sheetName val="&lt;--"/>
      <sheetName val="관일"/>
      <sheetName val="노무비 근거"/>
      <sheetName val="건축기술부대조건"/>
      <sheetName val="목차"/>
      <sheetName val="시중노임단가"/>
      <sheetName val="기본단가표"/>
      <sheetName val="을부담운반비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ELEC"/>
      <sheetName val="내역서(1)"/>
      <sheetName val="실행내역서 "/>
      <sheetName val="BSD_(2)"/>
      <sheetName val="앉음벽_(2)"/>
      <sheetName val="내역표지"/>
      <sheetName val="CODE"/>
      <sheetName val="원가계산서구조조정"/>
      <sheetName val="일위"/>
      <sheetName val="시운전연료"/>
      <sheetName val="자재"/>
      <sheetName val="원도급"/>
      <sheetName val="하도급"/>
      <sheetName val="을지"/>
      <sheetName val="내역(가지)"/>
      <sheetName val="옥내소화전계산서"/>
      <sheetName val="data"/>
      <sheetName val="설계명세"/>
      <sheetName val="운반"/>
      <sheetName val="BID"/>
      <sheetName val="공정증감대ㅈ표"/>
      <sheetName val="자재테이블"/>
      <sheetName val="쌍송교"/>
      <sheetName val="도담구내 개소별 명세"/>
      <sheetName val="조명율표"/>
      <sheetName val="설계내역서(A)"/>
      <sheetName val="전기2005"/>
      <sheetName val="통신2005"/>
      <sheetName val="경비"/>
      <sheetName val="배수관연장조서"/>
      <sheetName val="일위대가목록"/>
      <sheetName val="투찰내역"/>
      <sheetName val="2.1  노무비 평균단가산출"/>
      <sheetName val="Macro1"/>
      <sheetName val="위치조서"/>
      <sheetName val="현장경비"/>
      <sheetName val="주요항목별"/>
      <sheetName val="2000년1차"/>
      <sheetName val="2000전체분"/>
      <sheetName val="guard(mac)"/>
      <sheetName val="시행예산"/>
      <sheetName val="9. 노임단가"/>
      <sheetName val="배수관공"/>
      <sheetName val="3련 BOX"/>
      <sheetName val="슬래브(PF)(하류)"/>
      <sheetName val=" HIT-&gt;HMC 견적(3900)"/>
      <sheetName val="경서-통신"/>
      <sheetName val="자갈,시멘트,모래산출"/>
      <sheetName val="조건표"/>
      <sheetName val="12.일위대가"/>
      <sheetName val="총괄내역서"/>
      <sheetName val="본사인상전"/>
      <sheetName val="상반기손익차2총괄"/>
      <sheetName val="노임9월"/>
      <sheetName val="할증"/>
      <sheetName val="GAEYO"/>
      <sheetName val="비교표(을)"/>
      <sheetName val="배관배선 단가조사"/>
      <sheetName val="b_balju"/>
      <sheetName val="b_balju (2)"/>
      <sheetName val="b_gunmul"/>
      <sheetName val="1유리"/>
      <sheetName val="명세서"/>
      <sheetName val="화재 탐지 설비"/>
      <sheetName val="효율표"/>
      <sheetName val="M-EQPT-Z"/>
      <sheetName val="CableSchedule"/>
      <sheetName val="상수도토공집계표"/>
      <sheetName val="일일"/>
      <sheetName val="사업관리"/>
      <sheetName val="주beam"/>
      <sheetName val="배수공"/>
      <sheetName val="측구공"/>
      <sheetName val="spc_배관견적1"/>
      <sheetName val="준검_내역서1"/>
      <sheetName val="노임단가_(2)"/>
      <sheetName val="수량산출서_(2)"/>
      <sheetName val="내역작성용_가금액"/>
      <sheetName val="General_Data"/>
      <sheetName val="내역서_(을)"/>
      <sheetName val="영흥TL(UP,DOWN)_"/>
      <sheetName val="CM_1"/>
      <sheetName val="A_견적"/>
      <sheetName val="1_취수장"/>
      <sheetName val="노무비_근거"/>
      <sheetName val="_갑지"/>
      <sheetName val="공급기지_산출근거"/>
      <sheetName val="임율_Data"/>
      <sheetName val="2.대외공문"/>
      <sheetName val="인부신상자료"/>
      <sheetName val="수주추정"/>
      <sheetName val="내역서 "/>
      <sheetName val="등록"/>
      <sheetName val="1.견적가 총괄표(설비)"/>
      <sheetName val="기초입력"/>
      <sheetName val="자재코드"/>
      <sheetName val="Table"/>
      <sheetName val="산근"/>
      <sheetName val="원가"/>
      <sheetName val="전선(총)"/>
      <sheetName val="철거산출근거"/>
      <sheetName val="금광1터널"/>
      <sheetName val="정산서 "/>
      <sheetName val="간접비 총괄표"/>
      <sheetName val="장비비"/>
      <sheetName val="플랜트 설치"/>
      <sheetName val="200"/>
      <sheetName val="유입량"/>
      <sheetName val="기본단가"/>
      <sheetName val="조명시설"/>
      <sheetName val="단가일람"/>
      <sheetName val="조경일람"/>
      <sheetName val="부대공집계표"/>
      <sheetName val="지급자재"/>
      <sheetName val="시스템개발근거"/>
      <sheetName val="단가"/>
      <sheetName val="SHEET"/>
      <sheetName val="집계표2"/>
      <sheetName val="내역산출자료"/>
      <sheetName val="수전기기DATA"/>
      <sheetName val="후강전선관"/>
      <sheetName val="2"/>
      <sheetName val="단가산출(T)"/>
      <sheetName val="부표총괄"/>
      <sheetName val="자단"/>
      <sheetName val="wall"/>
      <sheetName val="Front"/>
      <sheetName val="건설실행"/>
      <sheetName val="입찰안"/>
      <sheetName val="양수장구조물총"/>
      <sheetName val="양수장토공총"/>
      <sheetName val="중사"/>
      <sheetName val="일위1"/>
      <sheetName val="계산표지"/>
      <sheetName val="단가대비표"/>
      <sheetName val="JUCKEYK"/>
      <sheetName val="일위대가목차"/>
      <sheetName val="일위(시설)"/>
      <sheetName val="적용케이블"/>
      <sheetName val="전기자료"/>
      <sheetName val="관급자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양식"/>
      <sheetName val="일위목록"/>
      <sheetName val="요율"/>
      <sheetName val="sheet1"/>
      <sheetName val="내역서"/>
      <sheetName val="401"/>
      <sheetName val="[내역양식.xls]h__KANG_CATV______X_2"/>
      <sheetName val="[내역양식.xls]h__KANG_CATV______X_3"/>
    </sheetNames>
    <definedNames>
      <definedName name="정산내역이동"/>
      <definedName name="지입목록대장이동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"/>
      <sheetName val="견적서 (15)"/>
      <sheetName val="견적서 (2)"/>
      <sheetName val="견적서 (3)"/>
      <sheetName val="견적서 (4)"/>
      <sheetName val="견적서 (13)"/>
      <sheetName val="견적서 (12)"/>
      <sheetName val="견적서 (5)"/>
      <sheetName val="견적서 (6)"/>
      <sheetName val="견적서 (7)"/>
      <sheetName val="견적서 (8)"/>
      <sheetName val="견적서 (9)"/>
      <sheetName val="견적서 (10)"/>
      <sheetName val="견적서 (11)"/>
      <sheetName val="견적서 (14)"/>
      <sheetName val="견적서 (16)"/>
      <sheetName val="견적서 (17)"/>
      <sheetName val="견적서 (18)"/>
    </sheetNames>
    <sheetDataSet>
      <sheetData sheetId="0"/>
      <sheetData sheetId="1">
        <row r="15">
          <cell r="D15" t="str">
            <v>단  가</v>
          </cell>
        </row>
        <row r="16">
          <cell r="D16">
            <v>15000</v>
          </cell>
        </row>
        <row r="17">
          <cell r="D17">
            <v>39000</v>
          </cell>
        </row>
        <row r="18">
          <cell r="D18">
            <v>5300</v>
          </cell>
        </row>
        <row r="19">
          <cell r="D19">
            <v>32000</v>
          </cell>
        </row>
        <row r="20">
          <cell r="D20">
            <v>6000</v>
          </cell>
        </row>
        <row r="21">
          <cell r="D21">
            <v>1000</v>
          </cell>
        </row>
        <row r="22">
          <cell r="D22">
            <v>7000</v>
          </cell>
        </row>
        <row r="23">
          <cell r="D23">
            <v>300000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  <sheetName val="Sheet2"/>
      <sheetName val="Sheet1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중기대수1"/>
      <sheetName val="시험수량1"/>
      <sheetName val="ABUT수량-A1"/>
      <sheetName val="공사비총괄표"/>
      <sheetName val="1.설계기준"/>
      <sheetName val="2000년1차"/>
      <sheetName val="2000전체분"/>
      <sheetName val="동화지구 구조물께기"/>
      <sheetName val="단가일람"/>
      <sheetName val="조경일람"/>
      <sheetName val="교각계산"/>
      <sheetName val="화산경계"/>
      <sheetName val="전체분 내역서(전북도) 최종"/>
      <sheetName val="천방교접속"/>
      <sheetName val="대포2교접속"/>
      <sheetName val="표  지"/>
      <sheetName val="자재일람"/>
      <sheetName val="약품공급2"/>
      <sheetName val="N賃率-職"/>
      <sheetName val="1,2공구원가계산서"/>
      <sheetName val="2공구산출내역"/>
      <sheetName val="1공구산출내역서"/>
      <sheetName val="조명시설"/>
      <sheetName val="원가계산서구조조정"/>
      <sheetName val="수토공단위당"/>
      <sheetName val="일위대가표"/>
      <sheetName val="직접경비호표"/>
      <sheetName val="암거단위-1련"/>
      <sheetName val="접지수량"/>
      <sheetName val="산수배수"/>
      <sheetName val="앉음벽 (2)"/>
      <sheetName val="000000"/>
      <sheetName val="제경비"/>
      <sheetName val="관로공표지"/>
      <sheetName val="구조물수량집계표"/>
      <sheetName val="공사원가계산서"/>
      <sheetName val="제수변 수량집계표(보통)"/>
      <sheetName val="#REF"/>
      <sheetName val="접속도수량집계표"/>
      <sheetName val="재료값"/>
      <sheetName val="건축내역"/>
      <sheetName val="1공구원가계산서"/>
      <sheetName val="Sheet1 (2)"/>
      <sheetName val="내역서"/>
      <sheetName val="재적표"/>
      <sheetName val="편입토지조서"/>
      <sheetName val="unitpric"/>
      <sheetName val="기본단가표"/>
      <sheetName val="암거단위"/>
      <sheetName val="경비"/>
      <sheetName val="기본일위"/>
      <sheetName val="기계경비"/>
      <sheetName val="13LPMCC"/>
      <sheetName val="교각1"/>
      <sheetName val="날개벽"/>
      <sheetName val="전북총괄"/>
      <sheetName val="당진1,2호기전선관설치및접지4차공사내역서-을지"/>
      <sheetName val="공사비"/>
      <sheetName val="2"/>
      <sheetName val="내역"/>
      <sheetName val="DB"/>
      <sheetName val="목차"/>
      <sheetName val="부안변전"/>
      <sheetName val="요율"/>
      <sheetName val="위치조서"/>
      <sheetName val="분뇨"/>
      <sheetName val="일위대가"/>
      <sheetName val="견적서갑지연속"/>
      <sheetName val="노임"/>
      <sheetName val="총괄표"/>
      <sheetName val="입력"/>
      <sheetName val="설계서(본관)"/>
      <sheetName val="공사개요"/>
      <sheetName val="전체"/>
      <sheetName val="검토"/>
      <sheetName val="가로등기초"/>
      <sheetName val="PAD TR보호대기초"/>
      <sheetName val="gyun"/>
      <sheetName val="재노경"/>
      <sheetName val="도급내역5+800"/>
      <sheetName val="도급내역"/>
      <sheetName val="견적서"/>
      <sheetName val="배수장토목공사비"/>
      <sheetName val="구조물집계"/>
      <sheetName val="토공집계"/>
      <sheetName val="정암총"/>
      <sheetName val="시중노임단가"/>
      <sheetName val="여수토토적"/>
      <sheetName val="설계내역서"/>
      <sheetName val="단재적표"/>
      <sheetName val="7급줄떼"/>
      <sheetName val="1"/>
      <sheetName val="기초자료"/>
      <sheetName val="일위집계(기존)"/>
      <sheetName val="일위대가모듈"/>
      <sheetName val="계화배수(3대)"/>
      <sheetName val="송천신미산원가"/>
      <sheetName val="DATE"/>
      <sheetName val="DATA 입력부"/>
      <sheetName val="품셈TABLE"/>
      <sheetName val="원형1호맨홀토공수량"/>
      <sheetName val="TOTAL_BOQ"/>
      <sheetName val="제작실행"/>
      <sheetName val="자재단가비교표"/>
      <sheetName val="재료집계표"/>
      <sheetName val="설계요소"/>
      <sheetName val="토적기초"/>
      <sheetName val="코드표"/>
      <sheetName val="초기화면"/>
      <sheetName val="하조서"/>
      <sheetName val="재정비내역"/>
      <sheetName val="지적고시내역"/>
      <sheetName val="실행(1)"/>
      <sheetName val="샌딩 에폭시 도장"/>
    </sheetNames>
    <sheetDataSet>
      <sheetData sheetId="0" refreshError="1">
        <row r="17">
          <cell r="J17">
            <v>0.2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양식"/>
      <sheetName val="산출근거"/>
      <sheetName val="재료"/>
      <sheetName val="내역"/>
      <sheetName val="DATA"/>
      <sheetName val="[내역양식.XLS]h__KANG_CATV________2"/>
      <sheetName val="[내역양식.XLS]h__KANG_CATV________3"/>
      <sheetName val="공사착공계"/>
      <sheetName val="조명율표"/>
      <sheetName val="영창26"/>
    </sheetNames>
    <definedNames>
      <definedName name="지입수불대장이동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총괄표"/>
      <sheetName val="내역"/>
      <sheetName val="청천내"/>
      <sheetName val="95년12월말"/>
      <sheetName val="직노"/>
      <sheetName val="결재갑지"/>
      <sheetName val="#REF"/>
      <sheetName val="물가자료"/>
      <sheetName val="실행내역"/>
      <sheetName val="당초"/>
      <sheetName val="INPUT"/>
      <sheetName val="수 량 명 세 서 - 1"/>
      <sheetName val="내역서"/>
      <sheetName val="원가"/>
      <sheetName val="청곡지선입력"/>
      <sheetName val="명단"/>
      <sheetName val="일위대가"/>
      <sheetName val="2000전체분"/>
      <sheetName val="노임단가"/>
      <sheetName val="Sheet3"/>
      <sheetName val="노임"/>
      <sheetName val="일위대가표"/>
      <sheetName val="공사비총괄표"/>
      <sheetName val="세골재  T2 변경 현황"/>
      <sheetName val="3BL공동구 수량"/>
      <sheetName val="말뚝지지력산정"/>
      <sheetName val="설계내역서"/>
      <sheetName val="실행대비"/>
      <sheetName val="퍼스트"/>
      <sheetName val="교각별철근수량집계표"/>
      <sheetName val="일위대가목차"/>
      <sheetName val="CTEMCOST"/>
      <sheetName val="토공 total"/>
      <sheetName val="적용토목"/>
      <sheetName val="96정변2"/>
      <sheetName val="산출근거"/>
      <sheetName val="골재산출"/>
      <sheetName val="대포2교접속"/>
      <sheetName val="약품공급2"/>
      <sheetName val="데리네이타현황"/>
      <sheetName val="식생블럭단위수량"/>
      <sheetName val="48전력선로일위"/>
      <sheetName val="세부내역"/>
      <sheetName val="공통가설공사"/>
      <sheetName val="노임,재료비"/>
      <sheetName val="자재단가"/>
      <sheetName val="총괄"/>
      <sheetName val="별표 "/>
      <sheetName val="2000지촌-덕평발주"/>
      <sheetName val="조경일람"/>
      <sheetName val="기안1"/>
      <sheetName val="일위"/>
      <sheetName val="영창26"/>
      <sheetName val="대공종"/>
      <sheetName val="CAT_5"/>
      <sheetName val="실행"/>
      <sheetName val="부서코드표"/>
      <sheetName val="날개벽수량표"/>
      <sheetName val="기초입력"/>
      <sheetName val="지수980731이후"/>
      <sheetName val="19990101-엑셀1"/>
      <sheetName val="조명율표"/>
      <sheetName val="봉방동근생"/>
      <sheetName val="전체내역"/>
      <sheetName val="PIPING"/>
      <sheetName val="101동"/>
      <sheetName val="본체철근표"/>
      <sheetName val="수량분배표"/>
      <sheetName val="단중표"/>
      <sheetName val="공량산출서"/>
      <sheetName val="청주(철골발주의뢰서)"/>
      <sheetName val="금액내역서"/>
      <sheetName val="수량총괄"/>
      <sheetName val="철근중량"/>
      <sheetName val="전체"/>
      <sheetName val="계산서(곡선부)"/>
      <sheetName val="포장재료집계표"/>
      <sheetName val="우배수"/>
      <sheetName val="계산식"/>
      <sheetName val="평가데이터"/>
      <sheetName val="교수설계"/>
      <sheetName val="노무비"/>
      <sheetName val="내역(설계)"/>
      <sheetName val="DATA"/>
      <sheetName val="자재표"/>
      <sheetName val="을"/>
      <sheetName val="OPENASP포장04"/>
      <sheetName val="BH-1 (2)"/>
      <sheetName val="CIVIL4"/>
      <sheetName val="백호06"/>
      <sheetName val="재료"/>
      <sheetName val="토공(우물통,기타) "/>
      <sheetName val="제안서"/>
      <sheetName val="행정표준(1)"/>
      <sheetName val="행정표준(2)"/>
      <sheetName val="공사직종별노임"/>
      <sheetName val="단가비교표_공통1"/>
      <sheetName val="MAIN_TABLE"/>
      <sheetName val="조건표"/>
      <sheetName val="일용노임단가"/>
      <sheetName val="위치조서"/>
      <sheetName val="1호맨홀토공"/>
      <sheetName val="조정율"/>
      <sheetName val="직공비"/>
      <sheetName val="데이타"/>
      <sheetName val="금액"/>
      <sheetName val="요율"/>
      <sheetName val="자재대"/>
      <sheetName val="건축공사"/>
      <sheetName val="입출재고현황 (2)"/>
      <sheetName val="NYS"/>
      <sheetName val="총괄수량집계표"/>
      <sheetName val="Customer Databas"/>
      <sheetName val="1 자원총괄"/>
      <sheetName val="카메라"/>
      <sheetName val="부대내역"/>
      <sheetName val="단가일람"/>
      <sheetName val="차수공개요"/>
      <sheetName val="#3_일위대가목록"/>
      <sheetName val="수량산출"/>
      <sheetName val="와동수량"/>
      <sheetName val="맨홀수량산출"/>
      <sheetName val="N賃率-職"/>
      <sheetName val="서울대규장각(가시설흙막이)"/>
      <sheetName val="견적"/>
      <sheetName val="공기압축기실"/>
      <sheetName val="7-1노임"/>
      <sheetName val="7-2경비"/>
      <sheetName val="입찰안"/>
      <sheetName val="철근량"/>
      <sheetName val="녹화마대(수관)"/>
      <sheetName val="기성부분 내역집계표-기계공사"/>
      <sheetName val="5공철탑검토표"/>
      <sheetName val="4공철탑검토"/>
      <sheetName val="제작비추산총괄표"/>
      <sheetName val="갑"/>
      <sheetName val="품셈TABLE"/>
      <sheetName val="DATE"/>
      <sheetName val="기계경비"/>
      <sheetName val="삭제금지단가"/>
      <sheetName val="총괄내역서"/>
      <sheetName val="기초자료"/>
      <sheetName val="청곡지거입력"/>
      <sheetName val="변경내역(전체)"/>
      <sheetName val="철근"/>
      <sheetName val="조명시설"/>
      <sheetName val="변수값"/>
      <sheetName val="중기상차"/>
      <sheetName val="AS복구"/>
      <sheetName val="중기터파기"/>
      <sheetName val="사다리"/>
      <sheetName val="위생설비"/>
      <sheetName val="바닥판"/>
      <sheetName val="입력DATA"/>
      <sheetName val="견적서"/>
      <sheetName val="목록2"/>
      <sheetName val="교각1"/>
      <sheetName val="CF"/>
      <sheetName val="옥외"/>
      <sheetName val="물가시세"/>
      <sheetName val="정산"/>
      <sheetName val="내역서2안"/>
      <sheetName val="세부내역서(전기)"/>
      <sheetName val="동원인원"/>
      <sheetName val="기계경비(시간당)"/>
      <sheetName val="램머"/>
      <sheetName val="터파기및재료"/>
      <sheetName val="구성1"/>
      <sheetName val="구성2"/>
      <sheetName val="구성3"/>
      <sheetName val="구성4"/>
      <sheetName val="그림2"/>
      <sheetName val="산출내역서집계표"/>
      <sheetName val="판매시설"/>
      <sheetName val="시멘트"/>
      <sheetName val="조명일위"/>
      <sheetName val="Macro(차단기)"/>
      <sheetName val="총괄내역"/>
      <sheetName val="주beam"/>
      <sheetName val="참조"/>
      <sheetName val="LP-S"/>
      <sheetName val="tggwan(mac)"/>
      <sheetName val="01"/>
      <sheetName val="견적조건"/>
      <sheetName val="예산M11A"/>
      <sheetName val="가설공사"/>
      <sheetName val="20-25"/>
      <sheetName val="내역총괄표"/>
      <sheetName val="견적대비 "/>
      <sheetName val="단위단가"/>
      <sheetName val="AIR SHOWER(3인용)"/>
      <sheetName val="간접경상비"/>
      <sheetName val="102역사"/>
      <sheetName val="내역관리1"/>
      <sheetName val="견"/>
      <sheetName val="1구간FRP수량산출"/>
      <sheetName val="청소용덕트"/>
      <sheetName val="환기덕트"/>
      <sheetName val="asd"/>
      <sheetName val="장비사양"/>
      <sheetName val="전기설계변경"/>
      <sheetName val="SIHEUNG"/>
      <sheetName val="설계"/>
      <sheetName val="자료"/>
      <sheetName val="손익분석"/>
      <sheetName val="공사입찰정보입력"/>
      <sheetName val="본체"/>
      <sheetName val="JUCKEYK"/>
      <sheetName val="정거장 설계조건"/>
      <sheetName val="천방교접속"/>
      <sheetName val="J直材4"/>
      <sheetName val="현장"/>
      <sheetName val="집계"/>
      <sheetName val="자금입금"/>
      <sheetName val="영외수지"/>
      <sheetName val="토공사"/>
      <sheetName val="6PILE  (돌출)"/>
      <sheetName val="정산서"/>
      <sheetName val="단가"/>
      <sheetName val="주방"/>
      <sheetName val="파일구성"/>
      <sheetName val="내역서 제출"/>
      <sheetName val="교대(A1)"/>
      <sheetName val="ABUT수량-A1"/>
      <sheetName val="개인"/>
      <sheetName val="문학간접"/>
      <sheetName val="재료비"/>
      <sheetName val="자재단가비교표"/>
      <sheetName val="관급자재"/>
      <sheetName val="산출내역서"/>
      <sheetName val="투찰금액"/>
      <sheetName val="현장경비"/>
      <sheetName val="흥양2교토공집계표"/>
      <sheetName val="원가총괄"/>
      <sheetName val="자재발주서"/>
      <sheetName val="챠트 표지 (2)"/>
      <sheetName val="계약서"/>
      <sheetName val="정공공사"/>
      <sheetName val="골조"/>
      <sheetName val="설계명세"/>
      <sheetName val="직원자료입력"/>
      <sheetName val="단가 및 재료비"/>
      <sheetName val="중기사용료산출근거"/>
      <sheetName val="공사원가계산서"/>
      <sheetName val="토공총"/>
      <sheetName val="공구"/>
      <sheetName val="2축기둥해석"/>
      <sheetName val="원가계산서구조조정"/>
      <sheetName val="앉음벽 (2)"/>
      <sheetName val="기본단가표"/>
      <sheetName val="예산서"/>
      <sheetName val="#2_일위대가목록"/>
      <sheetName val="자료입력"/>
      <sheetName val="자재테이블"/>
      <sheetName val="식재인부"/>
      <sheetName val="차압계산"/>
      <sheetName val="원본"/>
      <sheetName val="알맹이"/>
      <sheetName val="자재비"/>
      <sheetName val="물집"/>
      <sheetName val="관집계"/>
      <sheetName val="도급기성"/>
      <sheetName val="내역서중"/>
      <sheetName val="개산공사비"/>
      <sheetName val="수로BOX"/>
      <sheetName val="토목"/>
      <sheetName val="잡철물"/>
      <sheetName val="상수도토공집계표"/>
      <sheetName val="총괄BOQ"/>
      <sheetName val="내역(원안-대안)"/>
      <sheetName val="봉양~조차장간고하개명(신설)"/>
      <sheetName val="도담구내 개소별 명세"/>
      <sheetName val="단가표 (2)"/>
      <sheetName val="국도접속 차도부수량"/>
      <sheetName val="2000.05"/>
      <sheetName val="보증수수료산출"/>
      <sheetName val="각종양식"/>
      <sheetName val="총괄집계(2차)"/>
      <sheetName val="SHEET PILE단가"/>
      <sheetName val="현장관리비참조"/>
      <sheetName val="토공대비"/>
      <sheetName val="지질조사"/>
      <sheetName val="갑지"/>
      <sheetName val="조경"/>
      <sheetName val="총수량집계표"/>
      <sheetName val="중간"/>
      <sheetName val="직접공사비"/>
      <sheetName val="1.우편집중내역서"/>
      <sheetName val="토공"/>
      <sheetName val="1공구 건정토건 토공"/>
      <sheetName val="참조표"/>
      <sheetName val="FILE1"/>
      <sheetName val="화재 탐지 설비"/>
      <sheetName val="LD"/>
      <sheetName val="RE9604"/>
      <sheetName val="1,2공구원가계산서"/>
      <sheetName val="2공구산출내역"/>
      <sheetName val="1공구산출내역서"/>
      <sheetName val="그림"/>
      <sheetName val="자재입고"/>
      <sheetName val="BOX단위철근"/>
      <sheetName val="예산변경사항"/>
      <sheetName val="토목주소"/>
      <sheetName val="지급자재"/>
      <sheetName val="입상내역"/>
      <sheetName val="산근"/>
      <sheetName val="준검 내역서"/>
      <sheetName val="공정"/>
      <sheetName val="스포회원매출"/>
      <sheetName val="A 견적"/>
      <sheetName val="I一般比"/>
      <sheetName val="작성"/>
      <sheetName val="총공사내역서"/>
      <sheetName val="항목등록"/>
      <sheetName val="적현로"/>
      <sheetName val="분전반"/>
      <sheetName val="창호DATA"/>
      <sheetName val="주요기준"/>
      <sheetName val="건축"/>
      <sheetName val="건축-물가변동"/>
      <sheetName val="2공구자재집"/>
      <sheetName val="포승중환경개선공사(변경)"/>
      <sheetName val="2.1"/>
      <sheetName val="TK(일원)"/>
      <sheetName val="2.펌프장(사급자재)"/>
      <sheetName val="전등공사 "/>
      <sheetName val="내역서(전기)"/>
      <sheetName val="토공_total"/>
      <sheetName val="세골재__T2_변경_현황"/>
      <sheetName val="중간부"/>
      <sheetName val="단가비교"/>
      <sheetName val="시운전연료"/>
      <sheetName val="물량표"/>
      <sheetName val="수로단위수량"/>
      <sheetName val="차액보증"/>
      <sheetName val="말뚝물량"/>
      <sheetName val="개요"/>
      <sheetName val="철탑공사"/>
      <sheetName val="콘크리트"/>
      <sheetName val="백암비스타내역"/>
      <sheetName val="FAX"/>
      <sheetName val="편입토지조서"/>
      <sheetName val="옥내소화전계산서"/>
      <sheetName val="오수공수량집계표"/>
      <sheetName val="수주추정"/>
      <sheetName val="자재일람"/>
      <sheetName val="원가계산서 "/>
      <sheetName val="일위대가1"/>
      <sheetName val="단가산출서"/>
      <sheetName val="단가산출서 (2)"/>
      <sheetName val="토목수량산출"/>
      <sheetName val="단가조사"/>
      <sheetName val="노임단가2003상"/>
      <sheetName val="1. 지구별 사업량 및 추진일정"/>
      <sheetName val="0217상가미분양자산"/>
      <sheetName val="연동내역"/>
      <sheetName val="암거단위"/>
      <sheetName val=" 갑  지 "/>
      <sheetName val="중기일위대가"/>
      <sheetName val="재료표"/>
      <sheetName val="담장산출"/>
      <sheetName val="총물량"/>
      <sheetName val="장비단가표"/>
      <sheetName val="가로등기초"/>
      <sheetName val="부대공수량산출"/>
      <sheetName val="광장"/>
      <sheetName val="성원계약"/>
      <sheetName val="간접1"/>
      <sheetName val="교통대책내역"/>
      <sheetName val="표  지"/>
      <sheetName val="401"/>
      <sheetName val="수량산출서 (2)"/>
      <sheetName val="집"/>
      <sheetName val="제잡비"/>
      <sheetName val="당진1,2호기전선관설치및접지4차공사내역서-을지"/>
      <sheetName val="간지"/>
      <sheetName val="구조물집계"/>
      <sheetName val="토공집계"/>
      <sheetName val="제경비"/>
      <sheetName val="종합기별"/>
      <sheetName val="투입총괄"/>
      <sheetName val="일위산출"/>
      <sheetName val="수습"/>
      <sheetName val="본사업"/>
      <sheetName val="공사설계서"/>
      <sheetName val="gyun"/>
      <sheetName val="단가조사서"/>
      <sheetName val="매립"/>
      <sheetName val="BID"/>
      <sheetName val="노무,재료"/>
      <sheetName val="ATM기초철가"/>
      <sheetName val="투찰"/>
      <sheetName val="수수료율표"/>
      <sheetName val="목차 "/>
      <sheetName val="기술부대조건"/>
      <sheetName val="기안 "/>
      <sheetName val="남양시작동자105노65기1.3화1.2"/>
      <sheetName val="출자한도"/>
      <sheetName val="자금운용표"/>
      <sheetName val="공사비산출내역"/>
      <sheetName val="전체제잡비"/>
      <sheetName val="실행철강하도"/>
      <sheetName val="계약내력"/>
      <sheetName val="ES조서출력하기"/>
      <sheetName val="1회"/>
      <sheetName val="일위대가목록"/>
      <sheetName val="중기"/>
      <sheetName val="DB"/>
      <sheetName val="TOTAL_BOQ"/>
      <sheetName val="L_RPTB03_01"/>
      <sheetName val="1.가설"/>
      <sheetName val="소비자가"/>
      <sheetName val="대비"/>
      <sheetName val="프랜트면허"/>
      <sheetName val="99총공사내역서"/>
      <sheetName val="MAIN"/>
      <sheetName val="코드일람표2001년10월"/>
      <sheetName val="000000"/>
      <sheetName val="코드"/>
      <sheetName val="공사개요"/>
      <sheetName val="미드수량"/>
      <sheetName val="공량산출근거서"/>
      <sheetName val="참고사항"/>
      <sheetName val="갑지.을지"/>
      <sheetName val="기타"/>
      <sheetName val="청학계"/>
      <sheetName val="특별땅고르기"/>
      <sheetName val="참조 (2)"/>
      <sheetName val="내역서1"/>
      <sheetName val="공사착공계"/>
      <sheetName val="전기내역"/>
      <sheetName val="유림콘도"/>
      <sheetName val="b_balju"/>
      <sheetName val="ysn"/>
      <sheetName val="원가계산서"/>
      <sheetName val="기흥하도용"/>
      <sheetName val="노무비지급명세서"/>
      <sheetName val="3BL공동구_수량"/>
      <sheetName val="빌딩 안내"/>
      <sheetName val="SIL98"/>
      <sheetName val="입찰견적보고서"/>
      <sheetName val="금융비용"/>
      <sheetName val="목차"/>
      <sheetName val="단가조사-2"/>
      <sheetName val="오동"/>
      <sheetName val="대조"/>
      <sheetName val="나한"/>
      <sheetName val="화의-현금흐름"/>
      <sheetName val="10-1.훼손지 가.부지"/>
      <sheetName val="품셈"/>
      <sheetName val="단재적표"/>
      <sheetName val="계약현황(한양2011)"/>
      <sheetName val="세부내역서"/>
      <sheetName val="중갑지"/>
      <sheetName val="암거 제원표"/>
      <sheetName val="철근콘크리트"/>
      <sheetName val="관리비비계상"/>
      <sheetName val="일대-1"/>
      <sheetName val="내역서(중수)"/>
      <sheetName val="설계명세서"/>
      <sheetName val="노임이"/>
      <sheetName val="1호구조물"/>
      <sheetName val="평내중"/>
      <sheetName val="토목검측서"/>
      <sheetName val="세금자료"/>
      <sheetName val="1SPAN"/>
      <sheetName val="표준품셈 2011년 01월 "/>
      <sheetName val="설직재-1"/>
      <sheetName val="율촌법률사무소2내역"/>
      <sheetName val=" 내역서.xlsx"/>
      <sheetName val="협력업체"/>
      <sheetName val="측량노임.재료.기재"/>
      <sheetName val="을지"/>
      <sheetName val="전화공사 공량 및 집계표"/>
      <sheetName val="내역_FILE"/>
      <sheetName val="E총15"/>
      <sheetName val="CV허용전류"/>
      <sheetName val="전기일위목록"/>
      <sheetName val="지출결의서_공사"/>
      <sheetName val="견적대비_"/>
      <sheetName val="내역서_제출"/>
      <sheetName val="수_량_명_세_서_-_1"/>
      <sheetName val="토공(우물통,기타)_"/>
      <sheetName val="입출재고현황_(2)"/>
      <sheetName val="별표_"/>
      <sheetName val="기성부분_내역집계표-기계공사"/>
      <sheetName val="화재_탐지_설비"/>
      <sheetName val="정거장_설계조건"/>
      <sheetName val="Customer_Databas"/>
      <sheetName val="관개"/>
      <sheetName val="Y-WORK"/>
      <sheetName val="우수"/>
      <sheetName val="기별(종합)"/>
      <sheetName val="중사"/>
      <sheetName val="명세"/>
      <sheetName val="단산"/>
      <sheetName val="일대"/>
      <sheetName val="덕전리"/>
      <sheetName val="산출근거 "/>
      <sheetName val="수량집계"/>
      <sheetName val="입찰"/>
      <sheetName val="현경"/>
      <sheetName val="본실행경비"/>
      <sheetName val="공용학생회관화장실"/>
      <sheetName val="골조시행"/>
      <sheetName val="측량요율"/>
      <sheetName val="반포2차"/>
      <sheetName val="6월 출고 일일보고"/>
      <sheetName val="전동기"/>
      <sheetName val="역공종"/>
      <sheetName val="기준단가현황"/>
      <sheetName val="공사개요(입력)"/>
      <sheetName val="기타 정보통신공사"/>
      <sheetName val="피벗테이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손익분석"/>
      <sheetName val="200"/>
      <sheetName val="자료입력"/>
      <sheetName val="SIL98"/>
      <sheetName val="내역"/>
      <sheetName val="산출내력"/>
      <sheetName val="일위대가모음"/>
      <sheetName val="공량산출서"/>
      <sheetName val="단가"/>
      <sheetName val="산출근거"/>
      <sheetName val="__MAIN"/>
      <sheetName val="직노"/>
      <sheetName val="실행내역"/>
      <sheetName val="산출내역서집계표"/>
      <sheetName val="주방"/>
      <sheetName val="단가산출"/>
      <sheetName val="원가계산서"/>
      <sheetName val="도급기성"/>
      <sheetName val="Sheet1"/>
      <sheetName val="지급자재"/>
      <sheetName val="코드일람표"/>
      <sheetName val="자재단가"/>
      <sheetName val="설계예산서"/>
      <sheetName val="일위대가"/>
      <sheetName val="공정코드"/>
      <sheetName val="자재비"/>
      <sheetName val="코드"/>
      <sheetName val="입찰안"/>
      <sheetName val="총괄표"/>
      <sheetName val="영창26"/>
      <sheetName val="당초"/>
      <sheetName val="1_기별(광통신)"/>
      <sheetName val="공사비총괄표"/>
      <sheetName val="연습"/>
      <sheetName val="부대공Ⅱ"/>
      <sheetName val="오억미만"/>
      <sheetName val="변경총괄지(1)"/>
      <sheetName val="노임"/>
      <sheetName val="DATE"/>
      <sheetName val="내역서"/>
      <sheetName val="평3"/>
      <sheetName val="갑지"/>
      <sheetName val="단위가격 "/>
      <sheetName val="조명시설"/>
      <sheetName val="SLAB&quot;1&quot;"/>
      <sheetName val="초기화면"/>
      <sheetName val="인수공규격"/>
      <sheetName val="설계내역서"/>
      <sheetName val="조명율표"/>
      <sheetName val="inputdata"/>
      <sheetName val="노무비"/>
      <sheetName val="자료"/>
      <sheetName val="2.산출내역 "/>
      <sheetName val="부대단위수량"/>
      <sheetName val="도"/>
      <sheetName val="골재산출"/>
      <sheetName val="중갑지"/>
      <sheetName val="집계표"/>
      <sheetName val="3BL공동구 수량"/>
      <sheetName val="단중표"/>
      <sheetName val="부안일위"/>
      <sheetName val="정산내역서"/>
      <sheetName val="FILE1"/>
      <sheetName val="고등학교"/>
      <sheetName val="개요"/>
      <sheetName val="단가조사-2"/>
    </sheetNames>
    <sheetDataSet>
      <sheetData sheetId="0" refreshError="1">
        <row r="10">
          <cell r="B10">
            <v>62281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억미만"/>
      <sheetName val="오억이상"/>
      <sheetName val="Sheet4"/>
      <sheetName val="오천미만"/>
      <sheetName val="토공사"/>
      <sheetName val="손익분석"/>
      <sheetName val="물가자료"/>
      <sheetName val="노임단가"/>
      <sheetName val="하조서"/>
      <sheetName val="공사비"/>
      <sheetName val="직노"/>
      <sheetName val="기계경비일람"/>
      <sheetName val="노임"/>
      <sheetName val="일위대가"/>
      <sheetName val="(C)원내역"/>
      <sheetName val="Sheet1"/>
      <sheetName val="총공사내역서"/>
      <sheetName val="단가 및 재료비"/>
      <sheetName val="내역"/>
      <sheetName val="설계예산서"/>
      <sheetName val="원가"/>
      <sheetName val="단가"/>
      <sheetName val="자료입력"/>
      <sheetName val="실행내역"/>
      <sheetName val="200"/>
      <sheetName val="일위대가표"/>
      <sheetName val="토목주소"/>
      <sheetName val="대가호표"/>
      <sheetName val="복주일위대가"/>
      <sheetName val="101동"/>
      <sheetName val="기기점검대상"/>
      <sheetName val="I一般比"/>
      <sheetName val="을"/>
      <sheetName val="도로단위당"/>
      <sheetName val="운반공사"/>
      <sheetName val="전차선로 물량표"/>
      <sheetName val="자재단가"/>
      <sheetName val="설계갑지"/>
      <sheetName val="산출내역서"/>
      <sheetName val="골조시행"/>
      <sheetName val="공사비총괄표"/>
      <sheetName val="층"/>
      <sheetName val="입찰보고"/>
      <sheetName val="입찰안"/>
      <sheetName val="2000년1차"/>
      <sheetName val="품셈표"/>
      <sheetName val="단면별연장"/>
      <sheetName val="공정코드"/>
      <sheetName val="3BL공동구 수량"/>
      <sheetName val="개요"/>
      <sheetName val="포장수량집계"/>
      <sheetName val="식재수량표"/>
      <sheetName val="설비내역서"/>
      <sheetName val="금액내역서"/>
      <sheetName val="청주(철골발주의뢰서)"/>
      <sheetName val="BID"/>
      <sheetName val="퍼스트"/>
      <sheetName val="말뚝지지력산정"/>
      <sheetName val="일위대가목차"/>
      <sheetName val="갑지"/>
      <sheetName val="내역서 제출"/>
      <sheetName val="산출내력"/>
      <sheetName val="조명시설"/>
      <sheetName val="제경비율"/>
      <sheetName val="빙장비사양"/>
      <sheetName val="CODE"/>
      <sheetName val="단가산출"/>
      <sheetName val="일위대가(계측기설치)"/>
      <sheetName val="직접비"/>
      <sheetName val="품셈TABLE"/>
      <sheetName val="적격심사표"/>
      <sheetName val="철탑공사"/>
      <sheetName val="#REF"/>
      <sheetName val="부대공Ⅱ"/>
      <sheetName val="Total"/>
      <sheetName val="공사착공계"/>
      <sheetName val="본사업"/>
      <sheetName val="자재단가비교표"/>
      <sheetName val="데리네이타현황"/>
      <sheetName val="원내역서 그대로"/>
      <sheetName val="SLAB&quot;1&quot;"/>
      <sheetName val="danga"/>
      <sheetName val="ilch"/>
      <sheetName val="직공비"/>
      <sheetName val="단가조사"/>
      <sheetName val="ABUT수량-A1"/>
      <sheetName val="부대단위수량"/>
      <sheetName val="초기화면"/>
      <sheetName val="형틀"/>
      <sheetName val="SIL98"/>
      <sheetName val="본공사"/>
      <sheetName val="건축기술부대조건"/>
      <sheetName val="영외수지"/>
      <sheetName val="횡배수관토공수량"/>
      <sheetName val="DB"/>
      <sheetName val="콘크리트"/>
      <sheetName val="b_balju"/>
      <sheetName val="일위목록"/>
      <sheetName val="Customer Databas"/>
      <sheetName val="MAIN_TABLE"/>
      <sheetName val="지급자재"/>
      <sheetName val="전기일위대가"/>
      <sheetName val="설원"/>
      <sheetName val="태청"/>
      <sheetName val="총괄표"/>
      <sheetName val="평3"/>
      <sheetName val="공통(20-91)"/>
      <sheetName val="미드수량"/>
      <sheetName val="항목등록"/>
      <sheetName val="대가목록"/>
      <sheetName val="수문보고"/>
      <sheetName val="소방 "/>
      <sheetName val="대림경상68억"/>
      <sheetName val="일위대가목록"/>
      <sheetName val="2.냉난방설비공사"/>
      <sheetName val="산출근거"/>
      <sheetName val="변경총괄지(1)"/>
      <sheetName val="도급기성"/>
      <sheetName val="8.PILE  (돌출)"/>
      <sheetName val="시중노임단가"/>
      <sheetName val="설 계"/>
      <sheetName val="48전력선로일위"/>
      <sheetName val="경비공통"/>
      <sheetName val="차량별점검"/>
      <sheetName val="계수시트"/>
      <sheetName val="현장"/>
      <sheetName val="견적의뢰"/>
      <sheetName val="식생블럭단위수량"/>
      <sheetName val="종단계산"/>
      <sheetName val="맨홀수량산출"/>
      <sheetName val="가감수량"/>
      <sheetName val="설계명세서"/>
      <sheetName val="예산명세서"/>
      <sheetName val="노임,재료비"/>
      <sheetName val="MIJIBI"/>
      <sheetName val="구조물공"/>
      <sheetName val="1차설계변경내역"/>
      <sheetName val=""/>
      <sheetName val="Resource2"/>
      <sheetName val="ACUNIT"/>
      <sheetName val="내역서"/>
      <sheetName val="설계내역서"/>
      <sheetName val="LOPCALC"/>
      <sheetName val="수량(건축)"/>
      <sheetName val="견적서"/>
      <sheetName val="적용토목"/>
      <sheetName val="준검 내역서"/>
      <sheetName val="약품공급2"/>
      <sheetName val="터파기및재료"/>
      <sheetName val="실행간접비용"/>
      <sheetName val="SHEET"/>
      <sheetName val="통계연보"/>
      <sheetName val="골조"/>
      <sheetName val="98지급계획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퍼스트"/>
      <sheetName val="영주우회도로"/>
      <sheetName val="하도급"/>
      <sheetName val="토공"/>
      <sheetName val="철콘"/>
      <sheetName val="포장"/>
      <sheetName val="상하수도"/>
      <sheetName val="하도샘플"/>
    </sheetNames>
    <sheetDataSet>
      <sheetData sheetId="0">
        <row r="2">
          <cell r="B2" t="str">
            <v>품목</v>
          </cell>
          <cell r="C2" t="str">
            <v>규격</v>
          </cell>
          <cell r="D2" t="str">
            <v>단위</v>
          </cell>
          <cell r="E2" t="str">
            <v>수량</v>
          </cell>
        </row>
        <row r="6">
          <cell r="B6" t="str">
            <v>철근콘크리트깨기</v>
          </cell>
          <cell r="C6" t="str">
            <v>(T=30CM미만)</v>
          </cell>
          <cell r="D6" t="str">
            <v>M3</v>
          </cell>
          <cell r="E6">
            <v>236</v>
          </cell>
        </row>
        <row r="7">
          <cell r="B7" t="str">
            <v>철근콘크리트깨기</v>
          </cell>
          <cell r="C7" t="str">
            <v>(T=30CM 이상)</v>
          </cell>
          <cell r="D7" t="str">
            <v>M3</v>
          </cell>
          <cell r="E7">
            <v>523</v>
          </cell>
        </row>
        <row r="8">
          <cell r="B8" t="str">
            <v>무근콘크리트깨기</v>
          </cell>
          <cell r="C8" t="str">
            <v>(T=30CM 미만)</v>
          </cell>
          <cell r="D8" t="str">
            <v>M3</v>
          </cell>
          <cell r="E8">
            <v>25</v>
          </cell>
        </row>
        <row r="9">
          <cell r="B9" t="str">
            <v>포장깨기</v>
          </cell>
          <cell r="C9" t="str">
            <v>아스팔트콘크리트</v>
          </cell>
          <cell r="D9" t="str">
            <v>M3</v>
          </cell>
          <cell r="E9">
            <v>343</v>
          </cell>
        </row>
        <row r="10">
          <cell r="B10" t="str">
            <v>포장깨기</v>
          </cell>
          <cell r="C10" t="str">
            <v>시멘트콘크리트</v>
          </cell>
          <cell r="D10" t="str">
            <v>M3</v>
          </cell>
          <cell r="E10">
            <v>644</v>
          </cell>
        </row>
        <row r="11">
          <cell r="B11" t="str">
            <v>아스콘포장절단</v>
          </cell>
          <cell r="D11" t="str">
            <v>M</v>
          </cell>
          <cell r="E11">
            <v>41</v>
          </cell>
        </row>
        <row r="12">
          <cell r="B12" t="str">
            <v>콘크리트절단</v>
          </cell>
          <cell r="D12" t="str">
            <v>M</v>
          </cell>
          <cell r="E12">
            <v>154</v>
          </cell>
        </row>
        <row r="13">
          <cell r="B13" t="str">
            <v>석축헐기</v>
          </cell>
          <cell r="D13" t="str">
            <v>M2</v>
          </cell>
          <cell r="E13">
            <v>82</v>
          </cell>
        </row>
        <row r="14">
          <cell r="B14" t="str">
            <v>기존가드레일철거</v>
          </cell>
          <cell r="D14" t="str">
            <v>M</v>
          </cell>
          <cell r="E14">
            <v>100</v>
          </cell>
        </row>
        <row r="15">
          <cell r="B15" t="str">
            <v>기존가옥철거</v>
          </cell>
          <cell r="D15" t="str">
            <v>동</v>
          </cell>
          <cell r="E15">
            <v>39</v>
          </cell>
        </row>
        <row r="18">
          <cell r="B18" t="str">
            <v>표토제거</v>
          </cell>
          <cell r="C18" t="str">
            <v>(답구간)</v>
          </cell>
          <cell r="D18" t="str">
            <v>M2</v>
          </cell>
          <cell r="E18">
            <v>13547</v>
          </cell>
        </row>
        <row r="19">
          <cell r="B19" t="str">
            <v>표토제거</v>
          </cell>
          <cell r="C19" t="str">
            <v>(답외구간)</v>
          </cell>
          <cell r="D19" t="str">
            <v>M2</v>
          </cell>
          <cell r="E19">
            <v>19900</v>
          </cell>
        </row>
        <row r="21">
          <cell r="B21" t="str">
            <v>노상준비공</v>
          </cell>
          <cell r="C21" t="str">
            <v>(절토부)</v>
          </cell>
          <cell r="D21" t="str">
            <v>M2</v>
          </cell>
          <cell r="E21">
            <v>33260</v>
          </cell>
        </row>
        <row r="23">
          <cell r="B23" t="str">
            <v>흙깍기(토사)</v>
          </cell>
          <cell r="C23" t="str">
            <v>(도쟈 32TON)</v>
          </cell>
          <cell r="D23" t="str">
            <v>M3</v>
          </cell>
          <cell r="E23">
            <v>375344</v>
          </cell>
        </row>
        <row r="24">
          <cell r="B24" t="str">
            <v>리핑암깍기</v>
          </cell>
          <cell r="C24" t="str">
            <v>(도쟈 32TON)</v>
          </cell>
          <cell r="D24" t="str">
            <v>M3</v>
          </cell>
          <cell r="E24">
            <v>458953</v>
          </cell>
        </row>
        <row r="25">
          <cell r="B25" t="str">
            <v>발파암깍기</v>
          </cell>
          <cell r="C25" t="str">
            <v>(편절형)</v>
          </cell>
          <cell r="D25" t="str">
            <v>M3</v>
          </cell>
          <cell r="E25">
            <v>404</v>
          </cell>
        </row>
        <row r="26">
          <cell r="B26" t="str">
            <v>발파암깍기</v>
          </cell>
          <cell r="C26" t="str">
            <v>(브레이카)</v>
          </cell>
          <cell r="D26" t="str">
            <v>M3</v>
          </cell>
          <cell r="E26">
            <v>20402</v>
          </cell>
        </row>
        <row r="30">
          <cell r="B30" t="str">
            <v>무대운반</v>
          </cell>
          <cell r="C30" t="str">
            <v>(토  사)</v>
          </cell>
          <cell r="D30" t="str">
            <v>M3</v>
          </cell>
          <cell r="E30">
            <v>73130</v>
          </cell>
        </row>
        <row r="31">
          <cell r="B31" t="str">
            <v>무대운반</v>
          </cell>
          <cell r="C31" t="str">
            <v>(리핑암)</v>
          </cell>
          <cell r="D31" t="str">
            <v>M3</v>
          </cell>
          <cell r="E31">
            <v>9595</v>
          </cell>
        </row>
        <row r="34">
          <cell r="B34" t="str">
            <v>도쟈운반</v>
          </cell>
          <cell r="C34" t="str">
            <v>(토  사)</v>
          </cell>
          <cell r="D34" t="str">
            <v>M3</v>
          </cell>
          <cell r="E34">
            <v>29669</v>
          </cell>
        </row>
        <row r="35">
          <cell r="B35" t="str">
            <v>도쟈운반</v>
          </cell>
          <cell r="C35" t="str">
            <v>(리핑암)</v>
          </cell>
          <cell r="D35" t="str">
            <v>M3</v>
          </cell>
          <cell r="E35">
            <v>19369</v>
          </cell>
        </row>
        <row r="38">
          <cell r="B38" t="str">
            <v>덤프운반</v>
          </cell>
          <cell r="C38" t="str">
            <v>(토  사)</v>
          </cell>
          <cell r="D38" t="str">
            <v>M3</v>
          </cell>
          <cell r="E38">
            <v>312143</v>
          </cell>
        </row>
        <row r="39">
          <cell r="B39" t="str">
            <v>덤프운반</v>
          </cell>
          <cell r="C39" t="str">
            <v>(리핑암)</v>
          </cell>
          <cell r="D39" t="str">
            <v>M3</v>
          </cell>
          <cell r="E39">
            <v>400666</v>
          </cell>
        </row>
        <row r="40">
          <cell r="B40" t="str">
            <v>덤프운반</v>
          </cell>
          <cell r="C40" t="str">
            <v>(발파암)</v>
          </cell>
          <cell r="D40" t="str">
            <v>M3</v>
          </cell>
          <cell r="E40">
            <v>15448</v>
          </cell>
        </row>
        <row r="43">
          <cell r="B43" t="str">
            <v>사토운반</v>
          </cell>
          <cell r="C43" t="str">
            <v>(토  사)</v>
          </cell>
          <cell r="D43" t="str">
            <v>M3</v>
          </cell>
          <cell r="E43">
            <v>58455</v>
          </cell>
        </row>
        <row r="44">
          <cell r="B44" t="str">
            <v>사토운반</v>
          </cell>
          <cell r="C44" t="str">
            <v>(리핑암)</v>
          </cell>
          <cell r="D44" t="str">
            <v>M3</v>
          </cell>
          <cell r="E44">
            <v>30686</v>
          </cell>
        </row>
        <row r="45">
          <cell r="B45" t="str">
            <v>사토운반</v>
          </cell>
          <cell r="C45" t="str">
            <v>(발파암)</v>
          </cell>
          <cell r="D45" t="str">
            <v>M3</v>
          </cell>
          <cell r="E45">
            <v>5428</v>
          </cell>
        </row>
        <row r="49">
          <cell r="B49" t="str">
            <v>흙쌓기</v>
          </cell>
          <cell r="C49" t="str">
            <v>(노 상)</v>
          </cell>
          <cell r="D49" t="str">
            <v>M3</v>
          </cell>
          <cell r="E49">
            <v>86607</v>
          </cell>
        </row>
        <row r="50">
          <cell r="B50" t="str">
            <v>흙쌓기</v>
          </cell>
          <cell r="C50" t="str">
            <v>(노 체)</v>
          </cell>
          <cell r="D50" t="str">
            <v>M3</v>
          </cell>
          <cell r="E50">
            <v>749115</v>
          </cell>
        </row>
        <row r="51">
          <cell r="B51" t="str">
            <v>녹지대성토</v>
          </cell>
          <cell r="D51" t="str">
            <v>M3</v>
          </cell>
          <cell r="E51">
            <v>17604</v>
          </cell>
        </row>
        <row r="54">
          <cell r="B54" t="str">
            <v>동상방지층구입및운반</v>
          </cell>
          <cell r="C54" t="str">
            <v>(상차도)</v>
          </cell>
          <cell r="D54" t="str">
            <v>M3</v>
          </cell>
          <cell r="E54">
            <v>60172</v>
          </cell>
        </row>
        <row r="55">
          <cell r="B55" t="str">
            <v>동상방지층포설및다짐</v>
          </cell>
          <cell r="C55" t="str">
            <v>(T=30CM)</v>
          </cell>
          <cell r="D55" t="str">
            <v>M3</v>
          </cell>
          <cell r="E55">
            <v>46778</v>
          </cell>
        </row>
        <row r="58">
          <cell r="B58" t="str">
            <v>거적덮기(성토부)</v>
          </cell>
          <cell r="D58" t="str">
            <v>M2</v>
          </cell>
          <cell r="E58">
            <v>91889</v>
          </cell>
        </row>
        <row r="59">
          <cell r="B59" t="str">
            <v>거적덮기(절토부)</v>
          </cell>
          <cell r="C59" t="str">
            <v>(토사)</v>
          </cell>
          <cell r="D59" t="str">
            <v>M2</v>
          </cell>
          <cell r="E59">
            <v>31876</v>
          </cell>
        </row>
        <row r="60">
          <cell r="B60" t="str">
            <v>NET 잔듸</v>
          </cell>
          <cell r="C60" t="str">
            <v>(리핑암)</v>
          </cell>
          <cell r="D60" t="str">
            <v>M2</v>
          </cell>
          <cell r="E60">
            <v>32904</v>
          </cell>
        </row>
        <row r="61">
          <cell r="B61" t="str">
            <v>줄  떼</v>
          </cell>
          <cell r="D61" t="str">
            <v>M2</v>
          </cell>
          <cell r="E61">
            <v>18469</v>
          </cell>
        </row>
        <row r="62">
          <cell r="B62" t="str">
            <v>평  떼</v>
          </cell>
          <cell r="D62" t="str">
            <v>M2</v>
          </cell>
          <cell r="E62">
            <v>18920</v>
          </cell>
        </row>
        <row r="63">
          <cell r="B63" t="str">
            <v>성토법면다짐공</v>
          </cell>
          <cell r="D63" t="str">
            <v>M2</v>
          </cell>
          <cell r="E63">
            <v>91889</v>
          </cell>
        </row>
        <row r="64">
          <cell r="B64" t="str">
            <v>절토법면고르기</v>
          </cell>
          <cell r="C64" t="str">
            <v>(발파암)</v>
          </cell>
          <cell r="D64" t="str">
            <v>M2</v>
          </cell>
          <cell r="E64">
            <v>1772</v>
          </cell>
        </row>
        <row r="66">
          <cell r="B66" t="str">
            <v>층따기</v>
          </cell>
          <cell r="D66" t="str">
            <v>M3</v>
          </cell>
          <cell r="E66">
            <v>8492</v>
          </cell>
        </row>
        <row r="67">
          <cell r="B67" t="str">
            <v>벌개제근</v>
          </cell>
          <cell r="D67" t="str">
            <v>M2</v>
          </cell>
          <cell r="E67">
            <v>164287</v>
          </cell>
        </row>
        <row r="68">
          <cell r="B68" t="str">
            <v>치환토</v>
          </cell>
          <cell r="D68" t="str">
            <v>M3</v>
          </cell>
          <cell r="E68">
            <v>64857</v>
          </cell>
        </row>
        <row r="70">
          <cell r="B70" t="str">
            <v>토공규준틀</v>
          </cell>
          <cell r="C70" t="str">
            <v>(비  탈)</v>
          </cell>
          <cell r="D70" t="str">
            <v>EA</v>
          </cell>
          <cell r="E70">
            <v>1003</v>
          </cell>
        </row>
        <row r="71">
          <cell r="B71" t="str">
            <v>토공규준틀</v>
          </cell>
          <cell r="C71" t="str">
            <v>(수  평)</v>
          </cell>
          <cell r="D71" t="str">
            <v>EA</v>
          </cell>
          <cell r="E71">
            <v>91</v>
          </cell>
        </row>
        <row r="76">
          <cell r="B76" t="str">
            <v>측구터파기</v>
          </cell>
          <cell r="C76" t="str">
            <v>(토  사)</v>
          </cell>
          <cell r="D76" t="str">
            <v>M3</v>
          </cell>
          <cell r="E76">
            <v>11328</v>
          </cell>
        </row>
        <row r="77">
          <cell r="B77" t="str">
            <v>되메우기및다짐</v>
          </cell>
          <cell r="C77" t="str">
            <v>(인력50%+기계50%)</v>
          </cell>
          <cell r="D77" t="str">
            <v>M3</v>
          </cell>
          <cell r="E77">
            <v>7706</v>
          </cell>
        </row>
        <row r="81">
          <cell r="B81" t="str">
            <v>L형측구(TYPE-1)</v>
          </cell>
          <cell r="C81" t="str">
            <v>(H=0.515M 절토부)</v>
          </cell>
          <cell r="D81" t="str">
            <v>M</v>
          </cell>
          <cell r="E81">
            <v>1758</v>
          </cell>
        </row>
        <row r="82">
          <cell r="B82" t="str">
            <v>L형측구(TYPE-2)</v>
          </cell>
          <cell r="C82" t="str">
            <v>(H=1.282 M)</v>
          </cell>
          <cell r="D82" t="str">
            <v>M</v>
          </cell>
          <cell r="E82">
            <v>2518</v>
          </cell>
        </row>
        <row r="83">
          <cell r="B83" t="str">
            <v>L형측구(TYPE-3)</v>
          </cell>
          <cell r="C83" t="str">
            <v>(H=0.4M,성토부)</v>
          </cell>
          <cell r="D83" t="str">
            <v>M</v>
          </cell>
          <cell r="E83">
            <v>1199</v>
          </cell>
        </row>
        <row r="84">
          <cell r="B84" t="str">
            <v>L형측구(TYPE-4)</v>
          </cell>
          <cell r="C84" t="str">
            <v>(H=1.317 M)</v>
          </cell>
          <cell r="D84" t="str">
            <v>M</v>
          </cell>
          <cell r="E84">
            <v>120</v>
          </cell>
        </row>
        <row r="85">
          <cell r="B85" t="str">
            <v>L형측구(TYPE-5)</v>
          </cell>
          <cell r="C85" t="str">
            <v>(H=0.4M)</v>
          </cell>
          <cell r="D85" t="str">
            <v>M</v>
          </cell>
          <cell r="E85">
            <v>11727</v>
          </cell>
        </row>
        <row r="86">
          <cell r="B86" t="str">
            <v>L형측구(TYPE-6)</v>
          </cell>
          <cell r="C86" t="str">
            <v>(H=0.3M 부체도로)</v>
          </cell>
          <cell r="D86" t="str">
            <v>M</v>
          </cell>
          <cell r="E86">
            <v>1106</v>
          </cell>
        </row>
        <row r="87">
          <cell r="B87" t="str">
            <v>L형측구(TYPE-1∼2)</v>
          </cell>
          <cell r="C87" t="str">
            <v>(변화구간)</v>
          </cell>
          <cell r="D87" t="str">
            <v>M</v>
          </cell>
          <cell r="E87">
            <v>450</v>
          </cell>
        </row>
        <row r="88">
          <cell r="B88" t="str">
            <v>L형측구(TYPE-3∼4)</v>
          </cell>
          <cell r="C88" t="str">
            <v>(변화구간)</v>
          </cell>
          <cell r="D88" t="str">
            <v>M</v>
          </cell>
          <cell r="E88">
            <v>80</v>
          </cell>
        </row>
        <row r="91">
          <cell r="B91" t="str">
            <v>U형측구(TYPE-1)</v>
          </cell>
          <cell r="C91" t="str">
            <v>(0.5*0.5)</v>
          </cell>
          <cell r="D91" t="str">
            <v>M</v>
          </cell>
          <cell r="E91">
            <v>5014</v>
          </cell>
        </row>
        <row r="92">
          <cell r="B92" t="str">
            <v>U형측구(TYPE-2)</v>
          </cell>
          <cell r="C92" t="str">
            <v>(1.0*1.0)</v>
          </cell>
          <cell r="D92" t="str">
            <v>M</v>
          </cell>
          <cell r="E92">
            <v>698</v>
          </cell>
        </row>
        <row r="93">
          <cell r="B93" t="str">
            <v>U형측구(TYPE-3)</v>
          </cell>
          <cell r="C93" t="str">
            <v>3.00*2.00</v>
          </cell>
          <cell r="D93" t="str">
            <v>M</v>
          </cell>
          <cell r="E93">
            <v>46</v>
          </cell>
        </row>
        <row r="95">
          <cell r="B95" t="str">
            <v>산마루측구(TYPE-1)</v>
          </cell>
          <cell r="C95" t="str">
            <v>0.50*0.45</v>
          </cell>
          <cell r="D95" t="str">
            <v>M</v>
          </cell>
          <cell r="E95">
            <v>1587</v>
          </cell>
        </row>
        <row r="96">
          <cell r="B96" t="str">
            <v>U형플륨관설치</v>
          </cell>
          <cell r="C96" t="str">
            <v>(토사구간)</v>
          </cell>
          <cell r="D96" t="str">
            <v>M</v>
          </cell>
          <cell r="E96">
            <v>943</v>
          </cell>
        </row>
        <row r="98">
          <cell r="B98" t="str">
            <v>맹암거설치(TYPE-1)</v>
          </cell>
          <cell r="C98" t="str">
            <v>(토사구간)</v>
          </cell>
          <cell r="D98" t="str">
            <v>M</v>
          </cell>
          <cell r="E98">
            <v>1876</v>
          </cell>
        </row>
        <row r="99">
          <cell r="B99" t="str">
            <v>맹암거설치(TYPE-2)</v>
          </cell>
          <cell r="C99" t="str">
            <v>(리핑암,발파암구간)</v>
          </cell>
          <cell r="D99" t="str">
            <v>M</v>
          </cell>
          <cell r="E99">
            <v>3665</v>
          </cell>
        </row>
        <row r="100">
          <cell r="B100" t="str">
            <v>맹암거설치(TYPE-3)</v>
          </cell>
          <cell r="C100" t="str">
            <v>(절성토경계구간)</v>
          </cell>
          <cell r="D100" t="str">
            <v>M</v>
          </cell>
          <cell r="E100">
            <v>1106</v>
          </cell>
        </row>
        <row r="105">
          <cell r="B105" t="str">
            <v>구조물터파기</v>
          </cell>
          <cell r="C105" t="str">
            <v>(육상토사)</v>
          </cell>
          <cell r="D105" t="str">
            <v>M3</v>
          </cell>
          <cell r="E105">
            <v>8714</v>
          </cell>
        </row>
        <row r="106">
          <cell r="B106" t="str">
            <v>구조물터파기</v>
          </cell>
          <cell r="C106" t="str">
            <v>(육상리핑암)</v>
          </cell>
          <cell r="D106" t="str">
            <v>M3</v>
          </cell>
          <cell r="E106">
            <v>73</v>
          </cell>
        </row>
        <row r="107">
          <cell r="B107" t="str">
            <v>되메우기및다짐</v>
          </cell>
          <cell r="C107" t="str">
            <v>(인력50%+기계50%)</v>
          </cell>
          <cell r="D107" t="str">
            <v>M3</v>
          </cell>
          <cell r="E107">
            <v>6357</v>
          </cell>
        </row>
        <row r="110">
          <cell r="B110" t="str">
            <v>횡배수관(V/R관)</v>
          </cell>
          <cell r="C110" t="str">
            <v>(D=600 M/M,반단면)</v>
          </cell>
          <cell r="D110" t="str">
            <v>M</v>
          </cell>
          <cell r="E110">
            <v>7</v>
          </cell>
        </row>
        <row r="111">
          <cell r="B111" t="str">
            <v>횡배수관(V/R관)</v>
          </cell>
          <cell r="C111" t="str">
            <v>(D=800 M/M,반단면)</v>
          </cell>
          <cell r="D111" t="str">
            <v>M</v>
          </cell>
          <cell r="E111">
            <v>445</v>
          </cell>
        </row>
        <row r="112">
          <cell r="B112" t="str">
            <v>횡배수관(V/R관)</v>
          </cell>
          <cell r="C112" t="str">
            <v>(D=1000 M/M,반단면)</v>
          </cell>
          <cell r="D112" t="str">
            <v>M</v>
          </cell>
          <cell r="E112">
            <v>96</v>
          </cell>
        </row>
        <row r="113">
          <cell r="B113" t="str">
            <v>횡배수관(V/R관)</v>
          </cell>
          <cell r="C113" t="str">
            <v>(D=1200 M/M,반단면)</v>
          </cell>
          <cell r="D113" t="str">
            <v>M</v>
          </cell>
          <cell r="E113">
            <v>35</v>
          </cell>
        </row>
        <row r="114">
          <cell r="B114" t="str">
            <v>횡배수관(V/R관)</v>
          </cell>
          <cell r="C114" t="str">
            <v>(D=800 M/M,전단면)</v>
          </cell>
          <cell r="D114" t="str">
            <v>M</v>
          </cell>
          <cell r="E114">
            <v>456</v>
          </cell>
        </row>
        <row r="115">
          <cell r="B115" t="str">
            <v>횡배수관(V/R관)</v>
          </cell>
          <cell r="C115" t="str">
            <v>(D=1000전단면 5-10M)</v>
          </cell>
          <cell r="D115" t="str">
            <v>M</v>
          </cell>
          <cell r="E115">
            <v>209</v>
          </cell>
        </row>
        <row r="116">
          <cell r="B116" t="str">
            <v>횡배수관(V/R관)</v>
          </cell>
          <cell r="C116" t="str">
            <v>(D=1000전단면10-15M)</v>
          </cell>
          <cell r="D116" t="str">
            <v>M</v>
          </cell>
          <cell r="E116">
            <v>155</v>
          </cell>
        </row>
        <row r="117">
          <cell r="B117" t="str">
            <v>횡배수관(V/R관)</v>
          </cell>
          <cell r="C117" t="str">
            <v>(D=1200전단면 5-10M)</v>
          </cell>
          <cell r="D117" t="str">
            <v>M</v>
          </cell>
          <cell r="E117">
            <v>137</v>
          </cell>
        </row>
        <row r="118">
          <cell r="B118" t="str">
            <v>횡배수관(V/R관)</v>
          </cell>
          <cell r="C118" t="str">
            <v>(D=1200전단면10-15M)</v>
          </cell>
          <cell r="D118" t="str">
            <v>M</v>
          </cell>
          <cell r="E118">
            <v>67</v>
          </cell>
        </row>
        <row r="119">
          <cell r="B119" t="str">
            <v>횡배수관(V/R관)2련</v>
          </cell>
          <cell r="C119" t="str">
            <v>(D=1200전단면10-15M)</v>
          </cell>
          <cell r="D119" t="str">
            <v>EA</v>
          </cell>
          <cell r="E119">
            <v>75</v>
          </cell>
        </row>
        <row r="122">
          <cell r="B122" t="str">
            <v>콘크리트타설</v>
          </cell>
          <cell r="C122" t="str">
            <v>(무근,VIB포함)</v>
          </cell>
          <cell r="D122" t="str">
            <v>M3</v>
          </cell>
          <cell r="E122">
            <v>138</v>
          </cell>
        </row>
        <row r="123">
          <cell r="B123" t="str">
            <v>합판거푸집</v>
          </cell>
          <cell r="C123" t="str">
            <v>(3 회)</v>
          </cell>
          <cell r="D123" t="str">
            <v>M2</v>
          </cell>
          <cell r="E123">
            <v>673</v>
          </cell>
        </row>
        <row r="128">
          <cell r="B128" t="str">
            <v>구조물터파기</v>
          </cell>
          <cell r="C128" t="str">
            <v>(육상토사)</v>
          </cell>
          <cell r="D128" t="str">
            <v>M3</v>
          </cell>
          <cell r="E128">
            <v>1448</v>
          </cell>
        </row>
        <row r="129">
          <cell r="B129" t="str">
            <v>되메우기및다짐</v>
          </cell>
          <cell r="C129" t="str">
            <v>(인력50%+기계50%)</v>
          </cell>
          <cell r="D129" t="str">
            <v>M3</v>
          </cell>
          <cell r="E129">
            <v>893</v>
          </cell>
        </row>
        <row r="132">
          <cell r="B132" t="str">
            <v>종배수관부설</v>
          </cell>
          <cell r="C132" t="str">
            <v>(흄관:D=600 M/M)</v>
          </cell>
          <cell r="D132" t="str">
            <v>M</v>
          </cell>
          <cell r="E132">
            <v>1029</v>
          </cell>
        </row>
        <row r="133">
          <cell r="B133" t="str">
            <v>종배수관부설</v>
          </cell>
          <cell r="C133" t="str">
            <v>(흄관:D=1200 M/M)</v>
          </cell>
          <cell r="D133" t="str">
            <v>M</v>
          </cell>
          <cell r="E133">
            <v>6</v>
          </cell>
        </row>
        <row r="134">
          <cell r="B134" t="str">
            <v>몰  탈</v>
          </cell>
          <cell r="C134" t="str">
            <v>(1:3)</v>
          </cell>
          <cell r="D134" t="str">
            <v>M3</v>
          </cell>
          <cell r="E134">
            <v>1.7769999999999999</v>
          </cell>
        </row>
        <row r="137">
          <cell r="B137" t="str">
            <v>콘크리트타설</v>
          </cell>
          <cell r="C137" t="str">
            <v>(무근,VIB제외)</v>
          </cell>
          <cell r="D137" t="str">
            <v>M3</v>
          </cell>
          <cell r="E137">
            <v>3</v>
          </cell>
        </row>
        <row r="138">
          <cell r="B138" t="str">
            <v>합판거푸집</v>
          </cell>
          <cell r="C138" t="str">
            <v>(4 회)</v>
          </cell>
          <cell r="D138" t="str">
            <v>M2</v>
          </cell>
          <cell r="E138">
            <v>45</v>
          </cell>
        </row>
        <row r="142">
          <cell r="B142" t="str">
            <v>암거구조물터파기</v>
          </cell>
          <cell r="C142" t="str">
            <v>(육상토사0-4M)</v>
          </cell>
          <cell r="D142" t="str">
            <v>M3</v>
          </cell>
          <cell r="E142">
            <v>3157</v>
          </cell>
        </row>
        <row r="143">
          <cell r="B143" t="str">
            <v>되메우기및다짐</v>
          </cell>
          <cell r="C143" t="str">
            <v>(인력50%+기계50%)</v>
          </cell>
          <cell r="D143" t="str">
            <v>M3</v>
          </cell>
          <cell r="E143">
            <v>171</v>
          </cell>
        </row>
        <row r="144">
          <cell r="B144" t="str">
            <v>기초잡석부설및다짐</v>
          </cell>
          <cell r="D144" t="str">
            <v>M3</v>
          </cell>
          <cell r="E144">
            <v>238</v>
          </cell>
        </row>
        <row r="145">
          <cell r="B145" t="str">
            <v>구조물뒷채움</v>
          </cell>
          <cell r="D145" t="str">
            <v>M3</v>
          </cell>
          <cell r="E145">
            <v>15</v>
          </cell>
        </row>
        <row r="146">
          <cell r="B146" t="str">
            <v>콘크리트펌프카타설</v>
          </cell>
          <cell r="C146" t="str">
            <v>(철  근)</v>
          </cell>
          <cell r="D146" t="str">
            <v>M3</v>
          </cell>
          <cell r="E146">
            <v>965</v>
          </cell>
        </row>
        <row r="147">
          <cell r="B147" t="str">
            <v>콘크리트타설</v>
          </cell>
          <cell r="C147" t="str">
            <v>(무근,VIB제외)</v>
          </cell>
          <cell r="D147" t="str">
            <v>M3</v>
          </cell>
          <cell r="E147">
            <v>75</v>
          </cell>
        </row>
        <row r="148">
          <cell r="B148" t="str">
            <v>스페이샤설치</v>
          </cell>
          <cell r="D148" t="str">
            <v>M2</v>
          </cell>
          <cell r="E148">
            <v>3640</v>
          </cell>
        </row>
        <row r="149">
          <cell r="B149" t="str">
            <v>합판거푸집</v>
          </cell>
          <cell r="C149" t="str">
            <v>(3 회)</v>
          </cell>
          <cell r="D149" t="str">
            <v>M2</v>
          </cell>
          <cell r="E149">
            <v>2948</v>
          </cell>
        </row>
        <row r="150">
          <cell r="B150" t="str">
            <v>합판거푸집</v>
          </cell>
          <cell r="C150" t="str">
            <v>(4 회)</v>
          </cell>
          <cell r="D150" t="str">
            <v>M2</v>
          </cell>
          <cell r="E150">
            <v>63</v>
          </cell>
        </row>
        <row r="151">
          <cell r="B151" t="str">
            <v>합판거푸집</v>
          </cell>
          <cell r="C151" t="str">
            <v>(6 회)</v>
          </cell>
          <cell r="D151" t="str">
            <v>M2</v>
          </cell>
          <cell r="E151">
            <v>58</v>
          </cell>
        </row>
        <row r="152">
          <cell r="B152" t="str">
            <v>강관비계</v>
          </cell>
          <cell r="C152" t="str">
            <v>(암거및소형구조물)</v>
          </cell>
          <cell r="D152" t="str">
            <v>M2</v>
          </cell>
          <cell r="E152">
            <v>993</v>
          </cell>
        </row>
        <row r="153">
          <cell r="B153" t="str">
            <v>강관동바리</v>
          </cell>
          <cell r="C153" t="str">
            <v>(암거용)</v>
          </cell>
          <cell r="D153" t="str">
            <v>공/M3</v>
          </cell>
          <cell r="E153">
            <v>914</v>
          </cell>
        </row>
        <row r="154">
          <cell r="B154" t="str">
            <v>철근가공조립</v>
          </cell>
          <cell r="C154" t="str">
            <v>(간 단)</v>
          </cell>
          <cell r="D154" t="str">
            <v>TON</v>
          </cell>
          <cell r="E154">
            <v>0.72299999999999998</v>
          </cell>
        </row>
        <row r="155">
          <cell r="B155" t="str">
            <v>철근가공조립</v>
          </cell>
          <cell r="C155" t="str">
            <v>(복 잡)</v>
          </cell>
          <cell r="D155" t="str">
            <v>TON</v>
          </cell>
          <cell r="E155">
            <v>174.56800000000001</v>
          </cell>
        </row>
        <row r="156">
          <cell r="B156" t="str">
            <v>우레탄실란트</v>
          </cell>
          <cell r="D156" t="str">
            <v>KG</v>
          </cell>
          <cell r="E156">
            <v>0.72</v>
          </cell>
        </row>
        <row r="157">
          <cell r="B157" t="str">
            <v>DOWEL BAR 설치</v>
          </cell>
          <cell r="C157" t="str">
            <v>(D25,L=800)</v>
          </cell>
          <cell r="D157" t="str">
            <v>EA</v>
          </cell>
          <cell r="E157">
            <v>145</v>
          </cell>
        </row>
        <row r="158">
          <cell r="B158" t="str">
            <v>스치로폴</v>
          </cell>
          <cell r="C158" t="str">
            <v>(T=20 M/M)</v>
          </cell>
          <cell r="D158" t="str">
            <v>M2</v>
          </cell>
          <cell r="E158">
            <v>31</v>
          </cell>
        </row>
        <row r="159">
          <cell r="B159" t="str">
            <v>BOX 신구 접합</v>
          </cell>
          <cell r="D159" t="str">
            <v>M</v>
          </cell>
          <cell r="E159">
            <v>5</v>
          </cell>
        </row>
        <row r="160">
          <cell r="B160" t="str">
            <v>PVC PIPE 설치</v>
          </cell>
          <cell r="C160" t="str">
            <v>(D=100 M/M)</v>
          </cell>
          <cell r="D160" t="str">
            <v>M</v>
          </cell>
          <cell r="E160">
            <v>12</v>
          </cell>
        </row>
        <row r="161">
          <cell r="B161" t="str">
            <v>부직포</v>
          </cell>
          <cell r="D161" t="str">
            <v>M2</v>
          </cell>
          <cell r="E161">
            <v>55</v>
          </cell>
        </row>
        <row r="162">
          <cell r="B162" t="str">
            <v>돌붙임</v>
          </cell>
          <cell r="C162" t="str">
            <v>(메쌓기)</v>
          </cell>
          <cell r="D162" t="str">
            <v>M2</v>
          </cell>
          <cell r="E162">
            <v>79</v>
          </cell>
        </row>
        <row r="163">
          <cell r="B163" t="str">
            <v>아스팔트방수</v>
          </cell>
          <cell r="C163" t="str">
            <v>(2 회)</v>
          </cell>
          <cell r="D163" t="str">
            <v>M2</v>
          </cell>
          <cell r="E163">
            <v>1854</v>
          </cell>
        </row>
        <row r="166">
          <cell r="B166" t="str">
            <v>터파기</v>
          </cell>
          <cell r="C166" t="str">
            <v>(인력100%)</v>
          </cell>
          <cell r="D166" t="str">
            <v>M3</v>
          </cell>
          <cell r="E166">
            <v>9</v>
          </cell>
        </row>
        <row r="167">
          <cell r="B167" t="str">
            <v>콘크리트타설</v>
          </cell>
          <cell r="C167" t="str">
            <v>(무근,VIB제외)</v>
          </cell>
          <cell r="D167" t="str">
            <v>M3</v>
          </cell>
          <cell r="E167">
            <v>9</v>
          </cell>
        </row>
        <row r="168">
          <cell r="B168" t="str">
            <v>합판거푸집</v>
          </cell>
          <cell r="C168" t="str">
            <v>(4 회)</v>
          </cell>
          <cell r="D168" t="str">
            <v>M2</v>
          </cell>
          <cell r="E168">
            <v>3</v>
          </cell>
        </row>
        <row r="172">
          <cell r="B172" t="str">
            <v>터파기</v>
          </cell>
          <cell r="C172" t="str">
            <v>(인력100%)</v>
          </cell>
          <cell r="D172" t="str">
            <v>M3</v>
          </cell>
          <cell r="E172">
            <v>1386</v>
          </cell>
        </row>
        <row r="173">
          <cell r="B173" t="str">
            <v>구조물터파기</v>
          </cell>
          <cell r="C173" t="str">
            <v>(육상리핑암)</v>
          </cell>
          <cell r="D173" t="str">
            <v>M3</v>
          </cell>
          <cell r="E173">
            <v>29</v>
          </cell>
        </row>
        <row r="174">
          <cell r="B174" t="str">
            <v>구조물터파기</v>
          </cell>
          <cell r="C174" t="str">
            <v>(육상발파암0-1M)</v>
          </cell>
          <cell r="D174" t="str">
            <v>M3</v>
          </cell>
          <cell r="E174">
            <v>2</v>
          </cell>
        </row>
        <row r="177">
          <cell r="B177" t="str">
            <v>콘크리트타설</v>
          </cell>
          <cell r="C177" t="str">
            <v>(도수로용)</v>
          </cell>
          <cell r="D177" t="str">
            <v>M3</v>
          </cell>
          <cell r="E177">
            <v>161</v>
          </cell>
        </row>
        <row r="178">
          <cell r="B178" t="str">
            <v>합판거푸집</v>
          </cell>
          <cell r="C178" t="str">
            <v>(4 회)</v>
          </cell>
          <cell r="D178" t="str">
            <v>M2</v>
          </cell>
          <cell r="E178">
            <v>811</v>
          </cell>
        </row>
        <row r="179">
          <cell r="B179" t="str">
            <v>철근가공조립</v>
          </cell>
          <cell r="C179" t="str">
            <v>(간 단)</v>
          </cell>
          <cell r="D179" t="str">
            <v>TON</v>
          </cell>
          <cell r="E179">
            <v>5.59</v>
          </cell>
        </row>
        <row r="182">
          <cell r="B182" t="str">
            <v>콘크리트타설</v>
          </cell>
          <cell r="C182" t="str">
            <v>(도수로용)</v>
          </cell>
          <cell r="D182" t="str">
            <v>M3</v>
          </cell>
          <cell r="E182">
            <v>252</v>
          </cell>
        </row>
        <row r="183">
          <cell r="B183" t="str">
            <v>합판거푸집</v>
          </cell>
          <cell r="C183" t="str">
            <v>(4 회)</v>
          </cell>
          <cell r="D183" t="str">
            <v>M2</v>
          </cell>
          <cell r="E183">
            <v>1920</v>
          </cell>
        </row>
        <row r="186">
          <cell r="B186" t="str">
            <v>콘크리트타설</v>
          </cell>
          <cell r="C186" t="str">
            <v>(도수로용)</v>
          </cell>
          <cell r="D186" t="str">
            <v>M3</v>
          </cell>
          <cell r="E186">
            <v>33</v>
          </cell>
        </row>
        <row r="187">
          <cell r="B187" t="str">
            <v>합판거푸집</v>
          </cell>
          <cell r="C187" t="str">
            <v>(4 회)</v>
          </cell>
          <cell r="D187" t="str">
            <v>M2</v>
          </cell>
          <cell r="E187">
            <v>281</v>
          </cell>
        </row>
        <row r="188">
          <cell r="B188" t="str">
            <v>철근가공조립</v>
          </cell>
          <cell r="C188" t="str">
            <v>(간 단)</v>
          </cell>
          <cell r="D188" t="str">
            <v>TON</v>
          </cell>
          <cell r="E188">
            <v>1.728</v>
          </cell>
        </row>
        <row r="193">
          <cell r="B193" t="str">
            <v>터파기</v>
          </cell>
          <cell r="C193" t="str">
            <v>(인력100%)</v>
          </cell>
          <cell r="D193" t="str">
            <v>M3</v>
          </cell>
          <cell r="E193">
            <v>883</v>
          </cell>
        </row>
        <row r="194">
          <cell r="B194" t="str">
            <v>구조물터파기</v>
          </cell>
          <cell r="C194" t="str">
            <v>(육상리핑암)</v>
          </cell>
          <cell r="D194" t="str">
            <v>M3</v>
          </cell>
          <cell r="E194">
            <v>388</v>
          </cell>
        </row>
        <row r="195">
          <cell r="B195" t="str">
            <v>되메우기및다짐</v>
          </cell>
          <cell r="C195" t="str">
            <v>(인력50%+기계50%)</v>
          </cell>
          <cell r="D195" t="str">
            <v>M3</v>
          </cell>
          <cell r="E195">
            <v>617</v>
          </cell>
        </row>
        <row r="198">
          <cell r="B198" t="str">
            <v>콘크리트타설</v>
          </cell>
          <cell r="C198" t="str">
            <v>(무근,VIB포함)</v>
          </cell>
          <cell r="D198" t="str">
            <v>M3</v>
          </cell>
          <cell r="E198">
            <v>73</v>
          </cell>
        </row>
        <row r="199">
          <cell r="B199" t="str">
            <v>중분대배수관설치</v>
          </cell>
          <cell r="C199" t="str">
            <v>(V/R관,D=300 M/M)</v>
          </cell>
          <cell r="D199" t="str">
            <v>M</v>
          </cell>
          <cell r="E199">
            <v>2320</v>
          </cell>
        </row>
        <row r="200">
          <cell r="B200" t="str">
            <v>몰  탈</v>
          </cell>
          <cell r="C200" t="str">
            <v>(1:3)</v>
          </cell>
          <cell r="D200" t="str">
            <v>M3</v>
          </cell>
          <cell r="E200">
            <v>1.8620000000000001</v>
          </cell>
        </row>
        <row r="203">
          <cell r="B203" t="str">
            <v>콘크리트타설</v>
          </cell>
          <cell r="C203" t="str">
            <v>(철근,VIB포함)</v>
          </cell>
          <cell r="D203" t="str">
            <v>M3</v>
          </cell>
          <cell r="E203">
            <v>84</v>
          </cell>
        </row>
        <row r="204">
          <cell r="B204" t="str">
            <v>합판거푸집</v>
          </cell>
          <cell r="C204" t="str">
            <v>(3 회)</v>
          </cell>
          <cell r="D204" t="str">
            <v>M2</v>
          </cell>
          <cell r="E204">
            <v>988</v>
          </cell>
        </row>
        <row r="205">
          <cell r="B205" t="str">
            <v>철근가공조립</v>
          </cell>
          <cell r="C205" t="str">
            <v>(보 통)</v>
          </cell>
          <cell r="D205" t="str">
            <v>TON</v>
          </cell>
          <cell r="E205">
            <v>14.37</v>
          </cell>
        </row>
        <row r="206">
          <cell r="B206" t="str">
            <v>스틸그레이팅설치</v>
          </cell>
          <cell r="C206" t="str">
            <v>1130*430*75</v>
          </cell>
          <cell r="D206" t="str">
            <v>EA</v>
          </cell>
          <cell r="E206">
            <v>134</v>
          </cell>
        </row>
        <row r="210">
          <cell r="B210" t="str">
            <v>구조물터파기</v>
          </cell>
          <cell r="C210" t="str">
            <v>(육상토사)</v>
          </cell>
          <cell r="D210" t="str">
            <v>M3</v>
          </cell>
          <cell r="E210">
            <v>1358</v>
          </cell>
        </row>
        <row r="211">
          <cell r="B211" t="str">
            <v>되메우기및다짐</v>
          </cell>
          <cell r="C211" t="str">
            <v>(인력50%+기계50%)</v>
          </cell>
          <cell r="D211" t="str">
            <v>M3</v>
          </cell>
          <cell r="E211">
            <v>1103</v>
          </cell>
        </row>
        <row r="212">
          <cell r="B212" t="str">
            <v>콘크리트타설</v>
          </cell>
          <cell r="C212" t="str">
            <v>(철근,VIB포함)</v>
          </cell>
          <cell r="D212" t="str">
            <v>M3</v>
          </cell>
          <cell r="E212">
            <v>117</v>
          </cell>
        </row>
        <row r="213">
          <cell r="B213" t="str">
            <v>합판거푸집</v>
          </cell>
          <cell r="C213" t="str">
            <v>(3 회)</v>
          </cell>
          <cell r="D213" t="str">
            <v>M2</v>
          </cell>
          <cell r="E213">
            <v>1023</v>
          </cell>
        </row>
        <row r="214">
          <cell r="B214" t="str">
            <v>철근가공조립</v>
          </cell>
          <cell r="C214" t="str">
            <v>(보 통)</v>
          </cell>
          <cell r="D214" t="str">
            <v>TON</v>
          </cell>
          <cell r="E214">
            <v>5.4870000000000001</v>
          </cell>
        </row>
        <row r="215">
          <cell r="B215" t="str">
            <v>스틸그레이팅설치</v>
          </cell>
          <cell r="C215" t="str">
            <v>(1150*1350*65)</v>
          </cell>
          <cell r="D215" t="str">
            <v>EA</v>
          </cell>
          <cell r="E215">
            <v>25</v>
          </cell>
        </row>
        <row r="218">
          <cell r="B218" t="str">
            <v>철근운반</v>
          </cell>
          <cell r="D218" t="str">
            <v>TON</v>
          </cell>
          <cell r="E218">
            <v>257</v>
          </cell>
        </row>
        <row r="219">
          <cell r="B219" t="str">
            <v>시멘트운반</v>
          </cell>
          <cell r="C219" t="str">
            <v>(40 KG/대)</v>
          </cell>
          <cell r="D219" t="str">
            <v>대</v>
          </cell>
          <cell r="E219">
            <v>70</v>
          </cell>
        </row>
        <row r="222">
          <cell r="B222" t="str">
            <v>시멘트</v>
          </cell>
          <cell r="C222" t="str">
            <v>(40 KG/대)</v>
          </cell>
          <cell r="D222" t="str">
            <v>대</v>
          </cell>
          <cell r="E222">
            <v>70</v>
          </cell>
        </row>
        <row r="224">
          <cell r="B224" t="str">
            <v>레미콘</v>
          </cell>
          <cell r="C224" t="str">
            <v>25-240-12</v>
          </cell>
          <cell r="D224" t="str">
            <v>M3</v>
          </cell>
          <cell r="E224">
            <v>975</v>
          </cell>
        </row>
        <row r="225">
          <cell r="B225" t="str">
            <v>레미콘</v>
          </cell>
          <cell r="C225" t="str">
            <v>25-210-15</v>
          </cell>
          <cell r="D225" t="str">
            <v>M3</v>
          </cell>
          <cell r="E225">
            <v>217</v>
          </cell>
        </row>
        <row r="226">
          <cell r="B226" t="str">
            <v>레미콘</v>
          </cell>
          <cell r="C226" t="str">
            <v>25-210- 8</v>
          </cell>
          <cell r="D226" t="str">
            <v>M3</v>
          </cell>
          <cell r="E226">
            <v>141</v>
          </cell>
        </row>
        <row r="227">
          <cell r="B227" t="str">
            <v>레미콘</v>
          </cell>
          <cell r="C227" t="str">
            <v>25-180-15</v>
          </cell>
          <cell r="D227" t="str">
            <v>M3</v>
          </cell>
          <cell r="E227">
            <v>364</v>
          </cell>
        </row>
        <row r="228">
          <cell r="B228" t="str">
            <v>레미콘</v>
          </cell>
          <cell r="C228" t="str">
            <v>25-180-8</v>
          </cell>
          <cell r="D228" t="str">
            <v>M3</v>
          </cell>
          <cell r="E228">
            <v>10926</v>
          </cell>
        </row>
        <row r="229">
          <cell r="B229" t="str">
            <v>레미콘</v>
          </cell>
          <cell r="C229" t="str">
            <v>40-160- 8</v>
          </cell>
          <cell r="D229" t="str">
            <v>M3</v>
          </cell>
          <cell r="E229">
            <v>147</v>
          </cell>
        </row>
        <row r="232">
          <cell r="B232" t="str">
            <v>철  근</v>
          </cell>
          <cell r="C232" t="str">
            <v>D 13 M/M</v>
          </cell>
          <cell r="D232" t="str">
            <v>TON</v>
          </cell>
          <cell r="E232">
            <v>91.691999999999993</v>
          </cell>
        </row>
        <row r="233">
          <cell r="B233" t="str">
            <v>철  근</v>
          </cell>
          <cell r="C233" t="str">
            <v>D 16 M/M 이상</v>
          </cell>
          <cell r="D233" t="str">
            <v>TON</v>
          </cell>
          <cell r="E233">
            <v>165.161</v>
          </cell>
        </row>
        <row r="235">
          <cell r="B235" t="str">
            <v>고  철</v>
          </cell>
          <cell r="D235" t="str">
            <v>TON</v>
          </cell>
          <cell r="E235">
            <v>7.4820000000000002</v>
          </cell>
        </row>
        <row r="241">
          <cell r="B241" t="str">
            <v>구조물터파기</v>
          </cell>
          <cell r="C241" t="str">
            <v>(육상토사0-4M)</v>
          </cell>
          <cell r="D241" t="str">
            <v>M3</v>
          </cell>
          <cell r="E241">
            <v>77</v>
          </cell>
        </row>
        <row r="242">
          <cell r="B242" t="str">
            <v>되메우기및다짐</v>
          </cell>
          <cell r="C242" t="str">
            <v>(인력50%+기계50%)</v>
          </cell>
          <cell r="D242" t="str">
            <v>M3</v>
          </cell>
          <cell r="E242">
            <v>53</v>
          </cell>
        </row>
        <row r="243">
          <cell r="B243" t="str">
            <v>구조물뒷채움</v>
          </cell>
          <cell r="D243" t="str">
            <v>M3</v>
          </cell>
          <cell r="E243">
            <v>1483</v>
          </cell>
        </row>
        <row r="246">
          <cell r="B246" t="str">
            <v>콘크리트펌프카타설</v>
          </cell>
          <cell r="C246" t="str">
            <v>(철  근)</v>
          </cell>
          <cell r="D246" t="str">
            <v>M3</v>
          </cell>
          <cell r="E246">
            <v>2029</v>
          </cell>
        </row>
        <row r="247">
          <cell r="B247" t="str">
            <v>콘크리트타설</v>
          </cell>
          <cell r="C247" t="str">
            <v>(무근,VIB제외)</v>
          </cell>
          <cell r="D247" t="str">
            <v>M3</v>
          </cell>
          <cell r="E247">
            <v>63</v>
          </cell>
        </row>
        <row r="250">
          <cell r="B250" t="str">
            <v>합판거푸집</v>
          </cell>
          <cell r="C250" t="str">
            <v>(3회 0- 7M)</v>
          </cell>
          <cell r="D250" t="str">
            <v>M2</v>
          </cell>
          <cell r="E250">
            <v>2346</v>
          </cell>
        </row>
        <row r="251">
          <cell r="B251" t="str">
            <v>합판거푸집</v>
          </cell>
          <cell r="C251" t="str">
            <v>(3회 7-10M)</v>
          </cell>
          <cell r="D251" t="str">
            <v>M2</v>
          </cell>
          <cell r="E251">
            <v>158</v>
          </cell>
        </row>
        <row r="252">
          <cell r="B252" t="str">
            <v>합판거푸집</v>
          </cell>
          <cell r="C252" t="str">
            <v>(4 회)</v>
          </cell>
          <cell r="D252" t="str">
            <v>M2</v>
          </cell>
          <cell r="E252">
            <v>263</v>
          </cell>
        </row>
        <row r="253">
          <cell r="B253" t="str">
            <v>합판거푸집</v>
          </cell>
          <cell r="C253" t="str">
            <v>(6 회)</v>
          </cell>
          <cell r="D253" t="str">
            <v>M2</v>
          </cell>
          <cell r="E253">
            <v>23</v>
          </cell>
        </row>
        <row r="254">
          <cell r="B254" t="str">
            <v>문양거푸집(0-7M)</v>
          </cell>
          <cell r="C254" t="str">
            <v>20회사용</v>
          </cell>
          <cell r="D254" t="str">
            <v>M2</v>
          </cell>
          <cell r="E254">
            <v>315</v>
          </cell>
        </row>
        <row r="256">
          <cell r="B256" t="str">
            <v>강관비계</v>
          </cell>
          <cell r="D256" t="str">
            <v>M2</v>
          </cell>
          <cell r="E256">
            <v>1105</v>
          </cell>
        </row>
        <row r="258">
          <cell r="B258" t="str">
            <v>목재동바리</v>
          </cell>
          <cell r="C258" t="str">
            <v>(4 회)</v>
          </cell>
          <cell r="D258" t="str">
            <v>공/M3</v>
          </cell>
          <cell r="E258">
            <v>642</v>
          </cell>
        </row>
        <row r="259">
          <cell r="B259" t="str">
            <v>강관동바리</v>
          </cell>
          <cell r="C259" t="str">
            <v>(교량용)</v>
          </cell>
          <cell r="D259" t="str">
            <v>공/M3</v>
          </cell>
          <cell r="E259">
            <v>137</v>
          </cell>
        </row>
        <row r="260">
          <cell r="B260" t="str">
            <v>목재동바리</v>
          </cell>
          <cell r="C260" t="str">
            <v>(1 회)</v>
          </cell>
          <cell r="D260" t="str">
            <v>공/M3</v>
          </cell>
          <cell r="E260">
            <v>78</v>
          </cell>
        </row>
        <row r="263">
          <cell r="B263" t="str">
            <v>교좌장치(가흥IC교)</v>
          </cell>
          <cell r="C263" t="str">
            <v>175TON,고정단</v>
          </cell>
          <cell r="D263" t="str">
            <v>EA</v>
          </cell>
          <cell r="E263">
            <v>2</v>
          </cell>
        </row>
        <row r="264">
          <cell r="B264" t="str">
            <v>교좌장치(가흥IC교)</v>
          </cell>
          <cell r="C264" t="str">
            <v>175TON,종방향,가동</v>
          </cell>
          <cell r="D264" t="str">
            <v>EA</v>
          </cell>
          <cell r="E264">
            <v>2</v>
          </cell>
        </row>
        <row r="265">
          <cell r="B265" t="str">
            <v>교좌장치(가흥IC교)</v>
          </cell>
          <cell r="C265" t="str">
            <v>175TON,횡방향,가동단</v>
          </cell>
          <cell r="D265" t="str">
            <v>EA</v>
          </cell>
          <cell r="E265">
            <v>8</v>
          </cell>
        </row>
        <row r="266">
          <cell r="B266" t="str">
            <v>교좌장치(가흥IC교)</v>
          </cell>
          <cell r="C266" t="str">
            <v>175TON,양방향,가동</v>
          </cell>
          <cell r="D266" t="str">
            <v>EA</v>
          </cell>
          <cell r="E266">
            <v>8</v>
          </cell>
        </row>
        <row r="268">
          <cell r="B268" t="str">
            <v>신축이음장치</v>
          </cell>
          <cell r="C268" t="str">
            <v>(KR-NO50)</v>
          </cell>
          <cell r="D268" t="str">
            <v>M</v>
          </cell>
          <cell r="E268">
            <v>50.66</v>
          </cell>
        </row>
        <row r="270">
          <cell r="B270" t="str">
            <v>PREFLEX빔제작</v>
          </cell>
          <cell r="C270" t="str">
            <v>(가흥IC교)</v>
          </cell>
          <cell r="D270" t="str">
            <v>본</v>
          </cell>
          <cell r="E270">
            <v>10</v>
          </cell>
        </row>
        <row r="271">
          <cell r="B271" t="str">
            <v>PREFLEX운반및가설</v>
          </cell>
          <cell r="C271" t="str">
            <v>(가흥IC교)</v>
          </cell>
          <cell r="D271" t="str">
            <v>본</v>
          </cell>
          <cell r="E271">
            <v>10</v>
          </cell>
        </row>
        <row r="274">
          <cell r="B274" t="str">
            <v>강관PILE자재비</v>
          </cell>
          <cell r="C274" t="str">
            <v>(φ508.0M/M,T=12M/M)</v>
          </cell>
          <cell r="D274" t="str">
            <v>M</v>
          </cell>
          <cell r="E274">
            <v>1372</v>
          </cell>
        </row>
        <row r="275">
          <cell r="B275" t="str">
            <v>강관PILE천공및항타</v>
          </cell>
          <cell r="C275" t="str">
            <v>(φ508M/M,토사,직항)</v>
          </cell>
          <cell r="D275" t="str">
            <v>M</v>
          </cell>
          <cell r="E275">
            <v>1041</v>
          </cell>
        </row>
        <row r="276">
          <cell r="B276" t="str">
            <v>강관PILE천공및항타</v>
          </cell>
          <cell r="C276" t="str">
            <v>(φ508MM,풍화암,직항</v>
          </cell>
          <cell r="D276" t="str">
            <v>M</v>
          </cell>
          <cell r="E276">
            <v>308</v>
          </cell>
        </row>
        <row r="277">
          <cell r="B277" t="str">
            <v>두부및선단보강</v>
          </cell>
          <cell r="C277" t="str">
            <v>(φ508.0 M/M)</v>
          </cell>
          <cell r="D277" t="str">
            <v>EA</v>
          </cell>
          <cell r="E277">
            <v>112</v>
          </cell>
        </row>
        <row r="279">
          <cell r="B279" t="str">
            <v>슬라브양생</v>
          </cell>
          <cell r="C279" t="str">
            <v>(피막양생재)</v>
          </cell>
          <cell r="D279" t="str">
            <v>M2</v>
          </cell>
          <cell r="E279">
            <v>994</v>
          </cell>
        </row>
        <row r="280">
          <cell r="B280" t="str">
            <v>교면방수</v>
          </cell>
          <cell r="C280" t="str">
            <v>(도막방수)</v>
          </cell>
          <cell r="D280" t="str">
            <v>M2</v>
          </cell>
          <cell r="E280">
            <v>994</v>
          </cell>
        </row>
        <row r="281">
          <cell r="B281" t="str">
            <v>슬라브면고르기</v>
          </cell>
          <cell r="D281" t="str">
            <v>M2</v>
          </cell>
          <cell r="E281">
            <v>994</v>
          </cell>
        </row>
        <row r="282">
          <cell r="B282" t="str">
            <v>스페이샤설치</v>
          </cell>
          <cell r="D282" t="str">
            <v>M2</v>
          </cell>
          <cell r="E282">
            <v>3355</v>
          </cell>
        </row>
        <row r="283">
          <cell r="B283" t="str">
            <v>아스팔트방수</v>
          </cell>
          <cell r="C283" t="str">
            <v>(2 회)</v>
          </cell>
          <cell r="D283" t="str">
            <v>M2</v>
          </cell>
          <cell r="E283">
            <v>477</v>
          </cell>
        </row>
        <row r="285">
          <cell r="B285" t="str">
            <v>육교용집수구</v>
          </cell>
          <cell r="C285" t="str">
            <v>(주 철)</v>
          </cell>
          <cell r="D285" t="str">
            <v>EA</v>
          </cell>
          <cell r="E285">
            <v>4</v>
          </cell>
        </row>
        <row r="286">
          <cell r="B286" t="str">
            <v>직  관</v>
          </cell>
          <cell r="C286" t="str">
            <v>(Φ150)</v>
          </cell>
          <cell r="D286" t="str">
            <v>M</v>
          </cell>
          <cell r="E286">
            <v>22</v>
          </cell>
        </row>
        <row r="287">
          <cell r="B287" t="str">
            <v>곡  관</v>
          </cell>
          <cell r="D287" t="str">
            <v>EA</v>
          </cell>
          <cell r="E287">
            <v>4</v>
          </cell>
        </row>
        <row r="288">
          <cell r="B288" t="str">
            <v>정착부</v>
          </cell>
          <cell r="D288" t="str">
            <v>EA</v>
          </cell>
          <cell r="E288">
            <v>8</v>
          </cell>
        </row>
        <row r="290">
          <cell r="B290" t="str">
            <v>T.B.M 설치</v>
          </cell>
          <cell r="D290" t="str">
            <v>EA</v>
          </cell>
          <cell r="E290">
            <v>2</v>
          </cell>
        </row>
        <row r="291">
          <cell r="B291" t="str">
            <v>DOWEL BAR 설치</v>
          </cell>
          <cell r="C291" t="str">
            <v>(D25,L=600)</v>
          </cell>
          <cell r="D291" t="str">
            <v>EA</v>
          </cell>
          <cell r="E291">
            <v>124</v>
          </cell>
        </row>
        <row r="293">
          <cell r="B293" t="str">
            <v>스치로폴</v>
          </cell>
          <cell r="C293" t="str">
            <v>(T=10 M/M)</v>
          </cell>
          <cell r="D293" t="str">
            <v>M2</v>
          </cell>
          <cell r="E293">
            <v>61</v>
          </cell>
        </row>
        <row r="294">
          <cell r="B294" t="str">
            <v>스치로폴</v>
          </cell>
          <cell r="C294" t="str">
            <v>(T=20 M/M)</v>
          </cell>
          <cell r="D294" t="str">
            <v>M2</v>
          </cell>
          <cell r="E294">
            <v>51</v>
          </cell>
        </row>
        <row r="296">
          <cell r="B296" t="str">
            <v>교명판</v>
          </cell>
          <cell r="D296" t="str">
            <v>EA</v>
          </cell>
          <cell r="E296">
            <v>4</v>
          </cell>
        </row>
        <row r="297">
          <cell r="B297" t="str">
            <v>설명판</v>
          </cell>
          <cell r="D297" t="str">
            <v>EA</v>
          </cell>
          <cell r="E297">
            <v>4</v>
          </cell>
        </row>
        <row r="298">
          <cell r="B298" t="str">
            <v>교명주</v>
          </cell>
          <cell r="C298" t="str">
            <v>(화강암)</v>
          </cell>
          <cell r="D298" t="str">
            <v>EA</v>
          </cell>
          <cell r="E298">
            <v>4</v>
          </cell>
        </row>
        <row r="299">
          <cell r="B299" t="str">
            <v>전선관설치</v>
          </cell>
          <cell r="C299" t="str">
            <v>(PVC,D150 M/M)</v>
          </cell>
          <cell r="D299" t="str">
            <v>M</v>
          </cell>
          <cell r="E299">
            <v>98</v>
          </cell>
        </row>
        <row r="300">
          <cell r="B300" t="str">
            <v>스라브 NOTCH</v>
          </cell>
          <cell r="C300" t="str">
            <v>(알루미늄 30*20)</v>
          </cell>
          <cell r="D300" t="str">
            <v>M</v>
          </cell>
          <cell r="E300">
            <v>159</v>
          </cell>
        </row>
        <row r="302">
          <cell r="B302" t="str">
            <v>철근가공조립</v>
          </cell>
          <cell r="C302" t="str">
            <v>(간 단)</v>
          </cell>
          <cell r="D302" t="str">
            <v>TON</v>
          </cell>
          <cell r="E302">
            <v>1.044</v>
          </cell>
        </row>
        <row r="303">
          <cell r="B303" t="str">
            <v>철근가공조립</v>
          </cell>
          <cell r="C303" t="str">
            <v>(보 통)</v>
          </cell>
          <cell r="D303" t="str">
            <v>TON</v>
          </cell>
          <cell r="E303">
            <v>41.241999999999997</v>
          </cell>
        </row>
        <row r="304">
          <cell r="B304" t="str">
            <v>철근가공조립</v>
          </cell>
          <cell r="C304" t="str">
            <v>(복 잡)</v>
          </cell>
          <cell r="D304" t="str">
            <v>TON</v>
          </cell>
          <cell r="E304">
            <v>214.214</v>
          </cell>
        </row>
        <row r="306">
          <cell r="B306" t="str">
            <v>무수축몰탈</v>
          </cell>
          <cell r="D306" t="str">
            <v>M3</v>
          </cell>
          <cell r="E306">
            <v>1.1599999999999999</v>
          </cell>
        </row>
        <row r="307">
          <cell r="B307" t="str">
            <v>무수축콘크리트</v>
          </cell>
          <cell r="D307" t="str">
            <v>M3</v>
          </cell>
          <cell r="E307">
            <v>8.8460000000000001</v>
          </cell>
        </row>
        <row r="308">
          <cell r="B308" t="str">
            <v>교대및교각번호판설치</v>
          </cell>
          <cell r="C308" t="str">
            <v>(600x600)</v>
          </cell>
          <cell r="D308" t="str">
            <v>EA</v>
          </cell>
          <cell r="E308">
            <v>4</v>
          </cell>
        </row>
        <row r="310">
          <cell r="B310" t="str">
            <v>교대법면보호</v>
          </cell>
          <cell r="C310" t="str">
            <v>(기초및천단)</v>
          </cell>
          <cell r="D310" t="str">
            <v>M</v>
          </cell>
          <cell r="E310">
            <v>56</v>
          </cell>
        </row>
        <row r="311">
          <cell r="B311" t="str">
            <v>교대보호공</v>
          </cell>
          <cell r="C311" t="str">
            <v>(블럭:228*112*60)</v>
          </cell>
          <cell r="D311" t="str">
            <v>M2</v>
          </cell>
          <cell r="E311">
            <v>345</v>
          </cell>
        </row>
        <row r="312">
          <cell r="B312" t="str">
            <v>교대보호도수로</v>
          </cell>
          <cell r="C312" t="str">
            <v>(B=0.3M)</v>
          </cell>
          <cell r="D312" t="str">
            <v>M</v>
          </cell>
          <cell r="E312">
            <v>12</v>
          </cell>
        </row>
        <row r="313">
          <cell r="B313" t="str">
            <v>구조물뒷채움</v>
          </cell>
          <cell r="D313" t="str">
            <v>M3</v>
          </cell>
          <cell r="E313">
            <v>38</v>
          </cell>
        </row>
        <row r="314">
          <cell r="B314" t="str">
            <v>레미콘</v>
          </cell>
          <cell r="C314" t="str">
            <v>40-180-12</v>
          </cell>
          <cell r="D314" t="str">
            <v>M3</v>
          </cell>
          <cell r="E314">
            <v>4</v>
          </cell>
        </row>
        <row r="315">
          <cell r="B315" t="str">
            <v>레미콘</v>
          </cell>
          <cell r="C315" t="str">
            <v>40-160- 8</v>
          </cell>
          <cell r="D315" t="str">
            <v>M3</v>
          </cell>
          <cell r="E315">
            <v>51</v>
          </cell>
        </row>
        <row r="318">
          <cell r="B318" t="str">
            <v>철근운반</v>
          </cell>
          <cell r="D318" t="str">
            <v>TON</v>
          </cell>
          <cell r="E318">
            <v>264</v>
          </cell>
        </row>
        <row r="319">
          <cell r="B319" t="str">
            <v>시멘트운반</v>
          </cell>
          <cell r="C319" t="str">
            <v>(40 KG/대)</v>
          </cell>
          <cell r="D319" t="str">
            <v>대</v>
          </cell>
          <cell r="E319">
            <v>165</v>
          </cell>
        </row>
        <row r="323">
          <cell r="B323" t="str">
            <v>레미콘</v>
          </cell>
          <cell r="C323" t="str">
            <v>25-400-12</v>
          </cell>
          <cell r="D323" t="str">
            <v>M3</v>
          </cell>
          <cell r="E323">
            <v>141</v>
          </cell>
        </row>
        <row r="324">
          <cell r="B324" t="str">
            <v>레미콘</v>
          </cell>
          <cell r="C324" t="str">
            <v>25-270-12</v>
          </cell>
          <cell r="D324" t="str">
            <v>M3</v>
          </cell>
          <cell r="E324">
            <v>682</v>
          </cell>
        </row>
        <row r="325">
          <cell r="B325" t="str">
            <v>레미콘</v>
          </cell>
          <cell r="C325" t="str">
            <v>25-240-12</v>
          </cell>
          <cell r="D325" t="str">
            <v>M3</v>
          </cell>
          <cell r="E325">
            <v>1225</v>
          </cell>
        </row>
        <row r="326">
          <cell r="B326" t="str">
            <v>레미콘</v>
          </cell>
          <cell r="C326" t="str">
            <v>25-210-12</v>
          </cell>
          <cell r="D326" t="str">
            <v>M3</v>
          </cell>
          <cell r="E326">
            <v>35</v>
          </cell>
        </row>
        <row r="327">
          <cell r="B327" t="str">
            <v>레미콘</v>
          </cell>
          <cell r="C327" t="str">
            <v>40-160- 8</v>
          </cell>
          <cell r="D327" t="str">
            <v>M3</v>
          </cell>
          <cell r="E327">
            <v>64</v>
          </cell>
        </row>
        <row r="329">
          <cell r="B329" t="str">
            <v>철  근</v>
          </cell>
          <cell r="C329" t="str">
            <v>D 13 M/M</v>
          </cell>
          <cell r="D329" t="str">
            <v>TON</v>
          </cell>
          <cell r="E329">
            <v>2.6219999999999999</v>
          </cell>
        </row>
        <row r="330">
          <cell r="B330" t="str">
            <v>철  근</v>
          </cell>
          <cell r="C330" t="str">
            <v>D 16 M/M 이상</v>
          </cell>
          <cell r="D330" t="str">
            <v>TON</v>
          </cell>
          <cell r="E330">
            <v>138.88</v>
          </cell>
        </row>
        <row r="331">
          <cell r="B331" t="str">
            <v>철  근</v>
          </cell>
          <cell r="C331" t="str">
            <v>H 13 M/M</v>
          </cell>
          <cell r="D331" t="str">
            <v>TON</v>
          </cell>
          <cell r="E331">
            <v>27.635000000000002</v>
          </cell>
        </row>
        <row r="332">
          <cell r="B332" t="str">
            <v>철  근</v>
          </cell>
          <cell r="C332" t="str">
            <v>H 16 M/M 이상</v>
          </cell>
          <cell r="D332" t="str">
            <v>TON</v>
          </cell>
          <cell r="E332">
            <v>95.058999999999997</v>
          </cell>
        </row>
        <row r="333">
          <cell r="B333" t="str">
            <v>고  철</v>
          </cell>
          <cell r="D333" t="str">
            <v>TON</v>
          </cell>
          <cell r="E333">
            <v>7.9249999999999998</v>
          </cell>
        </row>
        <row r="335">
          <cell r="B335" t="str">
            <v>강판 (SWS 490)</v>
          </cell>
          <cell r="C335" t="str">
            <v>T=32 M/M</v>
          </cell>
          <cell r="D335" t="str">
            <v>TON</v>
          </cell>
          <cell r="E335">
            <v>12.288</v>
          </cell>
        </row>
        <row r="336">
          <cell r="B336" t="str">
            <v>강판 (SWS 490)</v>
          </cell>
          <cell r="C336" t="str">
            <v>T=36 M/M</v>
          </cell>
          <cell r="D336" t="str">
            <v>TON</v>
          </cell>
          <cell r="E336">
            <v>2.6240000000000001</v>
          </cell>
        </row>
        <row r="337">
          <cell r="B337" t="str">
            <v>강판 (SWS 520)</v>
          </cell>
          <cell r="C337" t="str">
            <v>T=10 M/M</v>
          </cell>
          <cell r="D337" t="str">
            <v>TON</v>
          </cell>
          <cell r="E337">
            <v>1.859</v>
          </cell>
        </row>
        <row r="338">
          <cell r="B338" t="str">
            <v>강판 (SWS 520)</v>
          </cell>
          <cell r="C338" t="str">
            <v>T=15 M/M</v>
          </cell>
          <cell r="D338" t="str">
            <v>TON</v>
          </cell>
          <cell r="E338">
            <v>57.64</v>
          </cell>
        </row>
        <row r="339">
          <cell r="B339" t="str">
            <v>강판 (SWS 520)</v>
          </cell>
          <cell r="C339" t="str">
            <v>T=20 M/M</v>
          </cell>
          <cell r="D339" t="str">
            <v>TON</v>
          </cell>
          <cell r="E339">
            <v>2.2440000000000002</v>
          </cell>
        </row>
        <row r="340">
          <cell r="B340" t="str">
            <v>강판 (SWS 520)</v>
          </cell>
          <cell r="C340" t="str">
            <v>T=32 M/M</v>
          </cell>
          <cell r="D340" t="str">
            <v>TON</v>
          </cell>
          <cell r="E340">
            <v>285.23</v>
          </cell>
        </row>
        <row r="341">
          <cell r="B341" t="str">
            <v>강판 (SWS 520)</v>
          </cell>
          <cell r="C341" t="str">
            <v>T=39 M/M</v>
          </cell>
          <cell r="D341" t="str">
            <v>TON</v>
          </cell>
          <cell r="E341">
            <v>3.3</v>
          </cell>
        </row>
        <row r="346">
          <cell r="B346" t="str">
            <v>구조물터파기</v>
          </cell>
          <cell r="C346" t="str">
            <v>(육상토사0-4M)</v>
          </cell>
          <cell r="D346" t="str">
            <v>M3</v>
          </cell>
          <cell r="E346">
            <v>1382</v>
          </cell>
        </row>
        <row r="347">
          <cell r="B347" t="str">
            <v>되메우기및다짐</v>
          </cell>
          <cell r="C347" t="str">
            <v>(인력50%+기계50%)</v>
          </cell>
          <cell r="D347" t="str">
            <v>M3</v>
          </cell>
          <cell r="E347">
            <v>664</v>
          </cell>
        </row>
        <row r="348">
          <cell r="B348" t="str">
            <v>구조물뒷채움</v>
          </cell>
          <cell r="D348" t="str">
            <v>M3</v>
          </cell>
          <cell r="E348">
            <v>1905</v>
          </cell>
        </row>
        <row r="351">
          <cell r="B351" t="str">
            <v>콘크리트펌프카타설</v>
          </cell>
          <cell r="C351" t="str">
            <v>(철  근)</v>
          </cell>
          <cell r="D351" t="str">
            <v>M3</v>
          </cell>
          <cell r="E351">
            <v>2259</v>
          </cell>
        </row>
        <row r="352">
          <cell r="B352" t="str">
            <v>콘크리트타설</v>
          </cell>
          <cell r="C352" t="str">
            <v>(철근,VIB포함)</v>
          </cell>
          <cell r="D352" t="str">
            <v>M3</v>
          </cell>
          <cell r="E352">
            <v>101</v>
          </cell>
        </row>
        <row r="353">
          <cell r="B353" t="str">
            <v>콘크리트타설</v>
          </cell>
          <cell r="C353" t="str">
            <v>(무근,VIB제외)</v>
          </cell>
          <cell r="D353" t="str">
            <v>M3</v>
          </cell>
          <cell r="E353">
            <v>105</v>
          </cell>
        </row>
        <row r="356">
          <cell r="B356" t="str">
            <v>합판거푸집</v>
          </cell>
          <cell r="C356" t="str">
            <v>(3회 0- 7M)</v>
          </cell>
          <cell r="D356" t="str">
            <v>M2</v>
          </cell>
          <cell r="E356">
            <v>1763</v>
          </cell>
        </row>
        <row r="357">
          <cell r="B357" t="str">
            <v>합판거푸집</v>
          </cell>
          <cell r="C357" t="str">
            <v>(3회 7-10M)</v>
          </cell>
          <cell r="D357" t="str">
            <v>M2</v>
          </cell>
          <cell r="E357">
            <v>399</v>
          </cell>
        </row>
        <row r="358">
          <cell r="B358" t="str">
            <v>합판거푸집</v>
          </cell>
          <cell r="C358" t="str">
            <v>(4 회)</v>
          </cell>
          <cell r="D358" t="str">
            <v>M2</v>
          </cell>
          <cell r="E358">
            <v>371</v>
          </cell>
        </row>
        <row r="359">
          <cell r="B359" t="str">
            <v>합판거푸집</v>
          </cell>
          <cell r="C359" t="str">
            <v>(6 회)</v>
          </cell>
          <cell r="D359" t="str">
            <v>M2</v>
          </cell>
          <cell r="E359">
            <v>32</v>
          </cell>
        </row>
        <row r="360">
          <cell r="B360" t="str">
            <v>문양거푸집(0-7M)</v>
          </cell>
          <cell r="C360" t="str">
            <v>20회사용</v>
          </cell>
          <cell r="D360" t="str">
            <v>M2</v>
          </cell>
          <cell r="E360">
            <v>334</v>
          </cell>
        </row>
        <row r="362">
          <cell r="B362" t="str">
            <v>강관비계</v>
          </cell>
          <cell r="D362" t="str">
            <v>M2</v>
          </cell>
          <cell r="E362">
            <v>1410</v>
          </cell>
        </row>
        <row r="364">
          <cell r="B364" t="str">
            <v>목재동바리</v>
          </cell>
          <cell r="C364" t="str">
            <v>(4 회)</v>
          </cell>
          <cell r="D364" t="str">
            <v>공/M3</v>
          </cell>
          <cell r="E364">
            <v>519</v>
          </cell>
        </row>
        <row r="365">
          <cell r="B365" t="str">
            <v>강관동바리</v>
          </cell>
          <cell r="C365" t="str">
            <v>(교량용)</v>
          </cell>
          <cell r="D365" t="str">
            <v>공/M3</v>
          </cell>
          <cell r="E365">
            <v>137</v>
          </cell>
        </row>
        <row r="366">
          <cell r="B366" t="str">
            <v>목재동바리</v>
          </cell>
          <cell r="C366" t="str">
            <v>(1 회)</v>
          </cell>
          <cell r="D366" t="str">
            <v>공/M3</v>
          </cell>
          <cell r="E366">
            <v>82</v>
          </cell>
        </row>
        <row r="369">
          <cell r="B369" t="str">
            <v>교좌장치(가흥육교)</v>
          </cell>
          <cell r="C369" t="str">
            <v>100TON,고정단</v>
          </cell>
          <cell r="D369" t="str">
            <v>EA</v>
          </cell>
          <cell r="E369">
            <v>2</v>
          </cell>
        </row>
        <row r="370">
          <cell r="B370" t="str">
            <v>교좌장치(가흥육교)</v>
          </cell>
          <cell r="C370" t="str">
            <v>100TON,종방향.가동</v>
          </cell>
          <cell r="D370" t="str">
            <v>EA</v>
          </cell>
          <cell r="E370">
            <v>2</v>
          </cell>
        </row>
        <row r="371">
          <cell r="B371" t="str">
            <v>교좌장치(가흥육교)</v>
          </cell>
          <cell r="C371" t="str">
            <v>100TON,횡방향,가동</v>
          </cell>
          <cell r="D371" t="str">
            <v>EA</v>
          </cell>
          <cell r="E371">
            <v>9</v>
          </cell>
        </row>
        <row r="372">
          <cell r="B372" t="str">
            <v>교좌장치(가흥육교)</v>
          </cell>
          <cell r="C372" t="str">
            <v>100TON,양방향,가동</v>
          </cell>
          <cell r="D372" t="str">
            <v>EA</v>
          </cell>
          <cell r="E372">
            <v>9</v>
          </cell>
        </row>
        <row r="374">
          <cell r="B374" t="str">
            <v>신축이음장치</v>
          </cell>
          <cell r="C374" t="str">
            <v>(KR-N035)</v>
          </cell>
          <cell r="D374" t="str">
            <v>M</v>
          </cell>
          <cell r="E374">
            <v>48</v>
          </cell>
        </row>
        <row r="376">
          <cell r="B376" t="str">
            <v>P.S.C빔제작</v>
          </cell>
          <cell r="C376" t="str">
            <v>(L=25 M)</v>
          </cell>
          <cell r="D376" t="str">
            <v>본</v>
          </cell>
          <cell r="E376">
            <v>11</v>
          </cell>
        </row>
        <row r="377">
          <cell r="B377" t="str">
            <v>P.S.C빔운반및가설</v>
          </cell>
          <cell r="C377" t="str">
            <v>(L=25 M)</v>
          </cell>
          <cell r="D377" t="str">
            <v>EA</v>
          </cell>
          <cell r="E377">
            <v>11</v>
          </cell>
        </row>
        <row r="380">
          <cell r="B380" t="str">
            <v>강관PILE자재비</v>
          </cell>
          <cell r="C380" t="str">
            <v>(φ508.0M/M,T=12M/M)</v>
          </cell>
          <cell r="D380" t="str">
            <v>M</v>
          </cell>
          <cell r="E380">
            <v>726</v>
          </cell>
        </row>
        <row r="381">
          <cell r="B381" t="str">
            <v>강관PILE천공및항타</v>
          </cell>
          <cell r="C381" t="str">
            <v>(φ508M/M,토사,직항)</v>
          </cell>
          <cell r="D381" t="str">
            <v>M</v>
          </cell>
          <cell r="E381">
            <v>257.39999999999998</v>
          </cell>
        </row>
        <row r="382">
          <cell r="B382" t="str">
            <v>강관PILE천공및항타</v>
          </cell>
          <cell r="C382" t="str">
            <v>(φ508MM,풍화암,직항</v>
          </cell>
          <cell r="D382" t="str">
            <v>M</v>
          </cell>
          <cell r="E382">
            <v>442.2</v>
          </cell>
        </row>
        <row r="383">
          <cell r="B383" t="str">
            <v>두부및선단보강</v>
          </cell>
          <cell r="C383" t="str">
            <v>(φ508.0 M/M)</v>
          </cell>
          <cell r="D383" t="str">
            <v>EA</v>
          </cell>
          <cell r="E383">
            <v>132</v>
          </cell>
        </row>
        <row r="385">
          <cell r="B385" t="str">
            <v>슬라브양생</v>
          </cell>
          <cell r="C385" t="str">
            <v>(피막양생재)</v>
          </cell>
          <cell r="D385" t="str">
            <v>M2</v>
          </cell>
          <cell r="E385">
            <v>560</v>
          </cell>
        </row>
        <row r="386">
          <cell r="B386" t="str">
            <v>교면방수</v>
          </cell>
          <cell r="C386" t="str">
            <v>(도막방수)</v>
          </cell>
          <cell r="D386" t="str">
            <v>M2</v>
          </cell>
          <cell r="E386">
            <v>560</v>
          </cell>
        </row>
        <row r="387">
          <cell r="B387" t="str">
            <v>슬라브면고르기</v>
          </cell>
          <cell r="D387" t="str">
            <v>M2</v>
          </cell>
          <cell r="E387">
            <v>560</v>
          </cell>
        </row>
        <row r="388">
          <cell r="B388" t="str">
            <v>스페이샤설치</v>
          </cell>
          <cell r="D388" t="str">
            <v>M2</v>
          </cell>
          <cell r="E388">
            <v>3526</v>
          </cell>
        </row>
        <row r="389">
          <cell r="B389" t="str">
            <v>아스팔트방수</v>
          </cell>
          <cell r="C389" t="str">
            <v>(2 회)</v>
          </cell>
          <cell r="D389" t="str">
            <v>M2</v>
          </cell>
          <cell r="E389">
            <v>611</v>
          </cell>
        </row>
        <row r="391">
          <cell r="B391" t="str">
            <v>육교용집수구</v>
          </cell>
          <cell r="C391" t="str">
            <v>(주 철)</v>
          </cell>
          <cell r="D391" t="str">
            <v>EA</v>
          </cell>
          <cell r="E391">
            <v>2</v>
          </cell>
        </row>
        <row r="392">
          <cell r="B392" t="str">
            <v>직  관</v>
          </cell>
          <cell r="C392" t="str">
            <v>(Φ150)</v>
          </cell>
          <cell r="D392" t="str">
            <v>M</v>
          </cell>
          <cell r="E392">
            <v>9</v>
          </cell>
        </row>
        <row r="393">
          <cell r="B393" t="str">
            <v>정착부</v>
          </cell>
          <cell r="D393" t="str">
            <v>EA</v>
          </cell>
          <cell r="E393">
            <v>3</v>
          </cell>
        </row>
        <row r="395">
          <cell r="B395" t="str">
            <v>T.B.M 설치</v>
          </cell>
          <cell r="D395" t="str">
            <v>EA</v>
          </cell>
          <cell r="E395">
            <v>2</v>
          </cell>
        </row>
        <row r="397">
          <cell r="B397" t="str">
            <v>DOWEL BAR 설치</v>
          </cell>
          <cell r="C397" t="str">
            <v>(D25,L=600)</v>
          </cell>
          <cell r="D397" t="str">
            <v>EA</v>
          </cell>
          <cell r="E397">
            <v>118</v>
          </cell>
        </row>
        <row r="398">
          <cell r="B398" t="str">
            <v>DOWEL BAR 설치</v>
          </cell>
          <cell r="C398" t="str">
            <v>(D25,L=800)</v>
          </cell>
          <cell r="D398" t="str">
            <v>EA</v>
          </cell>
          <cell r="E398">
            <v>12</v>
          </cell>
        </row>
        <row r="401">
          <cell r="B401" t="str">
            <v>스치로폴</v>
          </cell>
          <cell r="C401" t="str">
            <v>(T=10 M/M)</v>
          </cell>
          <cell r="D401" t="str">
            <v>M2</v>
          </cell>
          <cell r="E401">
            <v>73</v>
          </cell>
        </row>
        <row r="402">
          <cell r="B402" t="str">
            <v>스치로폴</v>
          </cell>
          <cell r="C402" t="str">
            <v>(T=20 M/M)</v>
          </cell>
          <cell r="D402" t="str">
            <v>M2</v>
          </cell>
          <cell r="E402">
            <v>54</v>
          </cell>
        </row>
        <row r="404">
          <cell r="B404" t="str">
            <v>교명판</v>
          </cell>
          <cell r="D404" t="str">
            <v>EA</v>
          </cell>
          <cell r="E404">
            <v>4</v>
          </cell>
        </row>
        <row r="405">
          <cell r="B405" t="str">
            <v>설명판</v>
          </cell>
          <cell r="D405" t="str">
            <v>EA</v>
          </cell>
          <cell r="E405">
            <v>4</v>
          </cell>
        </row>
        <row r="406">
          <cell r="B406" t="str">
            <v>교명주</v>
          </cell>
          <cell r="C406" t="str">
            <v>(화강암)</v>
          </cell>
          <cell r="D406" t="str">
            <v>EA</v>
          </cell>
          <cell r="E406">
            <v>4</v>
          </cell>
        </row>
        <row r="407">
          <cell r="B407" t="str">
            <v>전선관설치</v>
          </cell>
          <cell r="C407" t="str">
            <v>(PVC,D150 M/M)</v>
          </cell>
          <cell r="D407" t="str">
            <v>M</v>
          </cell>
          <cell r="E407">
            <v>72</v>
          </cell>
        </row>
        <row r="408">
          <cell r="B408" t="str">
            <v>스라브 NOTCH</v>
          </cell>
          <cell r="C408" t="str">
            <v>(알루미늄 30*20)</v>
          </cell>
          <cell r="D408" t="str">
            <v>M</v>
          </cell>
          <cell r="E408">
            <v>100</v>
          </cell>
        </row>
        <row r="410">
          <cell r="B410" t="str">
            <v>철근가공조립</v>
          </cell>
          <cell r="C410" t="str">
            <v>(간 단)</v>
          </cell>
          <cell r="D410" t="str">
            <v>TON</v>
          </cell>
          <cell r="E410">
            <v>1.054</v>
          </cell>
        </row>
        <row r="411">
          <cell r="B411" t="str">
            <v>철근가공조립</v>
          </cell>
          <cell r="C411" t="str">
            <v>(보 통)</v>
          </cell>
          <cell r="D411" t="str">
            <v>TON</v>
          </cell>
          <cell r="E411">
            <v>45.485999999999997</v>
          </cell>
        </row>
        <row r="412">
          <cell r="B412" t="str">
            <v>철근가공조립</v>
          </cell>
          <cell r="C412" t="str">
            <v>(복 잡)</v>
          </cell>
          <cell r="D412" t="str">
            <v>TON</v>
          </cell>
          <cell r="E412">
            <v>281.65600000000001</v>
          </cell>
        </row>
        <row r="414">
          <cell r="B414" t="str">
            <v>무수축몰탈</v>
          </cell>
          <cell r="D414" t="str">
            <v>M3</v>
          </cell>
          <cell r="E414">
            <v>0.84699999999999998</v>
          </cell>
        </row>
        <row r="415">
          <cell r="B415" t="str">
            <v>무수축콘크리트</v>
          </cell>
          <cell r="D415" t="str">
            <v>M3</v>
          </cell>
          <cell r="E415">
            <v>8.4</v>
          </cell>
        </row>
        <row r="416">
          <cell r="B416" t="str">
            <v>교대및교각번호판설치</v>
          </cell>
          <cell r="C416" t="str">
            <v>(600x600)</v>
          </cell>
          <cell r="D416" t="str">
            <v>EA</v>
          </cell>
          <cell r="E416">
            <v>4</v>
          </cell>
        </row>
        <row r="418">
          <cell r="B418" t="str">
            <v>교대법면보호</v>
          </cell>
          <cell r="C418" t="str">
            <v>(기초및천단)</v>
          </cell>
          <cell r="D418" t="str">
            <v>M</v>
          </cell>
          <cell r="E418">
            <v>50</v>
          </cell>
        </row>
        <row r="419">
          <cell r="B419" t="str">
            <v>교대보호공</v>
          </cell>
          <cell r="C419" t="str">
            <v>(블럭:228*112*60)</v>
          </cell>
          <cell r="D419" t="str">
            <v>M2</v>
          </cell>
          <cell r="E419">
            <v>234</v>
          </cell>
        </row>
        <row r="420">
          <cell r="B420" t="str">
            <v>교대보호도수로</v>
          </cell>
          <cell r="C420" t="str">
            <v>(B=0.3M)</v>
          </cell>
          <cell r="D420" t="str">
            <v>M</v>
          </cell>
          <cell r="E420">
            <v>12</v>
          </cell>
        </row>
        <row r="421">
          <cell r="B421" t="str">
            <v>구조물뒷채움</v>
          </cell>
          <cell r="D421" t="str">
            <v>M3</v>
          </cell>
          <cell r="E421">
            <v>34</v>
          </cell>
        </row>
        <row r="422">
          <cell r="B422" t="str">
            <v>레미콘</v>
          </cell>
          <cell r="C422" t="str">
            <v>40-180-12</v>
          </cell>
          <cell r="D422" t="str">
            <v>M3</v>
          </cell>
          <cell r="E422">
            <v>3</v>
          </cell>
        </row>
        <row r="423">
          <cell r="B423" t="str">
            <v>레미콘</v>
          </cell>
          <cell r="C423" t="str">
            <v>40-160- 8</v>
          </cell>
          <cell r="D423" t="str">
            <v>M3</v>
          </cell>
          <cell r="E423">
            <v>38</v>
          </cell>
        </row>
        <row r="425">
          <cell r="B425" t="str">
            <v>PVC PIPE 설치</v>
          </cell>
          <cell r="C425" t="str">
            <v>(D=100 M/M)</v>
          </cell>
          <cell r="D425" t="str">
            <v>M</v>
          </cell>
          <cell r="E425">
            <v>9</v>
          </cell>
        </row>
        <row r="426">
          <cell r="B426" t="str">
            <v>기초잡석부설및다짐</v>
          </cell>
          <cell r="D426" t="str">
            <v>M3</v>
          </cell>
          <cell r="E426">
            <v>38</v>
          </cell>
        </row>
        <row r="427">
          <cell r="B427" t="str">
            <v>부직포</v>
          </cell>
          <cell r="D427" t="str">
            <v>M2</v>
          </cell>
          <cell r="E427">
            <v>47</v>
          </cell>
        </row>
        <row r="428">
          <cell r="B428" t="str">
            <v>우레탄실란트</v>
          </cell>
          <cell r="D428" t="str">
            <v>KG</v>
          </cell>
          <cell r="E428">
            <v>9</v>
          </cell>
        </row>
        <row r="430">
          <cell r="B430" t="str">
            <v>철근운반</v>
          </cell>
          <cell r="D430" t="str">
            <v>TON</v>
          </cell>
          <cell r="E430">
            <v>338</v>
          </cell>
        </row>
        <row r="431">
          <cell r="B431" t="str">
            <v>시멘트운반</v>
          </cell>
          <cell r="C431" t="str">
            <v>(40 KG/대)</v>
          </cell>
          <cell r="D431" t="str">
            <v>대</v>
          </cell>
          <cell r="E431">
            <v>215</v>
          </cell>
        </row>
        <row r="435">
          <cell r="B435" t="str">
            <v>레미콘</v>
          </cell>
          <cell r="C435" t="str">
            <v>25-350-12</v>
          </cell>
          <cell r="D435" t="str">
            <v>M3</v>
          </cell>
          <cell r="E435">
            <v>184</v>
          </cell>
        </row>
        <row r="436">
          <cell r="B436" t="str">
            <v>레미콘</v>
          </cell>
          <cell r="C436" t="str">
            <v>25-270-12</v>
          </cell>
          <cell r="D436" t="str">
            <v>M3</v>
          </cell>
          <cell r="E436">
            <v>424</v>
          </cell>
        </row>
        <row r="437">
          <cell r="B437" t="str">
            <v>레미콘</v>
          </cell>
          <cell r="C437" t="str">
            <v>25-240-12</v>
          </cell>
          <cell r="D437" t="str">
            <v>M3</v>
          </cell>
          <cell r="E437">
            <v>1672</v>
          </cell>
        </row>
        <row r="438">
          <cell r="B438" t="str">
            <v>레미콘</v>
          </cell>
          <cell r="C438" t="str">
            <v>25-210-12</v>
          </cell>
          <cell r="D438" t="str">
            <v>M3</v>
          </cell>
          <cell r="E438">
            <v>103</v>
          </cell>
        </row>
        <row r="439">
          <cell r="B439" t="str">
            <v>레미콘</v>
          </cell>
          <cell r="C439" t="str">
            <v>40-160- 8</v>
          </cell>
          <cell r="D439" t="str">
            <v>M3</v>
          </cell>
          <cell r="E439">
            <v>107</v>
          </cell>
        </row>
        <row r="441">
          <cell r="B441" t="str">
            <v>철  근</v>
          </cell>
          <cell r="C441" t="str">
            <v>D 10 M/M</v>
          </cell>
          <cell r="D441" t="str">
            <v>TON</v>
          </cell>
          <cell r="E441">
            <v>0.442</v>
          </cell>
        </row>
        <row r="442">
          <cell r="B442" t="str">
            <v>철  근</v>
          </cell>
          <cell r="C442" t="str">
            <v>D 13 M/M</v>
          </cell>
          <cell r="D442" t="str">
            <v>TON</v>
          </cell>
          <cell r="E442">
            <v>2.5680000000000001</v>
          </cell>
        </row>
        <row r="443">
          <cell r="B443" t="str">
            <v>철  근</v>
          </cell>
          <cell r="C443" t="str">
            <v>D 16 M/M 이상</v>
          </cell>
          <cell r="D443" t="str">
            <v>TON</v>
          </cell>
          <cell r="E443">
            <v>258.44600000000003</v>
          </cell>
        </row>
        <row r="444">
          <cell r="B444" t="str">
            <v>철  근</v>
          </cell>
          <cell r="C444" t="str">
            <v>H 13 M/M</v>
          </cell>
          <cell r="D444" t="str">
            <v>TON</v>
          </cell>
          <cell r="E444">
            <v>18.562000000000001</v>
          </cell>
        </row>
        <row r="445">
          <cell r="B445" t="str">
            <v>철  근</v>
          </cell>
          <cell r="C445" t="str">
            <v>H 16 M/M 이상</v>
          </cell>
          <cell r="D445" t="str">
            <v>TON</v>
          </cell>
          <cell r="E445">
            <v>57.96</v>
          </cell>
        </row>
        <row r="446">
          <cell r="B446" t="str">
            <v>고  철</v>
          </cell>
          <cell r="D446" t="str">
            <v>TON</v>
          </cell>
          <cell r="E446">
            <v>10.138999999999999</v>
          </cell>
        </row>
        <row r="451">
          <cell r="B451" t="str">
            <v>구조물터파기</v>
          </cell>
          <cell r="C451" t="str">
            <v>(육상토사0-4M)</v>
          </cell>
          <cell r="D451" t="str">
            <v>M3</v>
          </cell>
          <cell r="E451">
            <v>3145</v>
          </cell>
        </row>
        <row r="452">
          <cell r="B452" t="str">
            <v>되메우기및다짐</v>
          </cell>
          <cell r="C452" t="str">
            <v>(인력50%+기계50%)</v>
          </cell>
          <cell r="D452" t="str">
            <v>M3</v>
          </cell>
          <cell r="E452">
            <v>2472</v>
          </cell>
        </row>
        <row r="455">
          <cell r="B455" t="str">
            <v>콘크리트펌프카타설</v>
          </cell>
          <cell r="C455" t="str">
            <v>(철  근)</v>
          </cell>
          <cell r="D455" t="str">
            <v>M3</v>
          </cell>
          <cell r="E455">
            <v>1246</v>
          </cell>
        </row>
        <row r="456">
          <cell r="B456" t="str">
            <v>콘크리트타설</v>
          </cell>
          <cell r="C456" t="str">
            <v>(철근,VIB포함)</v>
          </cell>
          <cell r="D456" t="str">
            <v>M3</v>
          </cell>
          <cell r="E456">
            <v>38</v>
          </cell>
        </row>
        <row r="457">
          <cell r="B457" t="str">
            <v>콘크리트타설</v>
          </cell>
          <cell r="C457" t="str">
            <v>(무근,VIB제외)</v>
          </cell>
          <cell r="D457" t="str">
            <v>M3</v>
          </cell>
          <cell r="E457">
            <v>80</v>
          </cell>
        </row>
        <row r="460">
          <cell r="B460" t="str">
            <v>합판거푸집</v>
          </cell>
          <cell r="C460" t="str">
            <v>(3회 0- 7M)</v>
          </cell>
          <cell r="D460" t="str">
            <v>M2</v>
          </cell>
          <cell r="E460">
            <v>1765</v>
          </cell>
        </row>
        <row r="461">
          <cell r="B461" t="str">
            <v>합판거푸집</v>
          </cell>
          <cell r="C461" t="str">
            <v>(4 회)</v>
          </cell>
          <cell r="D461" t="str">
            <v>M2</v>
          </cell>
          <cell r="E461">
            <v>246</v>
          </cell>
        </row>
        <row r="462">
          <cell r="B462" t="str">
            <v>합판거푸집</v>
          </cell>
          <cell r="C462" t="str">
            <v>(6 회)</v>
          </cell>
          <cell r="D462" t="str">
            <v>M2</v>
          </cell>
          <cell r="E462">
            <v>38</v>
          </cell>
        </row>
        <row r="463">
          <cell r="B463" t="str">
            <v>문양거푸집(0-7M)</v>
          </cell>
          <cell r="C463" t="str">
            <v>20회사용</v>
          </cell>
          <cell r="D463" t="str">
            <v>M2</v>
          </cell>
          <cell r="E463">
            <v>58</v>
          </cell>
        </row>
        <row r="465">
          <cell r="B465" t="str">
            <v>강관비계</v>
          </cell>
          <cell r="D465" t="str">
            <v>M2</v>
          </cell>
          <cell r="E465">
            <v>706</v>
          </cell>
        </row>
        <row r="466">
          <cell r="B466" t="str">
            <v>강관동바리</v>
          </cell>
          <cell r="C466" t="str">
            <v>(교량용)</v>
          </cell>
          <cell r="D466" t="str">
            <v>공/M3</v>
          </cell>
          <cell r="E466">
            <v>2053</v>
          </cell>
        </row>
        <row r="468">
          <cell r="B468" t="str">
            <v>강관PILE자재비</v>
          </cell>
          <cell r="C468" t="str">
            <v>(φ508.0M/M,T=12M/M)</v>
          </cell>
          <cell r="D468" t="str">
            <v>M</v>
          </cell>
          <cell r="E468">
            <v>330</v>
          </cell>
        </row>
        <row r="469">
          <cell r="B469" t="str">
            <v>강관PILE천공및항타</v>
          </cell>
          <cell r="C469" t="str">
            <v>(φ508M/M,토사,직항)</v>
          </cell>
          <cell r="D469" t="str">
            <v>M</v>
          </cell>
          <cell r="E469">
            <v>150</v>
          </cell>
        </row>
        <row r="470">
          <cell r="B470" t="str">
            <v>강관PILE천공및항타</v>
          </cell>
          <cell r="C470" t="str">
            <v>(φ508MM,풍화암,직항</v>
          </cell>
          <cell r="D470" t="str">
            <v>M</v>
          </cell>
          <cell r="E470">
            <v>180</v>
          </cell>
        </row>
        <row r="471">
          <cell r="B471" t="str">
            <v>두부및선단보강</v>
          </cell>
          <cell r="C471" t="str">
            <v>(φ508.0 M/M)</v>
          </cell>
          <cell r="D471" t="str">
            <v>EA</v>
          </cell>
          <cell r="E471">
            <v>60</v>
          </cell>
        </row>
        <row r="473">
          <cell r="B473" t="str">
            <v>스페이샤설치</v>
          </cell>
          <cell r="D473" t="str">
            <v>M2</v>
          </cell>
          <cell r="E473">
            <v>2726</v>
          </cell>
        </row>
        <row r="474">
          <cell r="B474" t="str">
            <v>아스팔트방수</v>
          </cell>
          <cell r="C474" t="str">
            <v>(2 회)</v>
          </cell>
          <cell r="D474" t="str">
            <v>M2</v>
          </cell>
          <cell r="E474">
            <v>978</v>
          </cell>
        </row>
        <row r="475">
          <cell r="B475" t="str">
            <v>T.B.M 설치</v>
          </cell>
          <cell r="D475" t="str">
            <v>EA</v>
          </cell>
          <cell r="E475">
            <v>1</v>
          </cell>
        </row>
        <row r="477">
          <cell r="B477" t="str">
            <v>DOWEL BAR 설치</v>
          </cell>
          <cell r="C477" t="str">
            <v>(D25,L=600)</v>
          </cell>
          <cell r="D477" t="str">
            <v>EA</v>
          </cell>
          <cell r="E477">
            <v>144</v>
          </cell>
        </row>
        <row r="478">
          <cell r="B478" t="str">
            <v>DOWEL BAR 설치</v>
          </cell>
          <cell r="C478" t="str">
            <v>(D25,L=800)</v>
          </cell>
          <cell r="D478" t="str">
            <v>EA</v>
          </cell>
          <cell r="E478">
            <v>130</v>
          </cell>
        </row>
        <row r="480">
          <cell r="B480" t="str">
            <v>스치로폴</v>
          </cell>
          <cell r="C480" t="str">
            <v>(T=20 M/M)</v>
          </cell>
          <cell r="D480" t="str">
            <v>M2</v>
          </cell>
          <cell r="E480">
            <v>51</v>
          </cell>
        </row>
        <row r="482">
          <cell r="B482" t="str">
            <v>철근가공조립</v>
          </cell>
          <cell r="C482" t="str">
            <v>(간 단)</v>
          </cell>
          <cell r="D482" t="str">
            <v>TON</v>
          </cell>
          <cell r="E482">
            <v>5.0789999999999997</v>
          </cell>
        </row>
        <row r="483">
          <cell r="B483" t="str">
            <v>철근가공조립</v>
          </cell>
          <cell r="C483" t="str">
            <v>(보 통)</v>
          </cell>
          <cell r="D483" t="str">
            <v>TON</v>
          </cell>
          <cell r="E483">
            <v>22.61</v>
          </cell>
        </row>
        <row r="484">
          <cell r="B484" t="str">
            <v>철근가공조립</v>
          </cell>
          <cell r="C484" t="str">
            <v>(복 잡)</v>
          </cell>
          <cell r="D484" t="str">
            <v>TON</v>
          </cell>
          <cell r="E484">
            <v>186.90600000000001</v>
          </cell>
        </row>
        <row r="486">
          <cell r="B486" t="str">
            <v>PVC PIPE 설치</v>
          </cell>
          <cell r="C486" t="str">
            <v>(D=100 M/M)</v>
          </cell>
          <cell r="D486" t="str">
            <v>M</v>
          </cell>
          <cell r="E486">
            <v>10</v>
          </cell>
        </row>
        <row r="487">
          <cell r="B487" t="str">
            <v>부직포</v>
          </cell>
          <cell r="D487" t="str">
            <v>M2</v>
          </cell>
          <cell r="E487">
            <v>45</v>
          </cell>
        </row>
        <row r="488">
          <cell r="B488" t="str">
            <v>기초잡석부설및다짐</v>
          </cell>
          <cell r="D488" t="str">
            <v>M3</v>
          </cell>
          <cell r="E488">
            <v>44</v>
          </cell>
        </row>
        <row r="489">
          <cell r="B489" t="str">
            <v>우레탄실란트</v>
          </cell>
          <cell r="D489" t="str">
            <v>KG</v>
          </cell>
          <cell r="E489">
            <v>0.32800000000000001</v>
          </cell>
        </row>
        <row r="490">
          <cell r="B490" t="str">
            <v>난간설치</v>
          </cell>
          <cell r="D490" t="str">
            <v>M</v>
          </cell>
          <cell r="E490">
            <v>31.6</v>
          </cell>
        </row>
        <row r="491">
          <cell r="B491" t="str">
            <v>지수판설치</v>
          </cell>
          <cell r="C491" t="str">
            <v>(d200 * 5)</v>
          </cell>
          <cell r="D491" t="str">
            <v>M</v>
          </cell>
          <cell r="E491">
            <v>24</v>
          </cell>
        </row>
        <row r="493">
          <cell r="B493" t="str">
            <v>철근운반</v>
          </cell>
          <cell r="D493" t="str">
            <v>TON</v>
          </cell>
          <cell r="E493">
            <v>216</v>
          </cell>
        </row>
        <row r="497">
          <cell r="B497" t="str">
            <v>레미콘</v>
          </cell>
          <cell r="C497" t="str">
            <v>25-270-12</v>
          </cell>
          <cell r="D497" t="str">
            <v>M3</v>
          </cell>
          <cell r="E497">
            <v>997</v>
          </cell>
        </row>
        <row r="498">
          <cell r="B498" t="str">
            <v>레미콘</v>
          </cell>
          <cell r="C498" t="str">
            <v>25-240-12</v>
          </cell>
          <cell r="D498" t="str">
            <v>M3</v>
          </cell>
          <cell r="E498">
            <v>261</v>
          </cell>
        </row>
        <row r="499">
          <cell r="B499" t="str">
            <v>레미콘</v>
          </cell>
          <cell r="C499" t="str">
            <v>25-210-12</v>
          </cell>
          <cell r="D499" t="str">
            <v>M3</v>
          </cell>
          <cell r="E499">
            <v>38</v>
          </cell>
        </row>
        <row r="500">
          <cell r="B500" t="str">
            <v>레미콘</v>
          </cell>
          <cell r="C500" t="str">
            <v>40-160- 8</v>
          </cell>
          <cell r="D500" t="str">
            <v>M3</v>
          </cell>
          <cell r="E500">
            <v>81</v>
          </cell>
        </row>
        <row r="502">
          <cell r="B502" t="str">
            <v>철  근</v>
          </cell>
          <cell r="C502" t="str">
            <v>D 10 M/M</v>
          </cell>
          <cell r="D502" t="str">
            <v>TON</v>
          </cell>
          <cell r="E502">
            <v>1.0580000000000001</v>
          </cell>
        </row>
        <row r="503">
          <cell r="B503" t="str">
            <v>철  근</v>
          </cell>
          <cell r="C503" t="str">
            <v>D 13 M/M</v>
          </cell>
          <cell r="D503" t="str">
            <v>TON</v>
          </cell>
          <cell r="E503">
            <v>1.1719999999999999</v>
          </cell>
        </row>
        <row r="504">
          <cell r="B504" t="str">
            <v>철  근</v>
          </cell>
          <cell r="C504" t="str">
            <v>D 16 M/M 이상</v>
          </cell>
          <cell r="D504" t="str">
            <v>TON</v>
          </cell>
          <cell r="E504">
            <v>16.460999999999999</v>
          </cell>
        </row>
        <row r="505">
          <cell r="B505" t="str">
            <v>철  근</v>
          </cell>
          <cell r="C505" t="str">
            <v>H 13 M/M</v>
          </cell>
          <cell r="D505" t="str">
            <v>TON</v>
          </cell>
          <cell r="E505">
            <v>1.4710000000000001</v>
          </cell>
        </row>
        <row r="506">
          <cell r="B506" t="str">
            <v>철  근</v>
          </cell>
          <cell r="C506" t="str">
            <v>H 16 M/M 이상</v>
          </cell>
          <cell r="D506" t="str">
            <v>TON</v>
          </cell>
          <cell r="E506">
            <v>200.87</v>
          </cell>
        </row>
        <row r="507">
          <cell r="B507" t="str">
            <v>고  철</v>
          </cell>
          <cell r="D507" t="str">
            <v>TON</v>
          </cell>
          <cell r="E507">
            <v>6.63</v>
          </cell>
        </row>
        <row r="512">
          <cell r="B512" t="str">
            <v>구조물터파기</v>
          </cell>
          <cell r="C512" t="str">
            <v>(육상토사0-4M)</v>
          </cell>
          <cell r="D512" t="str">
            <v>M3</v>
          </cell>
          <cell r="E512">
            <v>4018</v>
          </cell>
        </row>
        <row r="513">
          <cell r="B513" t="str">
            <v>구조물터파기</v>
          </cell>
          <cell r="C513" t="str">
            <v>(육상토사4M이상)</v>
          </cell>
          <cell r="D513" t="str">
            <v>M3</v>
          </cell>
          <cell r="E513">
            <v>237</v>
          </cell>
        </row>
        <row r="514">
          <cell r="B514" t="str">
            <v>되메우기및다짐</v>
          </cell>
          <cell r="C514" t="str">
            <v>(인력50%+기계50%)</v>
          </cell>
          <cell r="D514" t="str">
            <v>M3</v>
          </cell>
          <cell r="E514">
            <v>2446</v>
          </cell>
        </row>
        <row r="515">
          <cell r="B515" t="str">
            <v>구조물뒷채움</v>
          </cell>
          <cell r="D515" t="str">
            <v>M3</v>
          </cell>
          <cell r="E515">
            <v>1865</v>
          </cell>
        </row>
        <row r="518">
          <cell r="B518" t="str">
            <v>콘크리트펌프카타설</v>
          </cell>
          <cell r="C518" t="str">
            <v>(철  근)</v>
          </cell>
          <cell r="D518" t="str">
            <v>M3</v>
          </cell>
          <cell r="E518">
            <v>2434</v>
          </cell>
        </row>
        <row r="519">
          <cell r="B519" t="str">
            <v>콘크리트타설</v>
          </cell>
          <cell r="C519" t="str">
            <v>(철근,VIB포함)</v>
          </cell>
          <cell r="D519" t="str">
            <v>M3</v>
          </cell>
          <cell r="E519">
            <v>42</v>
          </cell>
        </row>
        <row r="520">
          <cell r="B520" t="str">
            <v>콘크리트타설</v>
          </cell>
          <cell r="C520" t="str">
            <v>(무근,VIB포함)</v>
          </cell>
          <cell r="D520" t="str">
            <v>M3</v>
          </cell>
          <cell r="E520">
            <v>980</v>
          </cell>
        </row>
        <row r="521">
          <cell r="B521" t="str">
            <v>콘크리트타설</v>
          </cell>
          <cell r="C521" t="str">
            <v>(무근,VIB제외)</v>
          </cell>
          <cell r="D521" t="str">
            <v>M3</v>
          </cell>
          <cell r="E521">
            <v>18</v>
          </cell>
        </row>
        <row r="524">
          <cell r="B524" t="str">
            <v>합판거푸집</v>
          </cell>
          <cell r="C524" t="str">
            <v>(3회 0- 7M)</v>
          </cell>
          <cell r="D524" t="str">
            <v>M2</v>
          </cell>
          <cell r="E524">
            <v>1861</v>
          </cell>
        </row>
        <row r="525">
          <cell r="B525" t="str">
            <v>합판거푸집</v>
          </cell>
          <cell r="C525" t="str">
            <v>(3회 7-10M)</v>
          </cell>
          <cell r="D525" t="str">
            <v>M2</v>
          </cell>
          <cell r="E525">
            <v>396</v>
          </cell>
        </row>
        <row r="526">
          <cell r="B526" t="str">
            <v>합판거푸집</v>
          </cell>
          <cell r="C526" t="str">
            <v>(4 회)</v>
          </cell>
          <cell r="D526" t="str">
            <v>M2</v>
          </cell>
          <cell r="E526">
            <v>346</v>
          </cell>
        </row>
        <row r="527">
          <cell r="B527" t="str">
            <v>합판거푸집</v>
          </cell>
          <cell r="C527" t="str">
            <v>(6 회)</v>
          </cell>
          <cell r="D527" t="str">
            <v>M2</v>
          </cell>
          <cell r="E527">
            <v>357</v>
          </cell>
        </row>
        <row r="528">
          <cell r="B528" t="str">
            <v>문양거푸집(0-7M)</v>
          </cell>
          <cell r="C528" t="str">
            <v>20회사용</v>
          </cell>
          <cell r="D528" t="str">
            <v>M2</v>
          </cell>
          <cell r="E528">
            <v>516</v>
          </cell>
        </row>
        <row r="530">
          <cell r="B530" t="str">
            <v>강관비계</v>
          </cell>
          <cell r="D530" t="str">
            <v>M2</v>
          </cell>
          <cell r="E530">
            <v>1806</v>
          </cell>
        </row>
        <row r="532">
          <cell r="B532" t="str">
            <v>목재동바리</v>
          </cell>
          <cell r="C532" t="str">
            <v>(1 회)</v>
          </cell>
          <cell r="D532" t="str">
            <v>공/M3</v>
          </cell>
          <cell r="E532">
            <v>105</v>
          </cell>
        </row>
        <row r="533">
          <cell r="B533" t="str">
            <v>목재동바리</v>
          </cell>
          <cell r="C533" t="str">
            <v>(4 회)</v>
          </cell>
          <cell r="D533" t="str">
            <v>공/M3</v>
          </cell>
          <cell r="E533">
            <v>592</v>
          </cell>
        </row>
        <row r="534">
          <cell r="B534" t="str">
            <v>강관동바리</v>
          </cell>
          <cell r="C534" t="str">
            <v>(교량용)</v>
          </cell>
          <cell r="D534" t="str">
            <v>공/M3</v>
          </cell>
          <cell r="E534">
            <v>127</v>
          </cell>
        </row>
        <row r="537">
          <cell r="B537" t="str">
            <v>교좌장치(내줄IC교)</v>
          </cell>
          <cell r="C537" t="str">
            <v>135TON,고정단</v>
          </cell>
          <cell r="D537" t="str">
            <v>EA</v>
          </cell>
          <cell r="E537">
            <v>2</v>
          </cell>
        </row>
        <row r="538">
          <cell r="B538" t="str">
            <v>교좌장치(내줄IC교)</v>
          </cell>
          <cell r="C538" t="str">
            <v>135TON,종방향,가동</v>
          </cell>
          <cell r="D538" t="str">
            <v>EA</v>
          </cell>
          <cell r="E538">
            <v>2</v>
          </cell>
        </row>
        <row r="539">
          <cell r="B539" t="str">
            <v>교좌장치(내줄IC교)</v>
          </cell>
          <cell r="C539" t="str">
            <v>135TON,횡방향,가동</v>
          </cell>
          <cell r="D539" t="str">
            <v>EA</v>
          </cell>
          <cell r="E539">
            <v>8</v>
          </cell>
        </row>
        <row r="540">
          <cell r="B540" t="str">
            <v>교좌장치(내줄IC교)</v>
          </cell>
          <cell r="C540" t="str">
            <v>135TON,양방향,가동</v>
          </cell>
          <cell r="D540" t="str">
            <v>EA</v>
          </cell>
          <cell r="E540">
            <v>8</v>
          </cell>
        </row>
        <row r="542">
          <cell r="B542" t="str">
            <v>무수축몰탈</v>
          </cell>
          <cell r="D542" t="str">
            <v>M3</v>
          </cell>
          <cell r="E542">
            <v>0.872</v>
          </cell>
        </row>
        <row r="543">
          <cell r="B543" t="str">
            <v>무수축콘크리트</v>
          </cell>
          <cell r="D543" t="str">
            <v>M3</v>
          </cell>
          <cell r="E543">
            <v>7.3879999999999999</v>
          </cell>
        </row>
        <row r="545">
          <cell r="B545" t="str">
            <v>신축이음장치</v>
          </cell>
          <cell r="C545" t="str">
            <v>(KR-N035)</v>
          </cell>
          <cell r="D545" t="str">
            <v>M</v>
          </cell>
          <cell r="E545">
            <v>21.076000000000001</v>
          </cell>
        </row>
        <row r="546">
          <cell r="B546" t="str">
            <v>신축이음장치</v>
          </cell>
          <cell r="C546" t="str">
            <v>(KR-NO50)</v>
          </cell>
          <cell r="D546" t="str">
            <v>M</v>
          </cell>
          <cell r="E546">
            <v>21.076000000000001</v>
          </cell>
        </row>
        <row r="548">
          <cell r="B548" t="str">
            <v>슬라브양생</v>
          </cell>
          <cell r="C548" t="str">
            <v>(피막양생재)</v>
          </cell>
          <cell r="D548" t="str">
            <v>M2</v>
          </cell>
          <cell r="E548">
            <v>588</v>
          </cell>
        </row>
        <row r="549">
          <cell r="B549" t="str">
            <v>교면방수</v>
          </cell>
          <cell r="C549" t="str">
            <v>(도막방수)</v>
          </cell>
          <cell r="D549" t="str">
            <v>M2</v>
          </cell>
          <cell r="E549">
            <v>588</v>
          </cell>
        </row>
        <row r="550">
          <cell r="B550" t="str">
            <v>슬라브면고르기</v>
          </cell>
          <cell r="D550" t="str">
            <v>M2</v>
          </cell>
          <cell r="E550">
            <v>588</v>
          </cell>
        </row>
        <row r="551">
          <cell r="B551" t="str">
            <v>스페이샤설치</v>
          </cell>
          <cell r="D551" t="str">
            <v>M2</v>
          </cell>
          <cell r="E551">
            <v>4064</v>
          </cell>
        </row>
        <row r="552">
          <cell r="B552" t="str">
            <v>아스팔트방수</v>
          </cell>
          <cell r="C552" t="str">
            <v>(2 회)</v>
          </cell>
          <cell r="D552" t="str">
            <v>M2</v>
          </cell>
          <cell r="E552">
            <v>578</v>
          </cell>
        </row>
        <row r="554">
          <cell r="B554" t="str">
            <v>육교용집수구</v>
          </cell>
          <cell r="C554" t="str">
            <v>(주 철)</v>
          </cell>
          <cell r="D554" t="str">
            <v>EA</v>
          </cell>
          <cell r="E554">
            <v>2</v>
          </cell>
        </row>
        <row r="555">
          <cell r="B555" t="str">
            <v>직  관</v>
          </cell>
          <cell r="C555" t="str">
            <v>(Φ150)</v>
          </cell>
          <cell r="D555" t="str">
            <v>M</v>
          </cell>
          <cell r="E555">
            <v>9</v>
          </cell>
        </row>
        <row r="556">
          <cell r="B556" t="str">
            <v>정착부</v>
          </cell>
          <cell r="D556" t="str">
            <v>EA</v>
          </cell>
          <cell r="E556">
            <v>2</v>
          </cell>
        </row>
        <row r="558">
          <cell r="B558" t="str">
            <v>교명판</v>
          </cell>
          <cell r="D558" t="str">
            <v>EA</v>
          </cell>
          <cell r="E558">
            <v>4</v>
          </cell>
        </row>
        <row r="559">
          <cell r="B559" t="str">
            <v>설명판</v>
          </cell>
          <cell r="D559" t="str">
            <v>EA</v>
          </cell>
          <cell r="E559">
            <v>4</v>
          </cell>
        </row>
        <row r="560">
          <cell r="B560" t="str">
            <v>전선관설치</v>
          </cell>
          <cell r="C560" t="str">
            <v>(PVC,D150 M/M)</v>
          </cell>
          <cell r="D560" t="str">
            <v>M</v>
          </cell>
          <cell r="E560">
            <v>86</v>
          </cell>
        </row>
        <row r="561">
          <cell r="B561" t="str">
            <v>T.B.M 설치</v>
          </cell>
          <cell r="D561" t="str">
            <v>EA</v>
          </cell>
          <cell r="E561">
            <v>2</v>
          </cell>
        </row>
        <row r="563">
          <cell r="B563" t="str">
            <v>DOWEL BAR 설치</v>
          </cell>
          <cell r="C563" t="str">
            <v>(D25,L=600)</v>
          </cell>
          <cell r="D563" t="str">
            <v>EA</v>
          </cell>
          <cell r="E563">
            <v>104</v>
          </cell>
        </row>
        <row r="564">
          <cell r="B564" t="str">
            <v>DOWEL BAR 설치</v>
          </cell>
          <cell r="C564" t="str">
            <v>(D25,L=800)</v>
          </cell>
          <cell r="D564" t="str">
            <v>EA</v>
          </cell>
          <cell r="E564">
            <v>75</v>
          </cell>
        </row>
        <row r="567">
          <cell r="B567" t="str">
            <v>스치로폴</v>
          </cell>
          <cell r="C567" t="str">
            <v>(T=10 M/M)</v>
          </cell>
          <cell r="D567" t="str">
            <v>M2</v>
          </cell>
          <cell r="E567">
            <v>79</v>
          </cell>
        </row>
        <row r="568">
          <cell r="B568" t="str">
            <v>스치로폴</v>
          </cell>
          <cell r="C568" t="str">
            <v>(T=20 M/M)</v>
          </cell>
          <cell r="D568" t="str">
            <v>M2</v>
          </cell>
          <cell r="E568">
            <v>79</v>
          </cell>
        </row>
        <row r="570">
          <cell r="B570" t="str">
            <v>PVC PIPE 설치</v>
          </cell>
          <cell r="C570" t="str">
            <v>(D=100 M/M)</v>
          </cell>
          <cell r="D570" t="str">
            <v>M</v>
          </cell>
          <cell r="E570">
            <v>54</v>
          </cell>
        </row>
        <row r="571">
          <cell r="B571" t="str">
            <v>기초잡석부설및다짐</v>
          </cell>
          <cell r="D571" t="str">
            <v>M3</v>
          </cell>
          <cell r="E571">
            <v>83</v>
          </cell>
        </row>
        <row r="572">
          <cell r="B572" t="str">
            <v>부직포</v>
          </cell>
          <cell r="D572" t="str">
            <v>M2</v>
          </cell>
          <cell r="E572">
            <v>133</v>
          </cell>
        </row>
        <row r="573">
          <cell r="B573" t="str">
            <v>우레탄실란트</v>
          </cell>
          <cell r="D573" t="str">
            <v>KG</v>
          </cell>
          <cell r="E573">
            <v>45</v>
          </cell>
        </row>
        <row r="575">
          <cell r="B575" t="str">
            <v>P.S.C빔제작</v>
          </cell>
          <cell r="C575" t="str">
            <v>(L=30 M)</v>
          </cell>
          <cell r="D575" t="str">
            <v>본</v>
          </cell>
          <cell r="E575">
            <v>10</v>
          </cell>
        </row>
        <row r="576">
          <cell r="B576" t="str">
            <v>P.S.C빔운반및가설</v>
          </cell>
          <cell r="C576" t="str">
            <v>(L=30 M)</v>
          </cell>
          <cell r="D576" t="str">
            <v>본</v>
          </cell>
          <cell r="E576">
            <v>10</v>
          </cell>
        </row>
        <row r="579">
          <cell r="B579" t="str">
            <v>철근가공조립</v>
          </cell>
          <cell r="C579" t="str">
            <v>(간 단)</v>
          </cell>
          <cell r="D579" t="str">
            <v>TON</v>
          </cell>
          <cell r="E579">
            <v>1.25</v>
          </cell>
        </row>
        <row r="580">
          <cell r="B580" t="str">
            <v>철근가공조립</v>
          </cell>
          <cell r="C580" t="str">
            <v>(보 통)</v>
          </cell>
          <cell r="D580" t="str">
            <v>TON</v>
          </cell>
          <cell r="E580">
            <v>40.161000000000001</v>
          </cell>
        </row>
        <row r="581">
          <cell r="B581" t="str">
            <v>철근가공조립</v>
          </cell>
          <cell r="C581" t="str">
            <v>(복 잡)</v>
          </cell>
          <cell r="D581" t="str">
            <v>TON</v>
          </cell>
          <cell r="E581">
            <v>304.95600000000002</v>
          </cell>
        </row>
        <row r="584">
          <cell r="B584" t="str">
            <v>교대법면보호</v>
          </cell>
          <cell r="C584" t="str">
            <v>(기초및천단)</v>
          </cell>
          <cell r="D584" t="str">
            <v>M</v>
          </cell>
          <cell r="E584">
            <v>24</v>
          </cell>
        </row>
        <row r="585">
          <cell r="B585" t="str">
            <v>교대보호공</v>
          </cell>
          <cell r="C585" t="str">
            <v>(블럭:228*112*60)</v>
          </cell>
          <cell r="D585" t="str">
            <v>M2</v>
          </cell>
          <cell r="E585">
            <v>102</v>
          </cell>
        </row>
        <row r="586">
          <cell r="B586" t="str">
            <v>교대보호도수로</v>
          </cell>
          <cell r="C586" t="str">
            <v>(B=0.3M)</v>
          </cell>
          <cell r="D586" t="str">
            <v>M</v>
          </cell>
          <cell r="E586">
            <v>8</v>
          </cell>
        </row>
        <row r="587">
          <cell r="B587" t="str">
            <v>구조물뒷채움</v>
          </cell>
          <cell r="D587" t="str">
            <v>M3</v>
          </cell>
          <cell r="E587">
            <v>17</v>
          </cell>
        </row>
        <row r="588">
          <cell r="B588" t="str">
            <v>레미콘</v>
          </cell>
          <cell r="C588" t="str">
            <v>40-180-12</v>
          </cell>
          <cell r="D588" t="str">
            <v>M3</v>
          </cell>
          <cell r="E588">
            <v>2</v>
          </cell>
        </row>
        <row r="589">
          <cell r="B589" t="str">
            <v>레미콘</v>
          </cell>
          <cell r="C589" t="str">
            <v>40-160- 8</v>
          </cell>
          <cell r="D589" t="str">
            <v>M3</v>
          </cell>
          <cell r="E589">
            <v>17</v>
          </cell>
        </row>
        <row r="591">
          <cell r="B591" t="str">
            <v>스라브 NOTCH</v>
          </cell>
          <cell r="C591" t="str">
            <v>(알루미늄 30*20)</v>
          </cell>
          <cell r="D591" t="str">
            <v>M</v>
          </cell>
          <cell r="E591">
            <v>121</v>
          </cell>
        </row>
        <row r="592">
          <cell r="B592" t="str">
            <v>교대및교각번호판설치</v>
          </cell>
          <cell r="C592" t="str">
            <v>(600x600)</v>
          </cell>
          <cell r="D592" t="str">
            <v>EA</v>
          </cell>
          <cell r="E592">
            <v>4</v>
          </cell>
        </row>
        <row r="594">
          <cell r="B594" t="str">
            <v>시멘트운반</v>
          </cell>
          <cell r="C594" t="str">
            <v>(40 KG/대)</v>
          </cell>
          <cell r="D594" t="str">
            <v>대</v>
          </cell>
          <cell r="E594">
            <v>230</v>
          </cell>
        </row>
        <row r="595">
          <cell r="B595" t="str">
            <v>철근운반</v>
          </cell>
          <cell r="D595" t="str">
            <v>TON</v>
          </cell>
          <cell r="E595">
            <v>357</v>
          </cell>
        </row>
        <row r="598">
          <cell r="B598" t="str">
            <v>시멘트</v>
          </cell>
          <cell r="C598" t="str">
            <v>(40 KG/대)</v>
          </cell>
          <cell r="D598" t="str">
            <v>대</v>
          </cell>
          <cell r="E598">
            <v>230</v>
          </cell>
        </row>
        <row r="600">
          <cell r="B600" t="str">
            <v>레미콘</v>
          </cell>
          <cell r="C600" t="str">
            <v>25-350-12</v>
          </cell>
          <cell r="D600" t="str">
            <v>M3</v>
          </cell>
          <cell r="E600">
            <v>245</v>
          </cell>
        </row>
        <row r="601">
          <cell r="B601" t="str">
            <v>레미콘</v>
          </cell>
          <cell r="C601" t="str">
            <v>25-270-12</v>
          </cell>
          <cell r="D601" t="str">
            <v>M3</v>
          </cell>
          <cell r="E601">
            <v>413</v>
          </cell>
        </row>
        <row r="602">
          <cell r="B602" t="str">
            <v>레미콘</v>
          </cell>
          <cell r="C602" t="str">
            <v>25-240-12</v>
          </cell>
          <cell r="D602" t="str">
            <v>M3</v>
          </cell>
          <cell r="E602">
            <v>1799</v>
          </cell>
        </row>
        <row r="603">
          <cell r="B603" t="str">
            <v>레미콘</v>
          </cell>
          <cell r="C603" t="str">
            <v>25-210-12</v>
          </cell>
          <cell r="D603" t="str">
            <v>M3</v>
          </cell>
          <cell r="E603">
            <v>42</v>
          </cell>
        </row>
        <row r="604">
          <cell r="B604" t="str">
            <v>레미콘</v>
          </cell>
          <cell r="C604" t="str">
            <v>40-180-12</v>
          </cell>
          <cell r="D604" t="str">
            <v>M3</v>
          </cell>
          <cell r="E604">
            <v>1000</v>
          </cell>
        </row>
        <row r="605">
          <cell r="B605" t="str">
            <v>레미콘</v>
          </cell>
          <cell r="C605" t="str">
            <v>40-160- 8</v>
          </cell>
          <cell r="D605" t="str">
            <v>M3</v>
          </cell>
          <cell r="E605">
            <v>18</v>
          </cell>
        </row>
        <row r="607">
          <cell r="B607" t="str">
            <v>철  근</v>
          </cell>
          <cell r="C607" t="str">
            <v>D 10 M/M</v>
          </cell>
          <cell r="D607" t="str">
            <v>TON</v>
          </cell>
          <cell r="E607">
            <v>0.56699999999999995</v>
          </cell>
        </row>
        <row r="608">
          <cell r="B608" t="str">
            <v>철  근</v>
          </cell>
          <cell r="C608" t="str">
            <v>D 13 M/M</v>
          </cell>
          <cell r="D608" t="str">
            <v>TON</v>
          </cell>
          <cell r="E608">
            <v>4.0590000000000002</v>
          </cell>
        </row>
        <row r="609">
          <cell r="B609" t="str">
            <v>철  근</v>
          </cell>
          <cell r="C609" t="str">
            <v>D 16 M/M 이상</v>
          </cell>
          <cell r="D609" t="str">
            <v>TON</v>
          </cell>
          <cell r="E609">
            <v>279.39800000000002</v>
          </cell>
        </row>
        <row r="610">
          <cell r="B610" t="str">
            <v>철  근</v>
          </cell>
          <cell r="C610" t="str">
            <v>H 13 M/M</v>
          </cell>
          <cell r="D610" t="str">
            <v>TON</v>
          </cell>
          <cell r="E610">
            <v>18.431999999999999</v>
          </cell>
        </row>
        <row r="611">
          <cell r="B611" t="str">
            <v>철  근</v>
          </cell>
          <cell r="C611" t="str">
            <v>H 16 M/M 이상</v>
          </cell>
          <cell r="D611" t="str">
            <v>TON</v>
          </cell>
          <cell r="E611">
            <v>54.301000000000002</v>
          </cell>
        </row>
        <row r="612">
          <cell r="B612" t="str">
            <v>고  철</v>
          </cell>
          <cell r="D612" t="str">
            <v>TON</v>
          </cell>
          <cell r="E612">
            <v>10.702</v>
          </cell>
        </row>
        <row r="617">
          <cell r="B617" t="str">
            <v>구조물터파기</v>
          </cell>
          <cell r="C617" t="str">
            <v>(육상토사0-4M)</v>
          </cell>
          <cell r="D617" t="str">
            <v>M3</v>
          </cell>
          <cell r="E617">
            <v>3677</v>
          </cell>
        </row>
        <row r="618">
          <cell r="B618" t="str">
            <v>구조물터파기</v>
          </cell>
          <cell r="C618" t="str">
            <v>(육상토사4M이상)</v>
          </cell>
          <cell r="D618" t="str">
            <v>M3</v>
          </cell>
          <cell r="E618">
            <v>136</v>
          </cell>
        </row>
        <row r="619">
          <cell r="B619" t="str">
            <v>구조물터파기</v>
          </cell>
          <cell r="C619" t="str">
            <v>(육상리핑암0-4M)</v>
          </cell>
          <cell r="D619" t="str">
            <v>M3</v>
          </cell>
          <cell r="E619">
            <v>424</v>
          </cell>
        </row>
        <row r="620">
          <cell r="B620" t="str">
            <v>구조물터파기</v>
          </cell>
          <cell r="C620" t="str">
            <v>(육상리핑암4M이상)</v>
          </cell>
          <cell r="D620" t="str">
            <v>M3</v>
          </cell>
          <cell r="E620">
            <v>119</v>
          </cell>
        </row>
        <row r="621">
          <cell r="B621" t="str">
            <v>되메우기및다짐</v>
          </cell>
          <cell r="C621" t="str">
            <v>(인력50%+기계50%)</v>
          </cell>
          <cell r="D621" t="str">
            <v>M3</v>
          </cell>
          <cell r="E621">
            <v>2898</v>
          </cell>
        </row>
        <row r="622">
          <cell r="B622" t="str">
            <v>구조물뒷채움</v>
          </cell>
          <cell r="D622" t="str">
            <v>M3</v>
          </cell>
          <cell r="E622">
            <v>1386</v>
          </cell>
        </row>
        <row r="625">
          <cell r="B625" t="str">
            <v>콘크리트펌프카타설</v>
          </cell>
          <cell r="C625" t="str">
            <v>(철  근)</v>
          </cell>
          <cell r="D625" t="str">
            <v>M3</v>
          </cell>
          <cell r="E625">
            <v>4490</v>
          </cell>
        </row>
        <row r="626">
          <cell r="B626" t="str">
            <v>콘크리트타설</v>
          </cell>
          <cell r="C626" t="str">
            <v>(철근,VIB포함)</v>
          </cell>
          <cell r="D626" t="str">
            <v>M3</v>
          </cell>
          <cell r="E626">
            <v>72</v>
          </cell>
        </row>
        <row r="627">
          <cell r="B627" t="str">
            <v>콘크리트타설</v>
          </cell>
          <cell r="C627" t="str">
            <v>(무근,VIB포함)</v>
          </cell>
          <cell r="D627" t="str">
            <v>M3</v>
          </cell>
          <cell r="E627">
            <v>12</v>
          </cell>
        </row>
        <row r="628">
          <cell r="B628" t="str">
            <v>콘크리트타설</v>
          </cell>
          <cell r="C628" t="str">
            <v>(무근,VIB제외)</v>
          </cell>
          <cell r="D628" t="str">
            <v>M3</v>
          </cell>
          <cell r="E628">
            <v>105</v>
          </cell>
        </row>
        <row r="631">
          <cell r="B631" t="str">
            <v>합판거푸집</v>
          </cell>
          <cell r="C631" t="str">
            <v>(3회 0- 7M)</v>
          </cell>
          <cell r="D631" t="str">
            <v>M2</v>
          </cell>
          <cell r="E631">
            <v>3820</v>
          </cell>
        </row>
        <row r="632">
          <cell r="B632" t="str">
            <v>합판거푸집</v>
          </cell>
          <cell r="C632" t="str">
            <v>(3회 7-10M)</v>
          </cell>
          <cell r="D632" t="str">
            <v>M2</v>
          </cell>
          <cell r="E632">
            <v>203</v>
          </cell>
        </row>
        <row r="633">
          <cell r="B633" t="str">
            <v>합판거푸집</v>
          </cell>
          <cell r="C633" t="str">
            <v>(3회13-16M)</v>
          </cell>
          <cell r="D633" t="str">
            <v>M2</v>
          </cell>
          <cell r="E633">
            <v>296</v>
          </cell>
        </row>
        <row r="634">
          <cell r="B634" t="str">
            <v>합판거푸집</v>
          </cell>
          <cell r="C634" t="str">
            <v>(4 회)</v>
          </cell>
          <cell r="D634" t="str">
            <v>M2</v>
          </cell>
          <cell r="E634">
            <v>597</v>
          </cell>
        </row>
        <row r="635">
          <cell r="B635" t="str">
            <v>합판거푸집</v>
          </cell>
          <cell r="C635" t="str">
            <v>(6 회)</v>
          </cell>
          <cell r="D635" t="str">
            <v>M2</v>
          </cell>
          <cell r="E635">
            <v>28</v>
          </cell>
        </row>
        <row r="636">
          <cell r="B636" t="str">
            <v>강재거푸집</v>
          </cell>
          <cell r="C636" t="str">
            <v>STEEL 3.2m/m</v>
          </cell>
          <cell r="D636" t="str">
            <v>M2</v>
          </cell>
          <cell r="E636">
            <v>440</v>
          </cell>
        </row>
        <row r="637">
          <cell r="B637" t="str">
            <v>강재거푸집</v>
          </cell>
          <cell r="C637" t="str">
            <v>STEEL 3.2m/m(10-13)</v>
          </cell>
          <cell r="D637" t="str">
            <v>M2</v>
          </cell>
          <cell r="E637">
            <v>188</v>
          </cell>
        </row>
        <row r="638">
          <cell r="B638" t="str">
            <v>강재거푸집</v>
          </cell>
          <cell r="C638" t="str">
            <v>STEEL 3.2m/m(7-10)</v>
          </cell>
          <cell r="D638" t="str">
            <v>M2</v>
          </cell>
          <cell r="E638">
            <v>115</v>
          </cell>
        </row>
        <row r="640">
          <cell r="B640" t="str">
            <v>강관비계</v>
          </cell>
          <cell r="D640" t="str">
            <v>M2</v>
          </cell>
          <cell r="E640">
            <v>2900</v>
          </cell>
        </row>
        <row r="642">
          <cell r="B642" t="str">
            <v>목재동바리</v>
          </cell>
          <cell r="C642" t="str">
            <v>(4 회)</v>
          </cell>
          <cell r="D642" t="str">
            <v>공/M3</v>
          </cell>
          <cell r="E642">
            <v>1975</v>
          </cell>
        </row>
        <row r="643">
          <cell r="B643" t="str">
            <v>강관동바리</v>
          </cell>
          <cell r="C643" t="str">
            <v>(교량용)</v>
          </cell>
          <cell r="D643" t="str">
            <v>공/M3</v>
          </cell>
          <cell r="E643">
            <v>925</v>
          </cell>
        </row>
        <row r="644">
          <cell r="B644" t="str">
            <v>목재동바리</v>
          </cell>
          <cell r="C644" t="str">
            <v>(1 회)</v>
          </cell>
          <cell r="D644" t="str">
            <v>공/M3</v>
          </cell>
          <cell r="E644">
            <v>326</v>
          </cell>
        </row>
        <row r="647">
          <cell r="B647" t="str">
            <v>교좌장치(내줄교)</v>
          </cell>
          <cell r="C647" t="str">
            <v>135TON,고정단</v>
          </cell>
          <cell r="D647" t="str">
            <v>EA</v>
          </cell>
          <cell r="E647">
            <v>4</v>
          </cell>
        </row>
        <row r="648">
          <cell r="B648" t="str">
            <v>교좌장치(내줄교)</v>
          </cell>
          <cell r="C648" t="str">
            <v>135TON,종방향,가동단</v>
          </cell>
          <cell r="D648" t="str">
            <v>EA</v>
          </cell>
          <cell r="E648">
            <v>8</v>
          </cell>
        </row>
        <row r="649">
          <cell r="B649" t="str">
            <v>교좌장치(내줄교)</v>
          </cell>
          <cell r="C649" t="str">
            <v>135TON,횡방향,가동단</v>
          </cell>
          <cell r="D649" t="str">
            <v>EA</v>
          </cell>
          <cell r="E649">
            <v>18</v>
          </cell>
        </row>
        <row r="650">
          <cell r="B650" t="str">
            <v>교좌장치(내줄교)</v>
          </cell>
          <cell r="C650" t="str">
            <v>135TON,양방향,가동단</v>
          </cell>
          <cell r="D650" t="str">
            <v>EA</v>
          </cell>
          <cell r="E650">
            <v>36</v>
          </cell>
        </row>
        <row r="653">
          <cell r="B653" t="str">
            <v>신축이음장치</v>
          </cell>
          <cell r="C653" t="str">
            <v>(KR-NO50)</v>
          </cell>
          <cell r="D653" t="str">
            <v>M</v>
          </cell>
          <cell r="E653">
            <v>22.58</v>
          </cell>
        </row>
        <row r="654">
          <cell r="B654" t="str">
            <v>신축이음장치</v>
          </cell>
          <cell r="C654" t="str">
            <v>(KR-NO80)</v>
          </cell>
          <cell r="D654" t="str">
            <v>M</v>
          </cell>
          <cell r="E654">
            <v>22.58</v>
          </cell>
        </row>
        <row r="657">
          <cell r="B657" t="str">
            <v>P.S.C빔제작</v>
          </cell>
          <cell r="C657" t="str">
            <v>(L=30 M)</v>
          </cell>
          <cell r="D657" t="str">
            <v>본</v>
          </cell>
          <cell r="E657">
            <v>33</v>
          </cell>
        </row>
        <row r="658">
          <cell r="B658" t="str">
            <v>P.S.C빔운반및가설</v>
          </cell>
          <cell r="C658" t="str">
            <v>(L=30 M)</v>
          </cell>
          <cell r="D658" t="str">
            <v>본</v>
          </cell>
          <cell r="E658">
            <v>33</v>
          </cell>
        </row>
        <row r="661">
          <cell r="B661" t="str">
            <v>강관PILE자재비</v>
          </cell>
          <cell r="C661" t="str">
            <v>(φ508.0M/M,T=12M/M)</v>
          </cell>
          <cell r="D661" t="str">
            <v>M</v>
          </cell>
          <cell r="E661">
            <v>1170</v>
          </cell>
        </row>
        <row r="662">
          <cell r="B662" t="str">
            <v>강관PILE천공및항타</v>
          </cell>
          <cell r="C662" t="str">
            <v>(φ508M/M,토사,직항)</v>
          </cell>
          <cell r="D662" t="str">
            <v>M</v>
          </cell>
          <cell r="E662">
            <v>777.6</v>
          </cell>
        </row>
        <row r="663">
          <cell r="B663" t="str">
            <v>강관PILE천공및항타</v>
          </cell>
          <cell r="C663" t="str">
            <v>(φ508MM,풍화암,직항</v>
          </cell>
          <cell r="D663" t="str">
            <v>M</v>
          </cell>
          <cell r="E663">
            <v>144</v>
          </cell>
        </row>
        <row r="664">
          <cell r="B664" t="str">
            <v>강관PILE천공및항타</v>
          </cell>
          <cell r="C664" t="str">
            <v>Φ508MM,토사,경사항</v>
          </cell>
          <cell r="D664" t="str">
            <v>M</v>
          </cell>
          <cell r="E664">
            <v>194.4</v>
          </cell>
        </row>
        <row r="665">
          <cell r="B665" t="str">
            <v>강관PILE천공및항타</v>
          </cell>
          <cell r="C665" t="str">
            <v>φ508MM,풍화암경사항</v>
          </cell>
          <cell r="D665" t="str">
            <v>M</v>
          </cell>
          <cell r="E665">
            <v>36</v>
          </cell>
        </row>
        <row r="666">
          <cell r="B666" t="str">
            <v>두부및선단보강</v>
          </cell>
          <cell r="C666" t="str">
            <v>(φ508.0 M/M)</v>
          </cell>
          <cell r="D666" t="str">
            <v>EA</v>
          </cell>
          <cell r="E666">
            <v>90</v>
          </cell>
        </row>
        <row r="668">
          <cell r="B668" t="str">
            <v>슬라브양생</v>
          </cell>
          <cell r="C668" t="str">
            <v>(피막양생재)</v>
          </cell>
          <cell r="D668" t="str">
            <v>M2</v>
          </cell>
          <cell r="E668">
            <v>1996</v>
          </cell>
        </row>
        <row r="669">
          <cell r="B669" t="str">
            <v>교면방수</v>
          </cell>
          <cell r="C669" t="str">
            <v>(도막방수)</v>
          </cell>
          <cell r="D669" t="str">
            <v>M2</v>
          </cell>
          <cell r="E669">
            <v>1996</v>
          </cell>
        </row>
        <row r="670">
          <cell r="B670" t="str">
            <v>슬라브면고르기</v>
          </cell>
          <cell r="D670" t="str">
            <v>M2</v>
          </cell>
          <cell r="E670">
            <v>1996</v>
          </cell>
        </row>
        <row r="671">
          <cell r="B671" t="str">
            <v>스페이샤설치</v>
          </cell>
          <cell r="D671" t="str">
            <v>M2</v>
          </cell>
          <cell r="E671">
            <v>6084</v>
          </cell>
        </row>
        <row r="672">
          <cell r="B672" t="str">
            <v>아스팔트방수</v>
          </cell>
          <cell r="C672" t="str">
            <v>(2 회)</v>
          </cell>
          <cell r="D672" t="str">
            <v>M2</v>
          </cell>
          <cell r="E672">
            <v>464</v>
          </cell>
        </row>
        <row r="674">
          <cell r="B674" t="str">
            <v>하천용배수구</v>
          </cell>
          <cell r="C674" t="str">
            <v>(D165 M/M)</v>
          </cell>
          <cell r="D674" t="str">
            <v>M</v>
          </cell>
          <cell r="E674">
            <v>25</v>
          </cell>
        </row>
        <row r="675">
          <cell r="B675" t="str">
            <v>하천용집수구</v>
          </cell>
          <cell r="D675" t="str">
            <v>EA</v>
          </cell>
          <cell r="E675">
            <v>12</v>
          </cell>
        </row>
        <row r="677">
          <cell r="B677" t="str">
            <v>T.B.M 설치</v>
          </cell>
          <cell r="D677" t="str">
            <v>EA</v>
          </cell>
          <cell r="E677">
            <v>2</v>
          </cell>
        </row>
        <row r="678">
          <cell r="B678" t="str">
            <v>DOWEL BAR 설치</v>
          </cell>
          <cell r="C678" t="str">
            <v>(D25,L=600)</v>
          </cell>
          <cell r="D678" t="str">
            <v>EA</v>
          </cell>
          <cell r="E678">
            <v>109</v>
          </cell>
        </row>
        <row r="680">
          <cell r="B680" t="str">
            <v>스치로폴</v>
          </cell>
          <cell r="C680" t="str">
            <v>(T=10 M/M)</v>
          </cell>
          <cell r="D680" t="str">
            <v>M2</v>
          </cell>
          <cell r="E680">
            <v>125</v>
          </cell>
        </row>
        <row r="681">
          <cell r="B681" t="str">
            <v>스치로폴</v>
          </cell>
          <cell r="C681" t="str">
            <v>(T=20 M/M)</v>
          </cell>
          <cell r="D681" t="str">
            <v>M2</v>
          </cell>
          <cell r="E681">
            <v>46</v>
          </cell>
        </row>
        <row r="683">
          <cell r="B683" t="str">
            <v>교명판</v>
          </cell>
          <cell r="D683" t="str">
            <v>EA</v>
          </cell>
          <cell r="E683">
            <v>4</v>
          </cell>
        </row>
        <row r="684">
          <cell r="B684" t="str">
            <v>설명판</v>
          </cell>
          <cell r="D684" t="str">
            <v>EA</v>
          </cell>
          <cell r="E684">
            <v>4</v>
          </cell>
        </row>
        <row r="685">
          <cell r="B685" t="str">
            <v>교명주</v>
          </cell>
          <cell r="C685" t="str">
            <v>(화강암)</v>
          </cell>
          <cell r="D685" t="str">
            <v>EA</v>
          </cell>
          <cell r="E685">
            <v>4</v>
          </cell>
        </row>
        <row r="686">
          <cell r="B686" t="str">
            <v>전선관설치</v>
          </cell>
          <cell r="C686" t="str">
            <v>(PVC,D150 M/M)</v>
          </cell>
          <cell r="D686" t="str">
            <v>M</v>
          </cell>
          <cell r="E686">
            <v>200</v>
          </cell>
        </row>
        <row r="687">
          <cell r="B687" t="str">
            <v>스라브 NOTCH</v>
          </cell>
          <cell r="C687" t="str">
            <v>(알루미늄 30*20)</v>
          </cell>
          <cell r="D687" t="str">
            <v>M</v>
          </cell>
          <cell r="E687">
            <v>360</v>
          </cell>
        </row>
        <row r="689">
          <cell r="B689" t="str">
            <v>철근가공조립</v>
          </cell>
          <cell r="C689" t="str">
            <v>(간 단)</v>
          </cell>
          <cell r="D689" t="str">
            <v>TON</v>
          </cell>
          <cell r="E689">
            <v>0.91800000000000004</v>
          </cell>
        </row>
        <row r="690">
          <cell r="B690" t="str">
            <v>철근가공조립</v>
          </cell>
          <cell r="C690" t="str">
            <v>(보 통)</v>
          </cell>
          <cell r="D690" t="str">
            <v>TON</v>
          </cell>
          <cell r="E690">
            <v>41.698</v>
          </cell>
        </row>
        <row r="691">
          <cell r="B691" t="str">
            <v>철근가공조립</v>
          </cell>
          <cell r="C691" t="str">
            <v>(복 잡)</v>
          </cell>
          <cell r="D691" t="str">
            <v>TON</v>
          </cell>
          <cell r="E691">
            <v>617.83699999999999</v>
          </cell>
        </row>
        <row r="693">
          <cell r="B693" t="str">
            <v>무수축몰탈</v>
          </cell>
          <cell r="D693" t="str">
            <v>M3</v>
          </cell>
          <cell r="E693">
            <v>2.9620000000000002</v>
          </cell>
        </row>
        <row r="694">
          <cell r="B694" t="str">
            <v>무수축콘크리트</v>
          </cell>
          <cell r="D694" t="str">
            <v>M3</v>
          </cell>
          <cell r="E694">
            <v>7.8959999999999999</v>
          </cell>
        </row>
        <row r="695">
          <cell r="B695" t="str">
            <v>교대및교각번호판설치</v>
          </cell>
          <cell r="C695" t="str">
            <v>(600x600)</v>
          </cell>
          <cell r="D695" t="str">
            <v>EA</v>
          </cell>
          <cell r="E695">
            <v>8</v>
          </cell>
        </row>
        <row r="696">
          <cell r="B696" t="str">
            <v>교량안전점검 통로</v>
          </cell>
          <cell r="C696" t="str">
            <v>(내줄교)</v>
          </cell>
          <cell r="D696" t="str">
            <v>PS</v>
          </cell>
          <cell r="E696">
            <v>1</v>
          </cell>
        </row>
        <row r="698">
          <cell r="B698" t="str">
            <v>교대법면보호</v>
          </cell>
          <cell r="C698" t="str">
            <v>(기초및천단)</v>
          </cell>
          <cell r="D698" t="str">
            <v>M</v>
          </cell>
          <cell r="E698">
            <v>29</v>
          </cell>
        </row>
        <row r="699">
          <cell r="B699" t="str">
            <v>교대보호공</v>
          </cell>
          <cell r="C699" t="str">
            <v>(블럭:228*112*60)</v>
          </cell>
          <cell r="D699" t="str">
            <v>M2</v>
          </cell>
          <cell r="E699">
            <v>652</v>
          </cell>
        </row>
        <row r="700">
          <cell r="B700" t="str">
            <v>교대보호도수로</v>
          </cell>
          <cell r="C700" t="str">
            <v>(B=0.3M)</v>
          </cell>
          <cell r="D700" t="str">
            <v>M</v>
          </cell>
          <cell r="E700">
            <v>22</v>
          </cell>
        </row>
        <row r="701">
          <cell r="B701" t="str">
            <v>구조물뒷채움</v>
          </cell>
          <cell r="D701" t="str">
            <v>M3</v>
          </cell>
          <cell r="E701">
            <v>20</v>
          </cell>
        </row>
        <row r="702">
          <cell r="B702" t="str">
            <v>레미콘</v>
          </cell>
          <cell r="C702" t="str">
            <v>40-180-12</v>
          </cell>
          <cell r="D702" t="str">
            <v>M3</v>
          </cell>
          <cell r="E702">
            <v>6</v>
          </cell>
        </row>
        <row r="703">
          <cell r="B703" t="str">
            <v>레미콘</v>
          </cell>
          <cell r="C703" t="str">
            <v>40-160- 8</v>
          </cell>
          <cell r="D703" t="str">
            <v>M3</v>
          </cell>
          <cell r="E703">
            <v>77</v>
          </cell>
        </row>
        <row r="705">
          <cell r="B705" t="str">
            <v>물푸기</v>
          </cell>
          <cell r="C705" t="str">
            <v>(교  량)</v>
          </cell>
          <cell r="D705" t="str">
            <v>HR</v>
          </cell>
          <cell r="E705">
            <v>64</v>
          </cell>
        </row>
        <row r="707">
          <cell r="B707" t="str">
            <v>철근운반</v>
          </cell>
          <cell r="D707" t="str">
            <v>TON</v>
          </cell>
          <cell r="E707">
            <v>674</v>
          </cell>
        </row>
        <row r="708">
          <cell r="B708" t="str">
            <v>시멘트운반</v>
          </cell>
          <cell r="C708" t="str">
            <v>(40 KG/대)</v>
          </cell>
          <cell r="D708" t="str">
            <v>대</v>
          </cell>
          <cell r="E708">
            <v>509</v>
          </cell>
        </row>
        <row r="712">
          <cell r="B712" t="str">
            <v>레미콘</v>
          </cell>
          <cell r="C712" t="str">
            <v>25-350-12</v>
          </cell>
          <cell r="D712" t="str">
            <v>M3</v>
          </cell>
          <cell r="E712">
            <v>811</v>
          </cell>
        </row>
        <row r="713">
          <cell r="B713" t="str">
            <v>레미콘</v>
          </cell>
          <cell r="C713" t="str">
            <v>25-270-12</v>
          </cell>
          <cell r="D713" t="str">
            <v>M3</v>
          </cell>
          <cell r="E713">
            <v>945</v>
          </cell>
        </row>
        <row r="714">
          <cell r="B714" t="str">
            <v>레미콘</v>
          </cell>
          <cell r="C714" t="str">
            <v>25-240-12</v>
          </cell>
          <cell r="D714" t="str">
            <v>M3</v>
          </cell>
          <cell r="E714">
            <v>2778</v>
          </cell>
        </row>
        <row r="715">
          <cell r="B715" t="str">
            <v>레미콘</v>
          </cell>
          <cell r="C715" t="str">
            <v>25-210-12</v>
          </cell>
          <cell r="D715" t="str">
            <v>M3</v>
          </cell>
          <cell r="E715">
            <v>74</v>
          </cell>
        </row>
        <row r="716">
          <cell r="B716" t="str">
            <v>레미콘</v>
          </cell>
          <cell r="C716" t="str">
            <v>40-180-12</v>
          </cell>
          <cell r="D716" t="str">
            <v>M3</v>
          </cell>
          <cell r="E716">
            <v>12</v>
          </cell>
        </row>
        <row r="717">
          <cell r="B717" t="str">
            <v>레미콘</v>
          </cell>
          <cell r="C717" t="str">
            <v>40-160- 8</v>
          </cell>
          <cell r="D717" t="str">
            <v>M3</v>
          </cell>
          <cell r="E717">
            <v>107</v>
          </cell>
        </row>
        <row r="719">
          <cell r="B719" t="str">
            <v>철  근</v>
          </cell>
          <cell r="C719" t="str">
            <v>D 10 M/M</v>
          </cell>
          <cell r="D719" t="str">
            <v>TON</v>
          </cell>
          <cell r="E719">
            <v>1.869</v>
          </cell>
        </row>
        <row r="720">
          <cell r="B720" t="str">
            <v>철  근</v>
          </cell>
          <cell r="C720" t="str">
            <v>D 13 M/M</v>
          </cell>
          <cell r="D720" t="str">
            <v>TON</v>
          </cell>
          <cell r="E720">
            <v>4.1959999999999997</v>
          </cell>
        </row>
        <row r="721">
          <cell r="B721" t="str">
            <v>철  근</v>
          </cell>
          <cell r="C721" t="str">
            <v>D 16 M/M 이상</v>
          </cell>
          <cell r="D721" t="str">
            <v>TON</v>
          </cell>
          <cell r="E721">
            <v>510.96600000000001</v>
          </cell>
        </row>
        <row r="722">
          <cell r="B722" t="str">
            <v>철  근</v>
          </cell>
          <cell r="C722" t="str">
            <v>H 13 M/M</v>
          </cell>
          <cell r="D722" t="str">
            <v>TON</v>
          </cell>
          <cell r="E722">
            <v>39.258000000000003</v>
          </cell>
        </row>
        <row r="723">
          <cell r="B723" t="str">
            <v>철  근</v>
          </cell>
          <cell r="C723" t="str">
            <v>H 16 M/M 이상</v>
          </cell>
          <cell r="D723" t="str">
            <v>TON</v>
          </cell>
          <cell r="E723">
            <v>123.97799999999999</v>
          </cell>
        </row>
        <row r="724">
          <cell r="B724" t="str">
            <v>고  철</v>
          </cell>
          <cell r="D724" t="str">
            <v>TON</v>
          </cell>
          <cell r="E724">
            <v>20.408000000000001</v>
          </cell>
        </row>
        <row r="729">
          <cell r="B729" t="str">
            <v>구조물터파기</v>
          </cell>
          <cell r="C729" t="str">
            <v>(육상토사0-4M)</v>
          </cell>
          <cell r="D729" t="str">
            <v>M3</v>
          </cell>
          <cell r="E729">
            <v>149</v>
          </cell>
        </row>
        <row r="730">
          <cell r="B730" t="str">
            <v>되메우기및다짐</v>
          </cell>
          <cell r="C730" t="str">
            <v>(인력50%+기계50%)</v>
          </cell>
          <cell r="D730" t="str">
            <v>M3</v>
          </cell>
          <cell r="E730">
            <v>60</v>
          </cell>
        </row>
        <row r="731">
          <cell r="B731" t="str">
            <v>구조물뒷채움</v>
          </cell>
          <cell r="D731" t="str">
            <v>M3</v>
          </cell>
          <cell r="E731">
            <v>1365</v>
          </cell>
        </row>
        <row r="734">
          <cell r="B734" t="str">
            <v>콘크리트펌프카타설</v>
          </cell>
          <cell r="C734" t="str">
            <v>(철  근)</v>
          </cell>
          <cell r="D734" t="str">
            <v>M3</v>
          </cell>
          <cell r="E734">
            <v>1760</v>
          </cell>
        </row>
        <row r="735">
          <cell r="B735" t="str">
            <v>콘크리트타설</v>
          </cell>
          <cell r="C735" t="str">
            <v>(철근,VIB포함)</v>
          </cell>
          <cell r="D735" t="str">
            <v>M3</v>
          </cell>
          <cell r="E735">
            <v>30</v>
          </cell>
        </row>
        <row r="736">
          <cell r="B736" t="str">
            <v>콘크리트타설</v>
          </cell>
          <cell r="C736" t="str">
            <v>(무근,VIB제외)</v>
          </cell>
          <cell r="D736" t="str">
            <v>M3</v>
          </cell>
          <cell r="E736">
            <v>67</v>
          </cell>
        </row>
        <row r="739">
          <cell r="B739" t="str">
            <v>합판거푸집</v>
          </cell>
          <cell r="C739" t="str">
            <v>(3회 0- 7M)</v>
          </cell>
          <cell r="D739" t="str">
            <v>M2</v>
          </cell>
          <cell r="E739">
            <v>1394</v>
          </cell>
        </row>
        <row r="740">
          <cell r="B740" t="str">
            <v>합판거푸집</v>
          </cell>
          <cell r="C740" t="str">
            <v>(3회 7-10M)</v>
          </cell>
          <cell r="D740" t="str">
            <v>M2</v>
          </cell>
          <cell r="E740">
            <v>277</v>
          </cell>
        </row>
        <row r="741">
          <cell r="B741" t="str">
            <v>합판거푸집</v>
          </cell>
          <cell r="C741" t="str">
            <v>(4 회)</v>
          </cell>
          <cell r="D741" t="str">
            <v>M2</v>
          </cell>
          <cell r="E741">
            <v>241</v>
          </cell>
        </row>
        <row r="742">
          <cell r="B742" t="str">
            <v>합판거푸집</v>
          </cell>
          <cell r="C742" t="str">
            <v>(6 회)</v>
          </cell>
          <cell r="D742" t="str">
            <v>M2</v>
          </cell>
          <cell r="E742">
            <v>20</v>
          </cell>
        </row>
        <row r="743">
          <cell r="B743" t="str">
            <v>문양거푸집(0-7M)</v>
          </cell>
          <cell r="C743" t="str">
            <v>20회사용</v>
          </cell>
          <cell r="D743" t="str">
            <v>M2</v>
          </cell>
          <cell r="E743">
            <v>327</v>
          </cell>
        </row>
        <row r="745">
          <cell r="B745" t="str">
            <v>강관비계</v>
          </cell>
          <cell r="D745" t="str">
            <v>M2</v>
          </cell>
          <cell r="E745">
            <v>1255</v>
          </cell>
        </row>
        <row r="747">
          <cell r="B747" t="str">
            <v>목재동바리</v>
          </cell>
          <cell r="C747" t="str">
            <v>(4 회)</v>
          </cell>
          <cell r="D747" t="str">
            <v>공/M3</v>
          </cell>
          <cell r="E747">
            <v>593</v>
          </cell>
        </row>
        <row r="748">
          <cell r="B748" t="str">
            <v>강관동바리</v>
          </cell>
          <cell r="C748" t="str">
            <v>(교량용)</v>
          </cell>
          <cell r="D748" t="str">
            <v>공/M3</v>
          </cell>
          <cell r="E748">
            <v>161</v>
          </cell>
        </row>
        <row r="749">
          <cell r="B749" t="str">
            <v>목재동바리</v>
          </cell>
          <cell r="C749" t="str">
            <v>(1 회)</v>
          </cell>
          <cell r="D749" t="str">
            <v>공/M3</v>
          </cell>
          <cell r="E749">
            <v>105</v>
          </cell>
        </row>
        <row r="752">
          <cell r="B752" t="str">
            <v>교좌장치(신전IC교)</v>
          </cell>
          <cell r="C752" t="str">
            <v>135TON,고정단</v>
          </cell>
          <cell r="D752" t="str">
            <v>EA</v>
          </cell>
          <cell r="E752">
            <v>2</v>
          </cell>
        </row>
        <row r="753">
          <cell r="B753" t="str">
            <v>교좌장치(신전IC교)</v>
          </cell>
          <cell r="C753" t="str">
            <v>135TON,종방향,가동단</v>
          </cell>
          <cell r="D753" t="str">
            <v>EA</v>
          </cell>
          <cell r="E753">
            <v>2</v>
          </cell>
        </row>
        <row r="754">
          <cell r="B754" t="str">
            <v>교좌장치(신전IC교)</v>
          </cell>
          <cell r="C754" t="str">
            <v>135TON,횡방향,가동단</v>
          </cell>
          <cell r="D754" t="str">
            <v>EA</v>
          </cell>
          <cell r="E754">
            <v>8</v>
          </cell>
        </row>
        <row r="755">
          <cell r="B755" t="str">
            <v>교좌장치(신전IC교)</v>
          </cell>
          <cell r="C755" t="str">
            <v>135TON,양방향,가동단</v>
          </cell>
          <cell r="D755" t="str">
            <v>EA</v>
          </cell>
          <cell r="E755">
            <v>8</v>
          </cell>
        </row>
        <row r="758">
          <cell r="B758" t="str">
            <v>신축이음장치</v>
          </cell>
          <cell r="C758" t="str">
            <v>(KR-N035)</v>
          </cell>
          <cell r="D758" t="str">
            <v>M</v>
          </cell>
          <cell r="E758">
            <v>19.829999999999998</v>
          </cell>
        </row>
        <row r="759">
          <cell r="B759" t="str">
            <v>신축이음장치</v>
          </cell>
          <cell r="C759" t="str">
            <v>(KR-NO50)</v>
          </cell>
          <cell r="D759" t="str">
            <v>M</v>
          </cell>
          <cell r="E759">
            <v>19.829999999999998</v>
          </cell>
        </row>
        <row r="762">
          <cell r="B762" t="str">
            <v>P.S.C빔제작</v>
          </cell>
          <cell r="C762" t="str">
            <v>(L=30 M)</v>
          </cell>
          <cell r="D762" t="str">
            <v>본</v>
          </cell>
          <cell r="E762">
            <v>10</v>
          </cell>
        </row>
        <row r="763">
          <cell r="B763" t="str">
            <v>P.S.C빔운반및가설</v>
          </cell>
          <cell r="C763" t="str">
            <v>(L=30 M)</v>
          </cell>
          <cell r="D763" t="str">
            <v>본</v>
          </cell>
          <cell r="E763">
            <v>10</v>
          </cell>
        </row>
        <row r="766">
          <cell r="B766" t="str">
            <v>강관PILE자재비</v>
          </cell>
          <cell r="C766" t="str">
            <v>(φ508.0M/M,T=12M/M)</v>
          </cell>
          <cell r="D766" t="str">
            <v>M</v>
          </cell>
          <cell r="E766">
            <v>1300</v>
          </cell>
        </row>
        <row r="767">
          <cell r="B767" t="str">
            <v>강관PILE천공및항타</v>
          </cell>
          <cell r="C767" t="str">
            <v>(φ508M/M,토사,직항)</v>
          </cell>
          <cell r="D767" t="str">
            <v>M</v>
          </cell>
          <cell r="E767">
            <v>1015</v>
          </cell>
        </row>
        <row r="768">
          <cell r="B768" t="str">
            <v>강관PILE천공및항타</v>
          </cell>
          <cell r="C768" t="str">
            <v>(φ508MM,풍화암,직항</v>
          </cell>
          <cell r="D768" t="str">
            <v>M</v>
          </cell>
          <cell r="E768">
            <v>265</v>
          </cell>
        </row>
        <row r="769">
          <cell r="B769" t="str">
            <v>두부및선단보강</v>
          </cell>
          <cell r="C769" t="str">
            <v>(φ508.0 M/M)</v>
          </cell>
          <cell r="D769" t="str">
            <v>EA</v>
          </cell>
          <cell r="E769">
            <v>100</v>
          </cell>
        </row>
        <row r="771">
          <cell r="B771" t="str">
            <v>슬라브양생</v>
          </cell>
          <cell r="C771" t="str">
            <v>(피막양생재)</v>
          </cell>
          <cell r="D771" t="str">
            <v>M2</v>
          </cell>
          <cell r="E771">
            <v>583</v>
          </cell>
        </row>
        <row r="772">
          <cell r="B772" t="str">
            <v>교면방수</v>
          </cell>
          <cell r="C772" t="str">
            <v>(도막방수)</v>
          </cell>
          <cell r="D772" t="str">
            <v>M2</v>
          </cell>
          <cell r="E772">
            <v>583</v>
          </cell>
        </row>
        <row r="773">
          <cell r="B773" t="str">
            <v>슬라브면고르기</v>
          </cell>
          <cell r="D773" t="str">
            <v>M2</v>
          </cell>
          <cell r="E773">
            <v>583</v>
          </cell>
        </row>
        <row r="774">
          <cell r="B774" t="str">
            <v>스페이샤설치</v>
          </cell>
          <cell r="D774" t="str">
            <v>M2</v>
          </cell>
          <cell r="E774">
            <v>2673</v>
          </cell>
        </row>
        <row r="775">
          <cell r="B775" t="str">
            <v>아스팔트방수</v>
          </cell>
          <cell r="C775" t="str">
            <v>(2 회)</v>
          </cell>
          <cell r="D775" t="str">
            <v>M2</v>
          </cell>
          <cell r="E775">
            <v>471</v>
          </cell>
        </row>
        <row r="777">
          <cell r="B777" t="str">
            <v>육교용집수구</v>
          </cell>
          <cell r="C777" t="str">
            <v>(주 철)</v>
          </cell>
          <cell r="D777" t="str">
            <v>EA</v>
          </cell>
          <cell r="E777">
            <v>2</v>
          </cell>
        </row>
        <row r="778">
          <cell r="B778" t="str">
            <v>직  관</v>
          </cell>
          <cell r="C778" t="str">
            <v>(Φ150)</v>
          </cell>
          <cell r="D778" t="str">
            <v>M</v>
          </cell>
          <cell r="E778">
            <v>11</v>
          </cell>
        </row>
        <row r="779">
          <cell r="B779" t="str">
            <v>정착부</v>
          </cell>
          <cell r="D779" t="str">
            <v>EA</v>
          </cell>
          <cell r="E779">
            <v>3</v>
          </cell>
        </row>
        <row r="781">
          <cell r="B781" t="str">
            <v>T.B.M 설치</v>
          </cell>
          <cell r="D781" t="str">
            <v>EA</v>
          </cell>
          <cell r="E781">
            <v>2</v>
          </cell>
        </row>
        <row r="782">
          <cell r="B782" t="str">
            <v>DOWEL BAR 설치</v>
          </cell>
          <cell r="C782" t="str">
            <v>(D25,L=600)</v>
          </cell>
          <cell r="D782" t="str">
            <v>EA</v>
          </cell>
          <cell r="E782">
            <v>96</v>
          </cell>
        </row>
        <row r="784">
          <cell r="B784" t="str">
            <v>스치로폴</v>
          </cell>
          <cell r="C784" t="str">
            <v>(T=10 M/M)</v>
          </cell>
          <cell r="D784" t="str">
            <v>M2</v>
          </cell>
          <cell r="E784">
            <v>63</v>
          </cell>
        </row>
        <row r="785">
          <cell r="B785" t="str">
            <v>스치로폴</v>
          </cell>
          <cell r="C785" t="str">
            <v>(T=20 M/M)</v>
          </cell>
          <cell r="D785" t="str">
            <v>M2</v>
          </cell>
          <cell r="E785">
            <v>40</v>
          </cell>
        </row>
        <row r="787">
          <cell r="B787" t="str">
            <v>교명판</v>
          </cell>
          <cell r="D787" t="str">
            <v>EA</v>
          </cell>
          <cell r="E787">
            <v>4</v>
          </cell>
        </row>
        <row r="788">
          <cell r="B788" t="str">
            <v>설명판</v>
          </cell>
          <cell r="D788" t="str">
            <v>EA</v>
          </cell>
          <cell r="E788">
            <v>4</v>
          </cell>
        </row>
        <row r="789">
          <cell r="B789" t="str">
            <v>교명주</v>
          </cell>
          <cell r="C789" t="str">
            <v>(화강암)</v>
          </cell>
          <cell r="D789" t="str">
            <v>EA</v>
          </cell>
          <cell r="E789">
            <v>4</v>
          </cell>
        </row>
        <row r="790">
          <cell r="B790" t="str">
            <v>전선관설치</v>
          </cell>
          <cell r="C790" t="str">
            <v>(PVC,D150 M/M)</v>
          </cell>
          <cell r="D790" t="str">
            <v>M</v>
          </cell>
          <cell r="E790">
            <v>84</v>
          </cell>
        </row>
        <row r="791">
          <cell r="B791" t="str">
            <v>스라브 NOTCH</v>
          </cell>
          <cell r="C791" t="str">
            <v>(알루미늄 30*20)</v>
          </cell>
          <cell r="D791" t="str">
            <v>M</v>
          </cell>
          <cell r="E791">
            <v>120</v>
          </cell>
        </row>
        <row r="793">
          <cell r="B793" t="str">
            <v>철근가공조립</v>
          </cell>
          <cell r="C793" t="str">
            <v>(간 단)</v>
          </cell>
          <cell r="D793" t="str">
            <v>TON</v>
          </cell>
          <cell r="E793">
            <v>0.80800000000000005</v>
          </cell>
        </row>
        <row r="794">
          <cell r="B794" t="str">
            <v>철근가공조립</v>
          </cell>
          <cell r="C794" t="str">
            <v>(보 통)</v>
          </cell>
          <cell r="D794" t="str">
            <v>TON</v>
          </cell>
          <cell r="E794">
            <v>33.411999999999999</v>
          </cell>
        </row>
        <row r="795">
          <cell r="B795" t="str">
            <v>철근가공조립</v>
          </cell>
          <cell r="C795" t="str">
            <v>(복 잡)</v>
          </cell>
          <cell r="D795" t="str">
            <v>TON</v>
          </cell>
          <cell r="E795">
            <v>217.43100000000001</v>
          </cell>
        </row>
        <row r="797">
          <cell r="B797" t="str">
            <v>무수축몰탈</v>
          </cell>
          <cell r="D797" t="str">
            <v>M3</v>
          </cell>
          <cell r="E797">
            <v>0.872</v>
          </cell>
        </row>
        <row r="798">
          <cell r="B798" t="str">
            <v>무수축콘크리트</v>
          </cell>
          <cell r="D798" t="str">
            <v>M3</v>
          </cell>
          <cell r="E798">
            <v>6.944</v>
          </cell>
        </row>
        <row r="799">
          <cell r="B799" t="str">
            <v>교대및교각번호판설치</v>
          </cell>
          <cell r="C799" t="str">
            <v>(600x600)</v>
          </cell>
          <cell r="D799" t="str">
            <v>EA</v>
          </cell>
          <cell r="E799">
            <v>4</v>
          </cell>
        </row>
        <row r="801">
          <cell r="B801" t="str">
            <v>교대법면보호</v>
          </cell>
          <cell r="C801" t="str">
            <v>(기초및천단)</v>
          </cell>
          <cell r="D801" t="str">
            <v>M</v>
          </cell>
          <cell r="E801">
            <v>45</v>
          </cell>
        </row>
        <row r="802">
          <cell r="B802" t="str">
            <v>교대보호공</v>
          </cell>
          <cell r="C802" t="str">
            <v>(블럭:228*112*60)</v>
          </cell>
          <cell r="D802" t="str">
            <v>M2</v>
          </cell>
          <cell r="E802">
            <v>314</v>
          </cell>
        </row>
        <row r="803">
          <cell r="B803" t="str">
            <v>교대보호도수로</v>
          </cell>
          <cell r="C803" t="str">
            <v>(B=0.3M)</v>
          </cell>
          <cell r="D803" t="str">
            <v>M</v>
          </cell>
          <cell r="E803">
            <v>14</v>
          </cell>
        </row>
        <row r="804">
          <cell r="B804" t="str">
            <v>구조물뒷채움</v>
          </cell>
          <cell r="D804" t="str">
            <v>M3</v>
          </cell>
          <cell r="E804">
            <v>31</v>
          </cell>
        </row>
        <row r="805">
          <cell r="B805" t="str">
            <v>레미콘</v>
          </cell>
          <cell r="C805" t="str">
            <v>40-180-12</v>
          </cell>
          <cell r="D805" t="str">
            <v>M3</v>
          </cell>
          <cell r="E805">
            <v>4</v>
          </cell>
        </row>
        <row r="806">
          <cell r="B806" t="str">
            <v>레미콘</v>
          </cell>
          <cell r="C806" t="str">
            <v>40-160- 8</v>
          </cell>
          <cell r="D806" t="str">
            <v>M3</v>
          </cell>
          <cell r="E806">
            <v>44</v>
          </cell>
        </row>
        <row r="809">
          <cell r="B809" t="str">
            <v>철근운반</v>
          </cell>
          <cell r="D809" t="str">
            <v>TON</v>
          </cell>
          <cell r="E809">
            <v>259</v>
          </cell>
        </row>
        <row r="810">
          <cell r="B810" t="str">
            <v>시멘트운반</v>
          </cell>
          <cell r="C810" t="str">
            <v>(40 KG/대)</v>
          </cell>
          <cell r="D810" t="str">
            <v>대</v>
          </cell>
          <cell r="E810">
            <v>223</v>
          </cell>
        </row>
        <row r="814">
          <cell r="B814" t="str">
            <v>레미콘</v>
          </cell>
          <cell r="C814" t="str">
            <v>25-350-12</v>
          </cell>
          <cell r="D814" t="str">
            <v>M3</v>
          </cell>
          <cell r="E814">
            <v>245</v>
          </cell>
        </row>
        <row r="815">
          <cell r="B815" t="str">
            <v>레미콘</v>
          </cell>
          <cell r="C815" t="str">
            <v>25-270-12</v>
          </cell>
          <cell r="D815" t="str">
            <v>M3</v>
          </cell>
          <cell r="E815">
            <v>281</v>
          </cell>
        </row>
        <row r="816">
          <cell r="B816" t="str">
            <v>레미콘</v>
          </cell>
          <cell r="C816" t="str">
            <v>25-240-12</v>
          </cell>
          <cell r="D816" t="str">
            <v>M3</v>
          </cell>
          <cell r="E816">
            <v>1250</v>
          </cell>
        </row>
        <row r="817">
          <cell r="B817" t="str">
            <v>레미콘</v>
          </cell>
          <cell r="C817" t="str">
            <v>25-210-12</v>
          </cell>
          <cell r="D817" t="str">
            <v>M3</v>
          </cell>
          <cell r="E817">
            <v>30</v>
          </cell>
        </row>
        <row r="818">
          <cell r="B818" t="str">
            <v>레미콘</v>
          </cell>
          <cell r="C818" t="str">
            <v>40-160- 8</v>
          </cell>
          <cell r="D818" t="str">
            <v>M3</v>
          </cell>
          <cell r="E818">
            <v>68</v>
          </cell>
        </row>
        <row r="820">
          <cell r="B820" t="str">
            <v>철  근</v>
          </cell>
          <cell r="C820" t="str">
            <v>D 10 M/M</v>
          </cell>
          <cell r="D820" t="str">
            <v>TON</v>
          </cell>
          <cell r="E820">
            <v>0.56699999999999995</v>
          </cell>
        </row>
        <row r="821">
          <cell r="B821" t="str">
            <v>철  근</v>
          </cell>
          <cell r="C821" t="str">
            <v>D 13 M/M</v>
          </cell>
          <cell r="D821" t="str">
            <v>TON</v>
          </cell>
          <cell r="E821">
            <v>5.0090000000000003</v>
          </cell>
        </row>
        <row r="822">
          <cell r="B822" t="str">
            <v>철  근</v>
          </cell>
          <cell r="C822" t="str">
            <v>D 16 M/M 이상</v>
          </cell>
          <cell r="D822" t="str">
            <v>TON</v>
          </cell>
          <cell r="E822">
            <v>203.709</v>
          </cell>
        </row>
        <row r="823">
          <cell r="B823" t="str">
            <v>철  근</v>
          </cell>
          <cell r="C823" t="str">
            <v>H 13 M/M</v>
          </cell>
          <cell r="D823" t="str">
            <v>TON</v>
          </cell>
          <cell r="E823">
            <v>14.323</v>
          </cell>
        </row>
        <row r="824">
          <cell r="B824" t="str">
            <v>철  근</v>
          </cell>
          <cell r="C824" t="str">
            <v>H 16 M/M 이상</v>
          </cell>
          <cell r="D824" t="str">
            <v>TON</v>
          </cell>
          <cell r="E824">
            <v>35.593000000000004</v>
          </cell>
        </row>
        <row r="825">
          <cell r="B825" t="str">
            <v>고  철</v>
          </cell>
          <cell r="D825" t="str">
            <v>TON</v>
          </cell>
          <cell r="E825">
            <v>7.7759999999999998</v>
          </cell>
        </row>
        <row r="832">
          <cell r="B832" t="str">
            <v>구조물터파기</v>
          </cell>
          <cell r="C832" t="str">
            <v>(육상토사0-4M)</v>
          </cell>
          <cell r="D832" t="str">
            <v>M3</v>
          </cell>
          <cell r="E832">
            <v>2517</v>
          </cell>
        </row>
        <row r="833">
          <cell r="B833" t="str">
            <v>되메우기및다짐</v>
          </cell>
          <cell r="C833" t="str">
            <v>(인력50%+기계50%)</v>
          </cell>
          <cell r="D833" t="str">
            <v>M3</v>
          </cell>
          <cell r="E833">
            <v>1852</v>
          </cell>
        </row>
        <row r="834">
          <cell r="B834" t="str">
            <v>기초잡석부설및다짐</v>
          </cell>
          <cell r="D834" t="str">
            <v>M3</v>
          </cell>
          <cell r="E834">
            <v>211</v>
          </cell>
        </row>
        <row r="837">
          <cell r="B837" t="str">
            <v>콘크리트타설</v>
          </cell>
          <cell r="C837" t="str">
            <v>(철근,VIB포함)</v>
          </cell>
          <cell r="D837" t="str">
            <v>M3</v>
          </cell>
          <cell r="E837">
            <v>771</v>
          </cell>
        </row>
        <row r="838">
          <cell r="B838" t="str">
            <v>콘크리트타설</v>
          </cell>
          <cell r="C838" t="str">
            <v>(무근,VIB제외)</v>
          </cell>
          <cell r="D838" t="str">
            <v>M3</v>
          </cell>
          <cell r="E838">
            <v>32</v>
          </cell>
        </row>
        <row r="841">
          <cell r="B841" t="str">
            <v>문양거푸집(0-7M)</v>
          </cell>
          <cell r="C841" t="str">
            <v>20회사용</v>
          </cell>
          <cell r="D841" t="str">
            <v>M2</v>
          </cell>
          <cell r="E841">
            <v>413</v>
          </cell>
        </row>
        <row r="842">
          <cell r="B842" t="str">
            <v>합판거푸집</v>
          </cell>
          <cell r="C842" t="str">
            <v>(3회 0- 7M)</v>
          </cell>
          <cell r="D842" t="str">
            <v>M2</v>
          </cell>
          <cell r="E842">
            <v>772</v>
          </cell>
        </row>
        <row r="843">
          <cell r="B843" t="str">
            <v>합판거푸집</v>
          </cell>
          <cell r="C843" t="str">
            <v>(4 회)</v>
          </cell>
          <cell r="D843" t="str">
            <v>M2</v>
          </cell>
          <cell r="E843">
            <v>160</v>
          </cell>
        </row>
        <row r="844">
          <cell r="B844" t="str">
            <v>합판거푸집</v>
          </cell>
          <cell r="C844" t="str">
            <v>(6 회)</v>
          </cell>
          <cell r="D844" t="str">
            <v>M2</v>
          </cell>
          <cell r="E844">
            <v>23</v>
          </cell>
        </row>
        <row r="846">
          <cell r="B846" t="str">
            <v>강관비계</v>
          </cell>
          <cell r="C846" t="str">
            <v>(암거및소형구조물)</v>
          </cell>
          <cell r="D846" t="str">
            <v>M2</v>
          </cell>
          <cell r="E846">
            <v>1063</v>
          </cell>
        </row>
        <row r="847">
          <cell r="B847" t="str">
            <v>PVC PIPE 설치</v>
          </cell>
          <cell r="C847" t="str">
            <v>(D=100 M/M)</v>
          </cell>
          <cell r="D847" t="str">
            <v>M</v>
          </cell>
          <cell r="E847">
            <v>106</v>
          </cell>
        </row>
        <row r="848">
          <cell r="B848" t="str">
            <v>부직포</v>
          </cell>
          <cell r="D848" t="str">
            <v>M2</v>
          </cell>
          <cell r="E848">
            <v>273</v>
          </cell>
        </row>
        <row r="849">
          <cell r="B849" t="str">
            <v>DOWEL BAR 설치</v>
          </cell>
          <cell r="C849" t="str">
            <v>(D25,L=800)</v>
          </cell>
          <cell r="D849" t="str">
            <v>EA</v>
          </cell>
          <cell r="E849">
            <v>58</v>
          </cell>
        </row>
        <row r="850">
          <cell r="B850" t="str">
            <v>스치로폴</v>
          </cell>
          <cell r="C850" t="str">
            <v>(T=20 M/M)</v>
          </cell>
          <cell r="D850" t="str">
            <v>M2</v>
          </cell>
          <cell r="E850">
            <v>51</v>
          </cell>
        </row>
        <row r="851">
          <cell r="B851" t="str">
            <v>스페이샤설치</v>
          </cell>
          <cell r="D851" t="str">
            <v>M2</v>
          </cell>
          <cell r="E851">
            <v>1248</v>
          </cell>
        </row>
        <row r="853">
          <cell r="B853" t="str">
            <v>철근가공조립</v>
          </cell>
          <cell r="C853" t="str">
            <v>(간 단)</v>
          </cell>
          <cell r="D853" t="str">
            <v>TON</v>
          </cell>
          <cell r="E853">
            <v>0.28999999999999998</v>
          </cell>
        </row>
        <row r="854">
          <cell r="B854" t="str">
            <v>철근가공조립</v>
          </cell>
          <cell r="C854" t="str">
            <v>(복 잡)</v>
          </cell>
          <cell r="D854" t="str">
            <v>TON</v>
          </cell>
          <cell r="E854">
            <v>79.78</v>
          </cell>
        </row>
        <row r="856">
          <cell r="B856" t="str">
            <v>우레탄실란트</v>
          </cell>
          <cell r="D856" t="str">
            <v>KG</v>
          </cell>
          <cell r="E856">
            <v>0.57099999999999995</v>
          </cell>
        </row>
        <row r="857">
          <cell r="B857" t="str">
            <v>철근운반</v>
          </cell>
          <cell r="D857" t="str">
            <v>TON</v>
          </cell>
          <cell r="E857">
            <v>75</v>
          </cell>
        </row>
        <row r="860">
          <cell r="B860" t="str">
            <v>레미콘</v>
          </cell>
          <cell r="C860" t="str">
            <v>25-240-12</v>
          </cell>
          <cell r="D860" t="str">
            <v>M3</v>
          </cell>
          <cell r="E860">
            <v>778</v>
          </cell>
        </row>
        <row r="861">
          <cell r="B861" t="str">
            <v>레미콘</v>
          </cell>
          <cell r="C861" t="str">
            <v>40-160- 8</v>
          </cell>
          <cell r="D861" t="str">
            <v>M3</v>
          </cell>
          <cell r="E861">
            <v>32</v>
          </cell>
        </row>
        <row r="863">
          <cell r="B863" t="str">
            <v>철  근</v>
          </cell>
          <cell r="C863" t="str">
            <v>D 13 M/M</v>
          </cell>
          <cell r="D863" t="str">
            <v>TON</v>
          </cell>
          <cell r="E863">
            <v>4.6189999999999998</v>
          </cell>
        </row>
        <row r="864">
          <cell r="B864" t="str">
            <v>철  근</v>
          </cell>
          <cell r="C864" t="str">
            <v>D 16 M/M 이상</v>
          </cell>
          <cell r="D864" t="str">
            <v>TON</v>
          </cell>
          <cell r="E864">
            <v>75.450999999999993</v>
          </cell>
        </row>
        <row r="865">
          <cell r="B865" t="str">
            <v>고  철</v>
          </cell>
          <cell r="D865" t="str">
            <v>TON</v>
          </cell>
          <cell r="E865">
            <v>2.4020000000000001</v>
          </cell>
        </row>
        <row r="870">
          <cell r="B870" t="str">
            <v>암거구조물터파기</v>
          </cell>
          <cell r="C870" t="str">
            <v>(육상토사0-4M)</v>
          </cell>
          <cell r="D870" t="str">
            <v>M3</v>
          </cell>
          <cell r="E870">
            <v>6062</v>
          </cell>
        </row>
        <row r="871">
          <cell r="B871" t="str">
            <v>되메우기및다짐</v>
          </cell>
          <cell r="C871" t="str">
            <v>(인력50%+기계50%)</v>
          </cell>
          <cell r="D871" t="str">
            <v>M3</v>
          </cell>
          <cell r="E871">
            <v>1520</v>
          </cell>
        </row>
        <row r="872">
          <cell r="B872" t="str">
            <v>구조물뒷채움</v>
          </cell>
          <cell r="D872" t="str">
            <v>M3</v>
          </cell>
          <cell r="E872">
            <v>1907</v>
          </cell>
        </row>
        <row r="873">
          <cell r="B873" t="str">
            <v>기초잡석부설및다짐</v>
          </cell>
          <cell r="D873" t="str">
            <v>M3</v>
          </cell>
          <cell r="E873">
            <v>940</v>
          </cell>
        </row>
        <row r="876">
          <cell r="B876" t="str">
            <v>합판거푸집</v>
          </cell>
          <cell r="C876" t="str">
            <v>(3회 0- 7M)</v>
          </cell>
          <cell r="D876" t="str">
            <v>M2</v>
          </cell>
          <cell r="E876">
            <v>7058</v>
          </cell>
        </row>
        <row r="877">
          <cell r="B877" t="str">
            <v>합판거푸집</v>
          </cell>
          <cell r="C877" t="str">
            <v>(4 회)</v>
          </cell>
          <cell r="D877" t="str">
            <v>M2</v>
          </cell>
          <cell r="E877">
            <v>1731</v>
          </cell>
        </row>
        <row r="878">
          <cell r="B878" t="str">
            <v>합판거푸집</v>
          </cell>
          <cell r="C878" t="str">
            <v>(6 회)</v>
          </cell>
          <cell r="D878" t="str">
            <v>M2</v>
          </cell>
          <cell r="E878">
            <v>154</v>
          </cell>
        </row>
        <row r="879">
          <cell r="B879" t="str">
            <v>문양거푸집(0-7M)</v>
          </cell>
          <cell r="C879" t="str">
            <v>20회사용</v>
          </cell>
          <cell r="D879" t="str">
            <v>M2</v>
          </cell>
          <cell r="E879">
            <v>1055</v>
          </cell>
        </row>
        <row r="881">
          <cell r="B881" t="str">
            <v>강관비계</v>
          </cell>
          <cell r="C881" t="str">
            <v>(암거및소형구조물)</v>
          </cell>
          <cell r="D881" t="str">
            <v>M2</v>
          </cell>
          <cell r="E881">
            <v>4586</v>
          </cell>
        </row>
        <row r="882">
          <cell r="B882" t="str">
            <v>강관동바리</v>
          </cell>
          <cell r="C882" t="str">
            <v>(암거용)</v>
          </cell>
          <cell r="D882" t="str">
            <v>공/M3</v>
          </cell>
          <cell r="E882">
            <v>5360</v>
          </cell>
        </row>
        <row r="884">
          <cell r="B884" t="str">
            <v>콘크리트펌프카타설</v>
          </cell>
          <cell r="C884" t="str">
            <v>(철  근)</v>
          </cell>
          <cell r="D884" t="str">
            <v>M3</v>
          </cell>
          <cell r="E884">
            <v>4281</v>
          </cell>
        </row>
        <row r="885">
          <cell r="B885" t="str">
            <v>콘크리트타설</v>
          </cell>
          <cell r="C885" t="str">
            <v>(무근,VIB제외)</v>
          </cell>
          <cell r="D885" t="str">
            <v>M3</v>
          </cell>
          <cell r="E885">
            <v>323</v>
          </cell>
        </row>
        <row r="888">
          <cell r="B888" t="str">
            <v>PVC지수판</v>
          </cell>
          <cell r="C888" t="str">
            <v>(200*5T)</v>
          </cell>
          <cell r="D888" t="str">
            <v>M</v>
          </cell>
          <cell r="E888">
            <v>258</v>
          </cell>
        </row>
        <row r="889">
          <cell r="B889" t="str">
            <v>DOWEL BAR 설치</v>
          </cell>
          <cell r="C889" t="str">
            <v>(D25,L=800)</v>
          </cell>
          <cell r="D889" t="str">
            <v>EA</v>
          </cell>
          <cell r="E889">
            <v>524</v>
          </cell>
        </row>
        <row r="890">
          <cell r="B890" t="str">
            <v>우레탄실란트</v>
          </cell>
          <cell r="D890" t="str">
            <v>KG</v>
          </cell>
          <cell r="E890">
            <v>2.2799999999999998</v>
          </cell>
        </row>
        <row r="893">
          <cell r="B893" t="str">
            <v>DOWEL BAR 설치</v>
          </cell>
          <cell r="C893" t="str">
            <v>(D25,L=600)</v>
          </cell>
          <cell r="D893" t="str">
            <v>EA</v>
          </cell>
          <cell r="E893">
            <v>418</v>
          </cell>
        </row>
        <row r="894">
          <cell r="B894" t="str">
            <v>타르페이퍼</v>
          </cell>
          <cell r="C894" t="str">
            <v>T=15 M/M</v>
          </cell>
          <cell r="D894" t="str">
            <v>M2</v>
          </cell>
          <cell r="E894">
            <v>40</v>
          </cell>
        </row>
        <row r="895">
          <cell r="B895" t="str">
            <v>스틸파이프.</v>
          </cell>
          <cell r="C895" t="str">
            <v>(D=65*1.5T)</v>
          </cell>
          <cell r="D895" t="str">
            <v>M</v>
          </cell>
          <cell r="E895">
            <v>100</v>
          </cell>
        </row>
        <row r="897">
          <cell r="B897" t="str">
            <v>스치로폴</v>
          </cell>
          <cell r="C897" t="str">
            <v>(T=20 M/M)</v>
          </cell>
          <cell r="D897" t="str">
            <v>M2</v>
          </cell>
          <cell r="E897">
            <v>232</v>
          </cell>
        </row>
        <row r="898">
          <cell r="B898" t="str">
            <v>PVC PIPE 설치</v>
          </cell>
          <cell r="C898" t="str">
            <v>(D=100 M/M)</v>
          </cell>
          <cell r="D898" t="str">
            <v>M</v>
          </cell>
          <cell r="E898">
            <v>113</v>
          </cell>
        </row>
        <row r="899">
          <cell r="B899" t="str">
            <v>부직포</v>
          </cell>
          <cell r="D899" t="str">
            <v>M2</v>
          </cell>
          <cell r="E899">
            <v>515</v>
          </cell>
        </row>
        <row r="900">
          <cell r="B900" t="str">
            <v>아스팔트방수</v>
          </cell>
          <cell r="C900" t="str">
            <v>(2 회)</v>
          </cell>
          <cell r="D900" t="str">
            <v>M2</v>
          </cell>
          <cell r="E900">
            <v>4574</v>
          </cell>
        </row>
        <row r="901">
          <cell r="B901" t="str">
            <v>스페이샤설치</v>
          </cell>
          <cell r="D901" t="str">
            <v>M2</v>
          </cell>
          <cell r="E901">
            <v>11478</v>
          </cell>
        </row>
        <row r="903">
          <cell r="B903" t="str">
            <v>철근가공조립</v>
          </cell>
          <cell r="C903" t="str">
            <v>(간 단)</v>
          </cell>
          <cell r="D903" t="str">
            <v>TON</v>
          </cell>
          <cell r="E903">
            <v>6.1340000000000003</v>
          </cell>
        </row>
        <row r="904">
          <cell r="B904" t="str">
            <v>철근가공조립</v>
          </cell>
          <cell r="C904" t="str">
            <v>(복 잡)</v>
          </cell>
          <cell r="D904" t="str">
            <v>TON</v>
          </cell>
          <cell r="E904">
            <v>925.26499999999999</v>
          </cell>
        </row>
        <row r="906">
          <cell r="B906" t="str">
            <v>전선관설치</v>
          </cell>
          <cell r="C906" t="str">
            <v>(D=100 M/M)</v>
          </cell>
          <cell r="D906" t="str">
            <v>M</v>
          </cell>
          <cell r="E906">
            <v>556</v>
          </cell>
        </row>
        <row r="907">
          <cell r="B907" t="str">
            <v>철근운반</v>
          </cell>
          <cell r="D907" t="str">
            <v>TON</v>
          </cell>
          <cell r="E907">
            <v>931</v>
          </cell>
        </row>
        <row r="910">
          <cell r="B910" t="str">
            <v>레미콘</v>
          </cell>
          <cell r="C910" t="str">
            <v>25-240-12</v>
          </cell>
          <cell r="D910" t="str">
            <v>M3</v>
          </cell>
          <cell r="E910">
            <v>4280</v>
          </cell>
        </row>
        <row r="911">
          <cell r="B911" t="str">
            <v>레미콘</v>
          </cell>
          <cell r="C911" t="str">
            <v>40-160- 8</v>
          </cell>
          <cell r="D911" t="str">
            <v>M3</v>
          </cell>
          <cell r="E911">
            <v>323</v>
          </cell>
        </row>
        <row r="913">
          <cell r="B913" t="str">
            <v>철  근</v>
          </cell>
          <cell r="C913" t="str">
            <v>D 13 M/M</v>
          </cell>
          <cell r="D913" t="str">
            <v>TON</v>
          </cell>
          <cell r="E913">
            <v>4.3789999999999996</v>
          </cell>
        </row>
        <row r="914">
          <cell r="B914" t="str">
            <v>철  근</v>
          </cell>
          <cell r="C914" t="str">
            <v>D 16 M/M 이상</v>
          </cell>
          <cell r="D914" t="str">
            <v>TON</v>
          </cell>
          <cell r="E914">
            <v>926.31200000000001</v>
          </cell>
        </row>
        <row r="915">
          <cell r="B915" t="str">
            <v>고  철</v>
          </cell>
          <cell r="D915" t="str">
            <v>TON</v>
          </cell>
          <cell r="E915">
            <v>27.940999999999999</v>
          </cell>
        </row>
        <row r="921">
          <cell r="B921" t="str">
            <v>보조기층구입및운반 .</v>
          </cell>
          <cell r="D921" t="str">
            <v>M3</v>
          </cell>
          <cell r="E921">
            <v>42820</v>
          </cell>
        </row>
        <row r="922">
          <cell r="B922" t="str">
            <v>보조기층포설및다짐</v>
          </cell>
          <cell r="C922" t="str">
            <v>(T = 15 CM)</v>
          </cell>
          <cell r="D922" t="str">
            <v>M3</v>
          </cell>
          <cell r="E922">
            <v>17067</v>
          </cell>
        </row>
        <row r="923">
          <cell r="B923" t="str">
            <v>보조기층포설및다짐</v>
          </cell>
          <cell r="C923" t="str">
            <v>(T = 20 CM)</v>
          </cell>
          <cell r="D923" t="str">
            <v>M3</v>
          </cell>
          <cell r="E923">
            <v>1619</v>
          </cell>
        </row>
        <row r="924">
          <cell r="B924" t="str">
            <v>보조기층포설및다짐</v>
          </cell>
          <cell r="C924" t="str">
            <v>(T = 30 CM)</v>
          </cell>
          <cell r="D924" t="str">
            <v>M3</v>
          </cell>
          <cell r="E924">
            <v>11397</v>
          </cell>
        </row>
        <row r="925">
          <cell r="B925" t="str">
            <v>보조기층포설및다짐</v>
          </cell>
          <cell r="C925" t="str">
            <v>(백호우포설T=15CM)</v>
          </cell>
          <cell r="D925" t="str">
            <v>M3</v>
          </cell>
          <cell r="E925">
            <v>3205</v>
          </cell>
        </row>
        <row r="928">
          <cell r="B928" t="str">
            <v>린콘크리트 기층</v>
          </cell>
          <cell r="C928" t="str">
            <v>(포설및다짐)T=15 CM</v>
          </cell>
          <cell r="D928" t="str">
            <v>M3</v>
          </cell>
          <cell r="E928">
            <v>14631</v>
          </cell>
        </row>
        <row r="932">
          <cell r="B932" t="str">
            <v>시멘트콘크리트포장</v>
          </cell>
          <cell r="C932" t="str">
            <v>(본선2차선,기계포설)</v>
          </cell>
          <cell r="D932" t="str">
            <v>M3</v>
          </cell>
          <cell r="E932">
            <v>19087</v>
          </cell>
        </row>
        <row r="933">
          <cell r="B933" t="str">
            <v>시멘트콘크리트포장</v>
          </cell>
          <cell r="C933" t="str">
            <v>(본선1차선기계포설)</v>
          </cell>
          <cell r="D933" t="str">
            <v>M3</v>
          </cell>
          <cell r="E933">
            <v>1181</v>
          </cell>
        </row>
        <row r="936">
          <cell r="B936" t="str">
            <v>시멘트콘크리트포장</v>
          </cell>
          <cell r="C936" t="str">
            <v>교량접속,완충슬래브</v>
          </cell>
          <cell r="D936" t="str">
            <v>M3</v>
          </cell>
          <cell r="E936">
            <v>441</v>
          </cell>
        </row>
        <row r="937">
          <cell r="B937" t="str">
            <v>시멘트콘크리트포장</v>
          </cell>
          <cell r="C937" t="str">
            <v>연결로접속,암거보강</v>
          </cell>
          <cell r="D937" t="str">
            <v>M3</v>
          </cell>
          <cell r="E937">
            <v>902</v>
          </cell>
        </row>
        <row r="938">
          <cell r="B938" t="str">
            <v>시멘트콘크리트포장</v>
          </cell>
          <cell r="C938" t="str">
            <v>(절성경계보강부)</v>
          </cell>
          <cell r="D938" t="str">
            <v>M3</v>
          </cell>
          <cell r="E938">
            <v>3607</v>
          </cell>
        </row>
        <row r="939">
          <cell r="B939" t="str">
            <v>시멘트콘크리트포장</v>
          </cell>
          <cell r="C939" t="str">
            <v>(부체도로인력포설)</v>
          </cell>
          <cell r="D939" t="str">
            <v>M3</v>
          </cell>
          <cell r="E939">
            <v>1343</v>
          </cell>
        </row>
        <row r="940">
          <cell r="B940" t="str">
            <v>시멘트콘크리트포장</v>
          </cell>
          <cell r="C940" t="str">
            <v>(중분대기초,인력포설</v>
          </cell>
          <cell r="D940" t="str">
            <v>M3</v>
          </cell>
          <cell r="E940">
            <v>696</v>
          </cell>
        </row>
        <row r="944">
          <cell r="B944" t="str">
            <v>철근운반</v>
          </cell>
          <cell r="D944" t="str">
            <v>TON</v>
          </cell>
          <cell r="E944">
            <v>367</v>
          </cell>
        </row>
        <row r="945">
          <cell r="B945" t="str">
            <v>철근가공조립</v>
          </cell>
          <cell r="C945" t="str">
            <v>(간 단)</v>
          </cell>
          <cell r="D945" t="str">
            <v>TON</v>
          </cell>
          <cell r="E945">
            <v>17.077000000000002</v>
          </cell>
        </row>
        <row r="946">
          <cell r="B946" t="str">
            <v>철근가공조립</v>
          </cell>
          <cell r="C946" t="str">
            <v>(보 통)</v>
          </cell>
          <cell r="D946" t="str">
            <v>TON</v>
          </cell>
          <cell r="E946">
            <v>338.923</v>
          </cell>
        </row>
        <row r="947">
          <cell r="B947" t="str">
            <v>와이어메쉬설치</v>
          </cell>
          <cell r="C947" t="str">
            <v>(#8-150*150)</v>
          </cell>
          <cell r="D947" t="str">
            <v>M2</v>
          </cell>
          <cell r="E947">
            <v>6872</v>
          </cell>
        </row>
        <row r="948">
          <cell r="B948" t="str">
            <v>스페이샤설치</v>
          </cell>
          <cell r="D948" t="str">
            <v>M2</v>
          </cell>
          <cell r="E948">
            <v>13123</v>
          </cell>
        </row>
        <row r="949">
          <cell r="B949" t="str">
            <v>비닐깔기</v>
          </cell>
          <cell r="D949" t="str">
            <v>M2</v>
          </cell>
          <cell r="E949">
            <v>95033</v>
          </cell>
        </row>
        <row r="950">
          <cell r="B950" t="str">
            <v>합판거푸집</v>
          </cell>
          <cell r="C950" t="str">
            <v>(4 회)</v>
          </cell>
          <cell r="D950" t="str">
            <v>M2</v>
          </cell>
          <cell r="E950">
            <v>2112</v>
          </cell>
        </row>
        <row r="954">
          <cell r="B954" t="str">
            <v>줄눈설치(세로줄눈)</v>
          </cell>
          <cell r="C954" t="str">
            <v>(본선2차선)</v>
          </cell>
          <cell r="D954" t="str">
            <v>M</v>
          </cell>
          <cell r="E954">
            <v>9463</v>
          </cell>
        </row>
        <row r="955">
          <cell r="B955" t="str">
            <v>줄눈설치(세로줄눈)</v>
          </cell>
          <cell r="C955" t="str">
            <v>(1차선포설)</v>
          </cell>
          <cell r="D955" t="str">
            <v>M</v>
          </cell>
          <cell r="E955">
            <v>3287</v>
          </cell>
        </row>
        <row r="956">
          <cell r="B956" t="str">
            <v>줄눈설치(세로줄눈)</v>
          </cell>
          <cell r="C956" t="str">
            <v>(중분대기초)</v>
          </cell>
          <cell r="D956" t="str">
            <v>M</v>
          </cell>
          <cell r="E956">
            <v>8787</v>
          </cell>
        </row>
        <row r="959">
          <cell r="B959" t="str">
            <v>줄눈설치(가로줄눈)</v>
          </cell>
          <cell r="C959" t="str">
            <v>(본선2차선)</v>
          </cell>
          <cell r="D959" t="str">
            <v>M</v>
          </cell>
          <cell r="E959">
            <v>13531</v>
          </cell>
        </row>
        <row r="960">
          <cell r="B960" t="str">
            <v>줄눈설치(가로줄눈)</v>
          </cell>
          <cell r="C960" t="str">
            <v>(교량접속부)</v>
          </cell>
          <cell r="D960" t="str">
            <v>M</v>
          </cell>
          <cell r="E960">
            <v>199</v>
          </cell>
        </row>
        <row r="961">
          <cell r="B961" t="str">
            <v>줄눈설치(가로줄눈)</v>
          </cell>
          <cell r="C961" t="str">
            <v>(중분대기초)</v>
          </cell>
          <cell r="D961" t="str">
            <v>M</v>
          </cell>
          <cell r="E961">
            <v>769</v>
          </cell>
        </row>
        <row r="964">
          <cell r="B964" t="str">
            <v>줄눈설치(팽창줄눈)</v>
          </cell>
          <cell r="C964" t="str">
            <v>(본선2차선)</v>
          </cell>
          <cell r="D964" t="str">
            <v>M</v>
          </cell>
          <cell r="E964">
            <v>249</v>
          </cell>
        </row>
        <row r="965">
          <cell r="B965" t="str">
            <v>줄눈설치(팽창줄눈)</v>
          </cell>
          <cell r="C965" t="str">
            <v>(교량접속부)</v>
          </cell>
          <cell r="D965" t="str">
            <v>M</v>
          </cell>
          <cell r="E965">
            <v>161</v>
          </cell>
        </row>
        <row r="966">
          <cell r="B966" t="str">
            <v>줄눈설치(팽창줄눈)</v>
          </cell>
          <cell r="C966" t="str">
            <v>(아스콘포장접속부)</v>
          </cell>
          <cell r="D966" t="str">
            <v>M</v>
          </cell>
          <cell r="E966">
            <v>37</v>
          </cell>
        </row>
        <row r="967">
          <cell r="B967" t="str">
            <v>줄눈설치(팽창줄눈)</v>
          </cell>
          <cell r="C967" t="str">
            <v>(중분대기초)</v>
          </cell>
          <cell r="D967" t="str">
            <v>M</v>
          </cell>
          <cell r="E967">
            <v>13</v>
          </cell>
        </row>
        <row r="968">
          <cell r="B968" t="str">
            <v>줄눈설치(부체도로용)</v>
          </cell>
          <cell r="C968" t="str">
            <v>(판재 200*15)</v>
          </cell>
          <cell r="D968" t="str">
            <v>M</v>
          </cell>
          <cell r="E968">
            <v>1287</v>
          </cell>
        </row>
        <row r="971">
          <cell r="B971" t="str">
            <v>콘크리트포장 연마</v>
          </cell>
          <cell r="D971" t="str">
            <v>M2</v>
          </cell>
          <cell r="E971">
            <v>1296</v>
          </cell>
        </row>
        <row r="973">
          <cell r="B973" t="str">
            <v>프라임코팅</v>
          </cell>
          <cell r="C973" t="str">
            <v>(MC-1,80L/a)</v>
          </cell>
          <cell r="D973" t="str">
            <v>a</v>
          </cell>
          <cell r="E973">
            <v>358</v>
          </cell>
        </row>
        <row r="974">
          <cell r="B974" t="str">
            <v>아스팔트운반</v>
          </cell>
          <cell r="C974" t="str">
            <v>(MC-1)</v>
          </cell>
          <cell r="D974" t="str">
            <v>D/M</v>
          </cell>
          <cell r="E974">
            <v>146</v>
          </cell>
        </row>
        <row r="977">
          <cell r="B977" t="str">
            <v>택코팅</v>
          </cell>
          <cell r="C977" t="str">
            <v>(RSC-4,35L/a)</v>
          </cell>
          <cell r="D977" t="str">
            <v>a</v>
          </cell>
          <cell r="E977">
            <v>794</v>
          </cell>
        </row>
        <row r="978">
          <cell r="B978" t="str">
            <v>아스팔트운반</v>
          </cell>
          <cell r="C978" t="str">
            <v>(RSC-4)</v>
          </cell>
          <cell r="D978" t="str">
            <v>D/M</v>
          </cell>
          <cell r="E978">
            <v>142</v>
          </cell>
        </row>
        <row r="980">
          <cell r="B980" t="str">
            <v>기층아스콘포설및다짐</v>
          </cell>
          <cell r="C980" t="str">
            <v>(T=20 CM)</v>
          </cell>
          <cell r="D980" t="str">
            <v>a</v>
          </cell>
          <cell r="E980">
            <v>355</v>
          </cell>
        </row>
        <row r="982">
          <cell r="B982" t="str">
            <v>표층포설및다짐</v>
          </cell>
          <cell r="C982" t="str">
            <v>(T= 8 CM)</v>
          </cell>
          <cell r="D982" t="str">
            <v>a</v>
          </cell>
          <cell r="E982">
            <v>81</v>
          </cell>
        </row>
        <row r="983">
          <cell r="B983" t="str">
            <v>표층포설및다짐</v>
          </cell>
          <cell r="C983" t="str">
            <v>(T=10 CM)</v>
          </cell>
          <cell r="D983" t="str">
            <v>a</v>
          </cell>
          <cell r="E983">
            <v>358</v>
          </cell>
        </row>
        <row r="986">
          <cell r="B986" t="str">
            <v>노견토</v>
          </cell>
          <cell r="C986" t="str">
            <v>(구입및운반)</v>
          </cell>
          <cell r="D986" t="str">
            <v>M3</v>
          </cell>
          <cell r="E986">
            <v>2949</v>
          </cell>
        </row>
        <row r="987">
          <cell r="B987" t="str">
            <v>노견토포설및다짐</v>
          </cell>
          <cell r="C987" t="str">
            <v>(T=30 CM)</v>
          </cell>
          <cell r="D987" t="str">
            <v>M3</v>
          </cell>
          <cell r="E987">
            <v>2293</v>
          </cell>
        </row>
        <row r="989">
          <cell r="B989" t="str">
            <v>포장장비임대료</v>
          </cell>
          <cell r="C989" t="str">
            <v>(2차로포설장비)</v>
          </cell>
          <cell r="D989" t="str">
            <v>개월</v>
          </cell>
          <cell r="E989">
            <v>8</v>
          </cell>
        </row>
        <row r="992">
          <cell r="B992" t="str">
            <v>레미콘</v>
          </cell>
          <cell r="C992" t="str">
            <v>32-45- 5</v>
          </cell>
          <cell r="D992" t="str">
            <v>M3</v>
          </cell>
          <cell r="E992">
            <v>25949</v>
          </cell>
        </row>
        <row r="993">
          <cell r="B993" t="str">
            <v>레미콘</v>
          </cell>
          <cell r="C993" t="str">
            <v>40-100-8</v>
          </cell>
          <cell r="D993" t="str">
            <v>M3</v>
          </cell>
          <cell r="E993">
            <v>14924</v>
          </cell>
        </row>
        <row r="994">
          <cell r="B994" t="str">
            <v>레미콘</v>
          </cell>
          <cell r="C994" t="str">
            <v>25-270-15</v>
          </cell>
          <cell r="D994" t="str">
            <v>M3</v>
          </cell>
          <cell r="E994">
            <v>445</v>
          </cell>
        </row>
        <row r="995">
          <cell r="B995" t="str">
            <v>레미콘</v>
          </cell>
          <cell r="C995" t="str">
            <v>40-180- 8</v>
          </cell>
          <cell r="D995" t="str">
            <v>M3</v>
          </cell>
          <cell r="E995">
            <v>1370</v>
          </cell>
        </row>
        <row r="998">
          <cell r="B998" t="str">
            <v>기층아스콘</v>
          </cell>
          <cell r="C998" t="str">
            <v>기층용(#467)</v>
          </cell>
          <cell r="D998" t="str">
            <v>TON</v>
          </cell>
          <cell r="E998">
            <v>16978</v>
          </cell>
        </row>
        <row r="999">
          <cell r="B999" t="str">
            <v>표층아스콘</v>
          </cell>
          <cell r="C999" t="str">
            <v>표층용(# 78)</v>
          </cell>
          <cell r="D999" t="str">
            <v>TON</v>
          </cell>
          <cell r="E999">
            <v>10031</v>
          </cell>
        </row>
        <row r="1002">
          <cell r="B1002" t="str">
            <v>아스팔트</v>
          </cell>
          <cell r="C1002" t="str">
            <v>MC -1</v>
          </cell>
          <cell r="D1002" t="str">
            <v>D/M</v>
          </cell>
          <cell r="E1002">
            <v>146</v>
          </cell>
        </row>
        <row r="1003">
          <cell r="B1003" t="str">
            <v>아스팔트</v>
          </cell>
          <cell r="C1003" t="str">
            <v>RSC-4</v>
          </cell>
          <cell r="D1003" t="str">
            <v>D/M</v>
          </cell>
          <cell r="E1003">
            <v>142</v>
          </cell>
        </row>
        <row r="1006">
          <cell r="B1006" t="str">
            <v>철  근</v>
          </cell>
          <cell r="C1006" t="str">
            <v>D 13 M/M</v>
          </cell>
          <cell r="D1006" t="str">
            <v>TON</v>
          </cell>
          <cell r="E1006">
            <v>79.335999999999999</v>
          </cell>
        </row>
        <row r="1007">
          <cell r="B1007" t="str">
            <v>철  근</v>
          </cell>
          <cell r="C1007" t="str">
            <v>D 16 M/M 이상</v>
          </cell>
          <cell r="D1007" t="str">
            <v>TON</v>
          </cell>
          <cell r="E1007">
            <v>287.34399999999999</v>
          </cell>
        </row>
        <row r="1009">
          <cell r="B1009" t="str">
            <v>고  철</v>
          </cell>
          <cell r="D1009" t="str">
            <v>TON</v>
          </cell>
          <cell r="E1009">
            <v>11</v>
          </cell>
        </row>
        <row r="1011">
          <cell r="B1011" t="str">
            <v>철근운반</v>
          </cell>
          <cell r="D1011" t="str">
            <v>TON</v>
          </cell>
          <cell r="E1011">
            <v>366.68</v>
          </cell>
        </row>
        <row r="1015">
          <cell r="B1015" t="str">
            <v>백색실선</v>
          </cell>
          <cell r="C1015" t="str">
            <v>(가열형)</v>
          </cell>
          <cell r="D1015" t="str">
            <v>M2</v>
          </cell>
          <cell r="E1015">
            <v>3303</v>
          </cell>
        </row>
        <row r="1016">
          <cell r="B1016" t="str">
            <v>백색파선</v>
          </cell>
          <cell r="C1016" t="str">
            <v>(가열형)</v>
          </cell>
          <cell r="D1016" t="str">
            <v>M2</v>
          </cell>
          <cell r="E1016">
            <v>4081</v>
          </cell>
        </row>
        <row r="1017">
          <cell r="B1017" t="str">
            <v>황색실선</v>
          </cell>
          <cell r="C1017" t="str">
            <v>(가열형)</v>
          </cell>
          <cell r="D1017" t="str">
            <v>M2</v>
          </cell>
          <cell r="E1017">
            <v>1861</v>
          </cell>
        </row>
        <row r="1018">
          <cell r="B1018" t="str">
            <v>황색파선</v>
          </cell>
          <cell r="C1018" t="str">
            <v>(가열형)</v>
          </cell>
          <cell r="D1018" t="str">
            <v>M2</v>
          </cell>
          <cell r="E1018">
            <v>15</v>
          </cell>
        </row>
        <row r="1019">
          <cell r="B1019" t="str">
            <v>문자기호및횡단보도</v>
          </cell>
          <cell r="C1019" t="str">
            <v>(융착식:백색)</v>
          </cell>
          <cell r="D1019" t="str">
            <v>M2</v>
          </cell>
          <cell r="E1019">
            <v>126</v>
          </cell>
        </row>
        <row r="1022">
          <cell r="B1022" t="str">
            <v>터파기</v>
          </cell>
          <cell r="C1022" t="str">
            <v>(인력100%)</v>
          </cell>
          <cell r="D1022" t="str">
            <v>M3</v>
          </cell>
          <cell r="E1022">
            <v>753</v>
          </cell>
        </row>
        <row r="1023">
          <cell r="B1023" t="str">
            <v>되메우기</v>
          </cell>
          <cell r="C1023" t="str">
            <v>(인력100%)</v>
          </cell>
          <cell r="D1023" t="str">
            <v>M3</v>
          </cell>
          <cell r="E1023">
            <v>649</v>
          </cell>
        </row>
        <row r="1024">
          <cell r="B1024" t="str">
            <v>콘크리트타설</v>
          </cell>
          <cell r="C1024" t="str">
            <v>(소형,VIB제외)</v>
          </cell>
          <cell r="D1024" t="str">
            <v>M3</v>
          </cell>
          <cell r="E1024">
            <v>59</v>
          </cell>
        </row>
        <row r="1025">
          <cell r="B1025" t="str">
            <v>콘크리트타설</v>
          </cell>
          <cell r="C1025" t="str">
            <v>(철근,VIB제외)</v>
          </cell>
          <cell r="D1025" t="str">
            <v>M3</v>
          </cell>
          <cell r="E1025">
            <v>43</v>
          </cell>
        </row>
        <row r="1026">
          <cell r="B1026" t="str">
            <v>합판거푸집</v>
          </cell>
          <cell r="C1026" t="str">
            <v>(4 회)</v>
          </cell>
          <cell r="D1026" t="str">
            <v>M2</v>
          </cell>
          <cell r="E1026">
            <v>409</v>
          </cell>
        </row>
        <row r="1027">
          <cell r="B1027" t="str">
            <v>철근가공조립</v>
          </cell>
          <cell r="C1027" t="str">
            <v>(간 단)</v>
          </cell>
          <cell r="D1027" t="str">
            <v>TON</v>
          </cell>
          <cell r="E1027">
            <v>3.2879999999999998</v>
          </cell>
        </row>
        <row r="1028">
          <cell r="B1028" t="str">
            <v>삼각표지판</v>
          </cell>
          <cell r="C1028" t="str">
            <v>(120 CM)</v>
          </cell>
          <cell r="D1028" t="str">
            <v>EA</v>
          </cell>
          <cell r="E1028">
            <v>32</v>
          </cell>
        </row>
        <row r="1029">
          <cell r="B1029" t="str">
            <v>원형표지판</v>
          </cell>
          <cell r="C1029" t="str">
            <v>90 CM</v>
          </cell>
          <cell r="D1029" t="str">
            <v>EA</v>
          </cell>
          <cell r="E1029">
            <v>19</v>
          </cell>
        </row>
        <row r="1030">
          <cell r="B1030" t="str">
            <v>삼각이중표지판</v>
          </cell>
          <cell r="D1030" t="str">
            <v>EA</v>
          </cell>
          <cell r="E1030">
            <v>17</v>
          </cell>
        </row>
        <row r="1031">
          <cell r="B1031" t="str">
            <v>삼각+원형표지판</v>
          </cell>
          <cell r="C1031" t="str">
            <v>120*900</v>
          </cell>
          <cell r="D1031" t="str">
            <v>EA</v>
          </cell>
          <cell r="E1031">
            <v>4</v>
          </cell>
        </row>
        <row r="1032">
          <cell r="B1032" t="str">
            <v>1지명방향표지판</v>
          </cell>
          <cell r="C1032" t="str">
            <v>(1850*1350)</v>
          </cell>
          <cell r="D1032" t="str">
            <v>EA</v>
          </cell>
          <cell r="E1032">
            <v>1</v>
          </cell>
        </row>
        <row r="1033">
          <cell r="B1033" t="str">
            <v>1지명출구예고표지판</v>
          </cell>
          <cell r="C1033" t="str">
            <v>(2500*1750)</v>
          </cell>
          <cell r="D1033" t="str">
            <v>EA</v>
          </cell>
          <cell r="E1033">
            <v>6</v>
          </cell>
        </row>
        <row r="1034">
          <cell r="B1034" t="str">
            <v>1지명출구점표지판</v>
          </cell>
          <cell r="C1034" t="str">
            <v>(2500*1750)</v>
          </cell>
          <cell r="D1034" t="str">
            <v>EA</v>
          </cell>
          <cell r="E1034">
            <v>6</v>
          </cell>
        </row>
        <row r="1035">
          <cell r="B1035" t="str">
            <v>2지명이정표지판</v>
          </cell>
          <cell r="C1035" t="str">
            <v>(3000*2000)</v>
          </cell>
          <cell r="D1035" t="str">
            <v>EA</v>
          </cell>
          <cell r="E1035">
            <v>2</v>
          </cell>
        </row>
        <row r="1036">
          <cell r="B1036" t="str">
            <v>2방향표지판</v>
          </cell>
          <cell r="C1036" t="str">
            <v>(3600*2200)</v>
          </cell>
          <cell r="D1036" t="str">
            <v>EA</v>
          </cell>
          <cell r="E1036">
            <v>4</v>
          </cell>
        </row>
        <row r="1037">
          <cell r="B1037" t="str">
            <v>2방향예고표지판</v>
          </cell>
          <cell r="C1037" t="str">
            <v>(4000*2500)</v>
          </cell>
          <cell r="D1037" t="str">
            <v>EA</v>
          </cell>
          <cell r="E1037">
            <v>6</v>
          </cell>
        </row>
        <row r="1038">
          <cell r="B1038" t="str">
            <v>2지명출구예고표지판</v>
          </cell>
          <cell r="C1038" t="str">
            <v>(3600*2200)</v>
          </cell>
          <cell r="D1038" t="str">
            <v>EA</v>
          </cell>
          <cell r="E1038">
            <v>2</v>
          </cell>
        </row>
        <row r="1039">
          <cell r="B1039" t="str">
            <v>2지명출구점표지판</v>
          </cell>
          <cell r="C1039" t="str">
            <v>(3600*2200)</v>
          </cell>
          <cell r="D1039" t="str">
            <v>EA</v>
          </cell>
          <cell r="E1039">
            <v>2</v>
          </cell>
        </row>
        <row r="1040">
          <cell r="B1040" t="str">
            <v>3방향예고표지판</v>
          </cell>
          <cell r="C1040" t="str">
            <v>4450*2200</v>
          </cell>
          <cell r="D1040" t="str">
            <v>EA</v>
          </cell>
          <cell r="E1040">
            <v>2</v>
          </cell>
        </row>
        <row r="1041">
          <cell r="B1041" t="str">
            <v>3방향표지판</v>
          </cell>
          <cell r="C1041" t="str">
            <v>4450*2200</v>
          </cell>
          <cell r="D1041" t="str">
            <v>EA</v>
          </cell>
          <cell r="E1041">
            <v>2</v>
          </cell>
        </row>
        <row r="1042">
          <cell r="B1042" t="str">
            <v>자동차전용도로표지판</v>
          </cell>
          <cell r="C1042" t="str">
            <v>765*900</v>
          </cell>
          <cell r="D1042" t="str">
            <v>EA</v>
          </cell>
          <cell r="E1042">
            <v>1</v>
          </cell>
        </row>
        <row r="1043">
          <cell r="B1043" t="str">
            <v>자동차전용도로해제표</v>
          </cell>
          <cell r="C1043" t="str">
            <v>지판(765*900)</v>
          </cell>
          <cell r="D1043" t="str">
            <v>EA</v>
          </cell>
          <cell r="E1043">
            <v>1</v>
          </cell>
        </row>
        <row r="1046">
          <cell r="B1046" t="str">
            <v>터파기</v>
          </cell>
          <cell r="C1046" t="str">
            <v>(인력100%)</v>
          </cell>
          <cell r="D1046" t="str">
            <v>M3</v>
          </cell>
          <cell r="E1046">
            <v>7</v>
          </cell>
        </row>
        <row r="1047">
          <cell r="B1047" t="str">
            <v>되메우기</v>
          </cell>
          <cell r="C1047" t="str">
            <v>(인력100%)</v>
          </cell>
          <cell r="D1047" t="str">
            <v>M3</v>
          </cell>
          <cell r="E1047">
            <v>6</v>
          </cell>
        </row>
        <row r="1048">
          <cell r="B1048" t="str">
            <v>콘크리트타설</v>
          </cell>
          <cell r="C1048" t="str">
            <v>(소형,VIB제외)</v>
          </cell>
          <cell r="D1048" t="str">
            <v>M3</v>
          </cell>
          <cell r="E1048">
            <v>1</v>
          </cell>
        </row>
        <row r="1049">
          <cell r="B1049" t="str">
            <v>합판거푸집</v>
          </cell>
          <cell r="C1049" t="str">
            <v>(소형 4회)</v>
          </cell>
          <cell r="D1049" t="str">
            <v>M2</v>
          </cell>
          <cell r="E1049">
            <v>4</v>
          </cell>
        </row>
        <row r="1050">
          <cell r="B1050" t="str">
            <v>갈매기표지판 양면</v>
          </cell>
          <cell r="C1050" t="str">
            <v>(600*300)</v>
          </cell>
          <cell r="D1050" t="str">
            <v>EA</v>
          </cell>
          <cell r="E1050">
            <v>10</v>
          </cell>
        </row>
        <row r="1051">
          <cell r="B1051" t="str">
            <v>갈매기표지판 단면</v>
          </cell>
          <cell r="C1051" t="str">
            <v>(600*300)</v>
          </cell>
          <cell r="D1051" t="str">
            <v>EA</v>
          </cell>
          <cell r="E1051">
            <v>42</v>
          </cell>
        </row>
        <row r="1054">
          <cell r="B1054" t="str">
            <v>가드레일</v>
          </cell>
          <cell r="C1054" t="str">
            <v>(3.2*455*4330)</v>
          </cell>
          <cell r="D1054" t="str">
            <v>경간</v>
          </cell>
          <cell r="E1054">
            <v>2922</v>
          </cell>
        </row>
        <row r="1055">
          <cell r="B1055" t="str">
            <v>단부레일</v>
          </cell>
          <cell r="C1055" t="str">
            <v>(3.2*455*765)</v>
          </cell>
          <cell r="D1055" t="str">
            <v>EA</v>
          </cell>
          <cell r="E1055">
            <v>110</v>
          </cell>
        </row>
        <row r="1056">
          <cell r="B1056" t="str">
            <v>가드레일포스트</v>
          </cell>
          <cell r="C1056" t="str">
            <v>(L=2.2 M)</v>
          </cell>
          <cell r="D1056" t="str">
            <v>EA</v>
          </cell>
          <cell r="E1056">
            <v>1977</v>
          </cell>
        </row>
        <row r="1059">
          <cell r="B1059" t="str">
            <v>데리네이타</v>
          </cell>
          <cell r="C1059" t="str">
            <v>(토공용)</v>
          </cell>
          <cell r="D1059" t="str">
            <v>EA</v>
          </cell>
          <cell r="E1059">
            <v>48</v>
          </cell>
        </row>
        <row r="1060">
          <cell r="B1060" t="str">
            <v>데리네이터</v>
          </cell>
          <cell r="C1060" t="str">
            <v>(가드레일용)</v>
          </cell>
          <cell r="D1060" t="str">
            <v>EA</v>
          </cell>
          <cell r="E1060">
            <v>133</v>
          </cell>
        </row>
        <row r="1061">
          <cell r="B1061" t="str">
            <v>데리네이타</v>
          </cell>
          <cell r="C1061" t="str">
            <v>(교량용)</v>
          </cell>
          <cell r="D1061" t="str">
            <v>EA</v>
          </cell>
          <cell r="E1061">
            <v>4</v>
          </cell>
        </row>
        <row r="1062">
          <cell r="B1062" t="str">
            <v>데리네이터</v>
          </cell>
          <cell r="C1062" t="str">
            <v>(옹벽용)</v>
          </cell>
          <cell r="D1062" t="str">
            <v>EA</v>
          </cell>
          <cell r="E1062">
            <v>34</v>
          </cell>
        </row>
        <row r="1063">
          <cell r="B1063" t="str">
            <v>데리네이터</v>
          </cell>
          <cell r="C1063" t="str">
            <v>(중분대용)</v>
          </cell>
          <cell r="D1063" t="str">
            <v>EA</v>
          </cell>
          <cell r="E1063">
            <v>272</v>
          </cell>
        </row>
        <row r="1064">
          <cell r="B1064" t="str">
            <v>SOLAR형시선유도등</v>
          </cell>
          <cell r="D1064" t="str">
            <v>EA</v>
          </cell>
          <cell r="E1064">
            <v>12</v>
          </cell>
        </row>
        <row r="1066">
          <cell r="B1066" t="str">
            <v>도로표지병</v>
          </cell>
          <cell r="D1066" t="str">
            <v>EA</v>
          </cell>
          <cell r="E1066">
            <v>371</v>
          </cell>
        </row>
        <row r="1068">
          <cell r="B1068" t="str">
            <v>콘크리트타설</v>
          </cell>
          <cell r="C1068" t="str">
            <v>(무근,VIB제외)</v>
          </cell>
          <cell r="D1068" t="str">
            <v>M3</v>
          </cell>
          <cell r="E1068">
            <v>7</v>
          </cell>
        </row>
        <row r="1069">
          <cell r="B1069" t="str">
            <v>합판거푸집</v>
          </cell>
          <cell r="C1069" t="str">
            <v>(4 회)</v>
          </cell>
          <cell r="D1069" t="str">
            <v>M2</v>
          </cell>
          <cell r="E1069">
            <v>31</v>
          </cell>
        </row>
        <row r="1070">
          <cell r="B1070" t="str">
            <v>철근가공조립</v>
          </cell>
          <cell r="C1070" t="str">
            <v>(간 단)</v>
          </cell>
          <cell r="D1070" t="str">
            <v>TON</v>
          </cell>
          <cell r="E1070">
            <v>46.332000000000001</v>
          </cell>
        </row>
        <row r="1071">
          <cell r="B1071" t="str">
            <v>낙석방지책</v>
          </cell>
          <cell r="C1071" t="str">
            <v>(표준구간)</v>
          </cell>
          <cell r="D1071" t="str">
            <v>경간</v>
          </cell>
          <cell r="E1071">
            <v>21</v>
          </cell>
        </row>
        <row r="1072">
          <cell r="B1072" t="str">
            <v>낙석방지책</v>
          </cell>
          <cell r="C1072" t="str">
            <v>(단부)</v>
          </cell>
          <cell r="D1072" t="str">
            <v>EA</v>
          </cell>
          <cell r="E1072">
            <v>6</v>
          </cell>
        </row>
        <row r="1074">
          <cell r="B1074" t="str">
            <v>미끄럼방지공</v>
          </cell>
          <cell r="D1074" t="str">
            <v>M2</v>
          </cell>
          <cell r="E1074">
            <v>664</v>
          </cell>
        </row>
        <row r="1076">
          <cell r="B1076" t="str">
            <v>중앙분리대(토공용)</v>
          </cell>
          <cell r="C1076" t="str">
            <v>(콘크리트포장구간)</v>
          </cell>
          <cell r="D1076" t="str">
            <v>M</v>
          </cell>
          <cell r="E1076">
            <v>5086</v>
          </cell>
        </row>
        <row r="1077">
          <cell r="B1077" t="str">
            <v>중앙분리대(토공용)</v>
          </cell>
          <cell r="C1077" t="str">
            <v>(아스팔트포장구간)</v>
          </cell>
          <cell r="D1077" t="str">
            <v>M</v>
          </cell>
          <cell r="E1077">
            <v>303</v>
          </cell>
        </row>
        <row r="1078">
          <cell r="B1078" t="str">
            <v>중앙분리대(단부)</v>
          </cell>
          <cell r="C1078" t="str">
            <v>(콘크리트포장구간)</v>
          </cell>
          <cell r="D1078" t="str">
            <v>EA</v>
          </cell>
          <cell r="E1078">
            <v>6</v>
          </cell>
        </row>
        <row r="1079">
          <cell r="B1079" t="str">
            <v>중앙분리대(단부)</v>
          </cell>
          <cell r="C1079" t="str">
            <v>(아스팔트포장구간)</v>
          </cell>
          <cell r="D1079" t="str">
            <v>EA</v>
          </cell>
          <cell r="E1079">
            <v>1</v>
          </cell>
        </row>
        <row r="1081">
          <cell r="B1081" t="str">
            <v>중앙분리대개구부</v>
          </cell>
          <cell r="C1081" t="str">
            <v>콘크리트포장용</v>
          </cell>
          <cell r="D1081" t="str">
            <v>EA</v>
          </cell>
          <cell r="E1081">
            <v>5</v>
          </cell>
        </row>
        <row r="1082">
          <cell r="B1082" t="str">
            <v>방현망 설치</v>
          </cell>
          <cell r="D1082" t="str">
            <v>EA</v>
          </cell>
          <cell r="E1082">
            <v>1281</v>
          </cell>
        </row>
        <row r="1083">
          <cell r="B1083" t="str">
            <v>공사중 안전시설</v>
          </cell>
          <cell r="D1083" t="str">
            <v>PS</v>
          </cell>
          <cell r="E1083">
            <v>1</v>
          </cell>
        </row>
        <row r="1084">
          <cell r="B1084" t="str">
            <v>차선규제봉</v>
          </cell>
          <cell r="C1084" t="str">
            <v>(SHR-845,80*450*200)</v>
          </cell>
          <cell r="D1084" t="str">
            <v>M3</v>
          </cell>
          <cell r="E1084">
            <v>341</v>
          </cell>
        </row>
        <row r="1085">
          <cell r="B1085" t="str">
            <v>암절개면보호식재공</v>
          </cell>
          <cell r="C1085" t="str">
            <v>(T=10 CM)</v>
          </cell>
          <cell r="D1085" t="str">
            <v>M2</v>
          </cell>
          <cell r="E1085">
            <v>1575</v>
          </cell>
        </row>
        <row r="1086">
          <cell r="B1086" t="str">
            <v>철근운반</v>
          </cell>
          <cell r="D1086" t="str">
            <v>TON</v>
          </cell>
          <cell r="E1086">
            <v>62</v>
          </cell>
        </row>
        <row r="1089">
          <cell r="B1089" t="str">
            <v>레미콘</v>
          </cell>
          <cell r="C1089" t="str">
            <v>19-240- 8</v>
          </cell>
          <cell r="D1089" t="str">
            <v>M3</v>
          </cell>
          <cell r="E1089">
            <v>1314</v>
          </cell>
        </row>
        <row r="1090">
          <cell r="B1090" t="str">
            <v>레미콘</v>
          </cell>
          <cell r="C1090" t="str">
            <v>40-180- 8</v>
          </cell>
          <cell r="D1090" t="str">
            <v>M3</v>
          </cell>
          <cell r="E1090">
            <v>69</v>
          </cell>
        </row>
        <row r="1093">
          <cell r="B1093" t="str">
            <v>철  근</v>
          </cell>
          <cell r="C1093" t="str">
            <v>D 13 M/M</v>
          </cell>
          <cell r="D1093" t="str">
            <v>TON</v>
          </cell>
          <cell r="E1093">
            <v>0.14799999999999999</v>
          </cell>
        </row>
        <row r="1094">
          <cell r="B1094" t="str">
            <v>철  근</v>
          </cell>
          <cell r="C1094" t="str">
            <v>D 16 M/M 이상</v>
          </cell>
          <cell r="D1094" t="str">
            <v>TON</v>
          </cell>
          <cell r="E1094">
            <v>61.856999999999999</v>
          </cell>
        </row>
        <row r="1096">
          <cell r="B1096" t="str">
            <v>고  철</v>
          </cell>
          <cell r="D1096" t="str">
            <v>TON</v>
          </cell>
          <cell r="E1096">
            <v>1.86</v>
          </cell>
        </row>
        <row r="1102">
          <cell r="B1102" t="str">
            <v>터파기</v>
          </cell>
          <cell r="C1102" t="str">
            <v>(인력100%)</v>
          </cell>
          <cell r="D1102" t="str">
            <v>M3</v>
          </cell>
          <cell r="E1102">
            <v>14007</v>
          </cell>
        </row>
        <row r="1103">
          <cell r="B1103" t="str">
            <v>되메우기</v>
          </cell>
          <cell r="C1103" t="str">
            <v>(인력100%)</v>
          </cell>
          <cell r="D1103" t="str">
            <v>M3</v>
          </cell>
          <cell r="E1103">
            <v>9831</v>
          </cell>
        </row>
        <row r="1106">
          <cell r="B1106" t="str">
            <v>콘크리트타설</v>
          </cell>
          <cell r="C1106" t="str">
            <v>(무근,VIB제외)</v>
          </cell>
          <cell r="D1106" t="str">
            <v>M3</v>
          </cell>
          <cell r="E1106">
            <v>426</v>
          </cell>
        </row>
        <row r="1107">
          <cell r="B1107" t="str">
            <v>콘크리트타설</v>
          </cell>
          <cell r="C1107" t="str">
            <v>(철근,VIB포함)</v>
          </cell>
          <cell r="D1107" t="str">
            <v>M3</v>
          </cell>
          <cell r="E1107">
            <v>2909</v>
          </cell>
        </row>
        <row r="1110">
          <cell r="B1110" t="str">
            <v>합판거푸집</v>
          </cell>
          <cell r="C1110" t="str">
            <v>(4 회)</v>
          </cell>
          <cell r="D1110" t="str">
            <v>M2</v>
          </cell>
          <cell r="E1110">
            <v>5329</v>
          </cell>
        </row>
        <row r="1111">
          <cell r="B1111" t="str">
            <v>합판거푸집</v>
          </cell>
          <cell r="C1111" t="str">
            <v>(6 회)</v>
          </cell>
          <cell r="D1111" t="str">
            <v>M2</v>
          </cell>
          <cell r="E1111">
            <v>1654</v>
          </cell>
        </row>
        <row r="1112">
          <cell r="B1112" t="str">
            <v>문양거푸집</v>
          </cell>
          <cell r="C1112" t="str">
            <v>(20회사용)</v>
          </cell>
          <cell r="D1112" t="str">
            <v>M2</v>
          </cell>
          <cell r="E1112">
            <v>676</v>
          </cell>
        </row>
        <row r="1114">
          <cell r="B1114" t="str">
            <v>기초잡석부설및다짐</v>
          </cell>
          <cell r="D1114" t="str">
            <v>M3</v>
          </cell>
          <cell r="E1114">
            <v>1177</v>
          </cell>
        </row>
        <row r="1115">
          <cell r="B1115" t="str">
            <v>강관비계</v>
          </cell>
          <cell r="C1115" t="str">
            <v>(암거및소형구조물)</v>
          </cell>
          <cell r="D1115" t="str">
            <v>M2</v>
          </cell>
          <cell r="E1115">
            <v>2571</v>
          </cell>
        </row>
        <row r="1116">
          <cell r="B1116" t="str">
            <v>철근가공조립</v>
          </cell>
          <cell r="C1116" t="str">
            <v>(보 통)</v>
          </cell>
          <cell r="D1116" t="str">
            <v>TON</v>
          </cell>
          <cell r="E1116">
            <v>265.36799999999999</v>
          </cell>
        </row>
        <row r="1117">
          <cell r="B1117" t="str">
            <v>방음벽(흡음형)</v>
          </cell>
          <cell r="C1117" t="str">
            <v>(H = 3.0M)</v>
          </cell>
          <cell r="D1117" t="str">
            <v>M</v>
          </cell>
          <cell r="E1117">
            <v>1439</v>
          </cell>
        </row>
        <row r="1120">
          <cell r="B1120" t="str">
            <v>기초잡석부설및다짐</v>
          </cell>
          <cell r="D1120" t="str">
            <v>M3</v>
          </cell>
          <cell r="E1120">
            <v>37</v>
          </cell>
        </row>
        <row r="1121">
          <cell r="B1121" t="str">
            <v>철근가공조립</v>
          </cell>
          <cell r="C1121" t="str">
            <v>(보 통)</v>
          </cell>
          <cell r="D1121" t="str">
            <v>TON</v>
          </cell>
          <cell r="E1121">
            <v>1.3280000000000001</v>
          </cell>
        </row>
        <row r="1122">
          <cell r="B1122" t="str">
            <v>콘크리트타설</v>
          </cell>
          <cell r="C1122" t="str">
            <v>(철근,VIB포함)</v>
          </cell>
          <cell r="D1122" t="str">
            <v>M3</v>
          </cell>
          <cell r="E1122">
            <v>37</v>
          </cell>
        </row>
        <row r="1123">
          <cell r="B1123" t="str">
            <v>합판거푸집</v>
          </cell>
          <cell r="C1123" t="str">
            <v>(4 회)</v>
          </cell>
          <cell r="D1123" t="str">
            <v>M2</v>
          </cell>
          <cell r="E1123">
            <v>85</v>
          </cell>
        </row>
        <row r="1124">
          <cell r="B1124" t="str">
            <v>세륜세차기</v>
          </cell>
          <cell r="C1124" t="str">
            <v>(자동)</v>
          </cell>
          <cell r="D1124" t="str">
            <v>EA</v>
          </cell>
          <cell r="E1124">
            <v>2</v>
          </cell>
        </row>
        <row r="1128">
          <cell r="B1128" t="str">
            <v>기계기구 설치</v>
          </cell>
          <cell r="C1128" t="str">
            <v>(보링)</v>
          </cell>
          <cell r="D1128" t="str">
            <v>개소</v>
          </cell>
          <cell r="E1128">
            <v>6</v>
          </cell>
        </row>
        <row r="1129">
          <cell r="B1129" t="str">
            <v>보링기계급수비</v>
          </cell>
          <cell r="D1129" t="str">
            <v>개소</v>
          </cell>
          <cell r="E1129">
            <v>6</v>
          </cell>
        </row>
        <row r="1132">
          <cell r="B1132" t="str">
            <v>점토및풍화암층시추</v>
          </cell>
          <cell r="C1132" t="str">
            <v>(BX)</v>
          </cell>
          <cell r="D1132" t="str">
            <v>M</v>
          </cell>
          <cell r="E1132">
            <v>78</v>
          </cell>
        </row>
        <row r="1133">
          <cell r="B1133" t="str">
            <v>모래층시추</v>
          </cell>
          <cell r="C1133" t="str">
            <v>(BX)</v>
          </cell>
          <cell r="D1133" t="str">
            <v>M</v>
          </cell>
          <cell r="E1133">
            <v>18</v>
          </cell>
        </row>
        <row r="1134">
          <cell r="B1134" t="str">
            <v>자갈층시추</v>
          </cell>
          <cell r="C1134" t="str">
            <v>(BX)</v>
          </cell>
          <cell r="D1134" t="str">
            <v>M</v>
          </cell>
          <cell r="E1134">
            <v>21</v>
          </cell>
        </row>
        <row r="1135">
          <cell r="B1135" t="str">
            <v>연암층시추</v>
          </cell>
          <cell r="C1135" t="str">
            <v>(BX)</v>
          </cell>
          <cell r="D1135" t="str">
            <v>M</v>
          </cell>
          <cell r="E1135">
            <v>3</v>
          </cell>
        </row>
        <row r="1137">
          <cell r="B1137" t="str">
            <v>표준관입시험</v>
          </cell>
          <cell r="C1137" t="str">
            <v>(육상)</v>
          </cell>
          <cell r="D1137" t="str">
            <v>회</v>
          </cell>
          <cell r="E1137">
            <v>50</v>
          </cell>
        </row>
        <row r="1139">
          <cell r="B1139" t="str">
            <v>시험비</v>
          </cell>
          <cell r="C1139" t="str">
            <v>입  도</v>
          </cell>
          <cell r="D1139" t="str">
            <v>회</v>
          </cell>
          <cell r="E1139">
            <v>9</v>
          </cell>
        </row>
        <row r="1140">
          <cell r="B1140" t="str">
            <v>시험비</v>
          </cell>
          <cell r="C1140" t="str">
            <v>비  중</v>
          </cell>
          <cell r="D1140" t="str">
            <v>회</v>
          </cell>
          <cell r="E1140">
            <v>9</v>
          </cell>
        </row>
        <row r="1141">
          <cell r="B1141" t="str">
            <v>시험비</v>
          </cell>
          <cell r="C1141" t="str">
            <v>함수량</v>
          </cell>
          <cell r="D1141" t="str">
            <v>회</v>
          </cell>
          <cell r="E1141">
            <v>9</v>
          </cell>
        </row>
        <row r="1142">
          <cell r="B1142" t="str">
            <v>시험비</v>
          </cell>
          <cell r="C1142" t="str">
            <v>체가름</v>
          </cell>
          <cell r="D1142" t="str">
            <v>회</v>
          </cell>
          <cell r="E1142">
            <v>9</v>
          </cell>
        </row>
        <row r="1144">
          <cell r="B1144" t="str">
            <v>PILE재하시험비</v>
          </cell>
          <cell r="C1144" t="str">
            <v>강관PILE 정재하시험</v>
          </cell>
          <cell r="D1144" t="str">
            <v>회</v>
          </cell>
          <cell r="E1144">
            <v>5</v>
          </cell>
        </row>
        <row r="1145">
          <cell r="B1145" t="str">
            <v>PILE재하시험</v>
          </cell>
          <cell r="C1145" t="str">
            <v>강재운반및손료</v>
          </cell>
          <cell r="D1145" t="str">
            <v>PS</v>
          </cell>
          <cell r="E1145">
            <v>1</v>
          </cell>
        </row>
        <row r="1147">
          <cell r="B1147" t="str">
            <v>기존도로유지보수</v>
          </cell>
          <cell r="C1147" t="str">
            <v>(T=5 CM)</v>
          </cell>
          <cell r="D1147" t="str">
            <v>PS</v>
          </cell>
          <cell r="E1147">
            <v>1</v>
          </cell>
        </row>
        <row r="1148">
          <cell r="B1148" t="str">
            <v>기존교량유지보수비</v>
          </cell>
          <cell r="D1148" t="str">
            <v>회</v>
          </cell>
          <cell r="E1148">
            <v>5</v>
          </cell>
        </row>
        <row r="1150">
          <cell r="B1150" t="str">
            <v>건설폐기물처리비</v>
          </cell>
          <cell r="C1150" t="str">
            <v>폐콘크리트</v>
          </cell>
          <cell r="D1150" t="str">
            <v>TON</v>
          </cell>
          <cell r="E1150">
            <v>1542</v>
          </cell>
        </row>
        <row r="1151">
          <cell r="B1151" t="str">
            <v>건설폐기물처리</v>
          </cell>
          <cell r="C1151" t="str">
            <v>혼합물</v>
          </cell>
          <cell r="D1151" t="str">
            <v>M3</v>
          </cell>
          <cell r="E1151">
            <v>811</v>
          </cell>
        </row>
        <row r="1152">
          <cell r="B1152" t="str">
            <v>건설폐기물처리</v>
          </cell>
          <cell r="C1152" t="str">
            <v>아스콘</v>
          </cell>
          <cell r="D1152" t="str">
            <v>TON</v>
          </cell>
          <cell r="E1152">
            <v>790</v>
          </cell>
        </row>
        <row r="1154">
          <cell r="B1154" t="str">
            <v>시공측량비.</v>
          </cell>
          <cell r="D1154" t="str">
            <v>PS</v>
          </cell>
          <cell r="E1154">
            <v>1</v>
          </cell>
        </row>
        <row r="1155">
          <cell r="B1155" t="str">
            <v>도로대장</v>
          </cell>
          <cell r="D1155" t="str">
            <v>KM</v>
          </cell>
          <cell r="E1155">
            <v>5.44</v>
          </cell>
        </row>
        <row r="1156">
          <cell r="B1156" t="str">
            <v>도로경계표주</v>
          </cell>
          <cell r="C1156" t="str">
            <v>(10*10*75CM)</v>
          </cell>
          <cell r="D1156" t="str">
            <v>EA</v>
          </cell>
          <cell r="E1156">
            <v>174</v>
          </cell>
        </row>
        <row r="1157">
          <cell r="B1157" t="str">
            <v>준공표지석</v>
          </cell>
          <cell r="C1157" t="str">
            <v>(화강석)</v>
          </cell>
          <cell r="D1157" t="str">
            <v>EA</v>
          </cell>
          <cell r="E1157">
            <v>2</v>
          </cell>
        </row>
        <row r="1158">
          <cell r="B1158" t="str">
            <v>수목 이식</v>
          </cell>
          <cell r="C1158" t="str">
            <v>(흉고직경 10CM-20CM)</v>
          </cell>
          <cell r="D1158" t="str">
            <v>주</v>
          </cell>
          <cell r="E1158">
            <v>201</v>
          </cell>
        </row>
        <row r="1160">
          <cell r="B1160" t="str">
            <v>가설사무실</v>
          </cell>
          <cell r="C1160" t="str">
            <v>(조립식)</v>
          </cell>
          <cell r="D1160" t="str">
            <v>M2</v>
          </cell>
          <cell r="E1160">
            <v>580</v>
          </cell>
        </row>
        <row r="1161">
          <cell r="B1161" t="str">
            <v>가설창고</v>
          </cell>
          <cell r="C1161" t="str">
            <v>(조립식)</v>
          </cell>
          <cell r="D1161" t="str">
            <v>M2</v>
          </cell>
          <cell r="E1161">
            <v>120</v>
          </cell>
        </row>
        <row r="1162">
          <cell r="B1162" t="str">
            <v>가설작업소</v>
          </cell>
          <cell r="C1162" t="str">
            <v>(조립식)</v>
          </cell>
          <cell r="D1162" t="str">
            <v>M2</v>
          </cell>
          <cell r="E1162">
            <v>240</v>
          </cell>
        </row>
        <row r="1163">
          <cell r="B1163" t="str">
            <v>가설바닥콘크리트</v>
          </cell>
          <cell r="D1163" t="str">
            <v>M2</v>
          </cell>
          <cell r="E1163">
            <v>940</v>
          </cell>
        </row>
        <row r="1164">
          <cell r="B1164" t="str">
            <v>가설건물부지</v>
          </cell>
          <cell r="D1164" t="str">
            <v>M2</v>
          </cell>
          <cell r="E1164">
            <v>940</v>
          </cell>
        </row>
        <row r="1165">
          <cell r="B1165" t="str">
            <v>가설건물 잡공사</v>
          </cell>
          <cell r="D1165" t="str">
            <v>PS</v>
          </cell>
          <cell r="E1165">
            <v>1</v>
          </cell>
        </row>
        <row r="1168">
          <cell r="B1168" t="str">
            <v>시험비</v>
          </cell>
          <cell r="C1168" t="str">
            <v>(선정시험)</v>
          </cell>
          <cell r="D1168" t="str">
            <v>PS</v>
          </cell>
          <cell r="E1168">
            <v>1</v>
          </cell>
        </row>
        <row r="1169">
          <cell r="B1169" t="str">
            <v>시험비</v>
          </cell>
          <cell r="C1169" t="str">
            <v>(관리시험)</v>
          </cell>
          <cell r="D1169" t="str">
            <v>PS</v>
          </cell>
          <cell r="E1169">
            <v>1</v>
          </cell>
        </row>
        <row r="1170">
          <cell r="B1170" t="str">
            <v>품질관리차량비</v>
          </cell>
          <cell r="D1170" t="str">
            <v>개월</v>
          </cell>
          <cell r="E1170">
            <v>48</v>
          </cell>
        </row>
        <row r="1173">
          <cell r="B1173" t="str">
            <v>중기운반비</v>
          </cell>
          <cell r="C1173" t="str">
            <v>(트레일러20TON)</v>
          </cell>
          <cell r="D1173" t="str">
            <v>회</v>
          </cell>
          <cell r="E1173">
            <v>18</v>
          </cell>
        </row>
        <row r="1174">
          <cell r="B1174" t="str">
            <v>중기운반비</v>
          </cell>
          <cell r="C1174" t="str">
            <v>(트레일러30TON)</v>
          </cell>
          <cell r="D1174" t="str">
            <v>회</v>
          </cell>
          <cell r="E1174">
            <v>8</v>
          </cell>
        </row>
        <row r="1175">
          <cell r="B1175" t="str">
            <v>중기운반비</v>
          </cell>
          <cell r="C1175" t="str">
            <v>(카고운반10.5TON)</v>
          </cell>
          <cell r="D1175" t="str">
            <v>회</v>
          </cell>
          <cell r="E1175">
            <v>20</v>
          </cell>
        </row>
        <row r="1176">
          <cell r="B1176" t="str">
            <v>중기운반비</v>
          </cell>
          <cell r="C1176" t="str">
            <v>(자주식운반)</v>
          </cell>
          <cell r="D1176" t="str">
            <v>대</v>
          </cell>
          <cell r="E1176">
            <v>12</v>
          </cell>
        </row>
        <row r="1179">
          <cell r="B1179" t="str">
            <v>철근운반</v>
          </cell>
          <cell r="D1179" t="str">
            <v>TON</v>
          </cell>
          <cell r="E1179">
            <v>275</v>
          </cell>
        </row>
        <row r="1183">
          <cell r="B1183" t="str">
            <v>레미콘</v>
          </cell>
          <cell r="C1183" t="str">
            <v>25-210- 8</v>
          </cell>
          <cell r="D1183" t="str">
            <v>M3</v>
          </cell>
          <cell r="E1183">
            <v>2977</v>
          </cell>
        </row>
        <row r="1184">
          <cell r="B1184" t="str">
            <v>레미콘</v>
          </cell>
          <cell r="C1184" t="str">
            <v>40-180- 8</v>
          </cell>
          <cell r="D1184" t="str">
            <v>M3</v>
          </cell>
          <cell r="E1184">
            <v>434</v>
          </cell>
        </row>
        <row r="1187">
          <cell r="B1187" t="str">
            <v>철  근</v>
          </cell>
          <cell r="C1187" t="str">
            <v>D 13 M/M</v>
          </cell>
          <cell r="D1187" t="str">
            <v>TON</v>
          </cell>
          <cell r="E1187">
            <v>91.197999999999993</v>
          </cell>
        </row>
        <row r="1188">
          <cell r="B1188" t="str">
            <v>철  근</v>
          </cell>
          <cell r="C1188" t="str">
            <v>D 16 M/M 이상</v>
          </cell>
          <cell r="D1188" t="str">
            <v>TON</v>
          </cell>
          <cell r="E1188">
            <v>183.499</v>
          </cell>
        </row>
        <row r="1190">
          <cell r="B1190" t="str">
            <v>고  철</v>
          </cell>
          <cell r="D1190" t="str">
            <v>TON</v>
          </cell>
          <cell r="E1190">
            <v>8.24</v>
          </cell>
        </row>
        <row r="1194">
          <cell r="B1194" t="str">
            <v>간접 노무비</v>
          </cell>
          <cell r="D1194" t="str">
            <v>식</v>
          </cell>
          <cell r="E1194">
            <v>1</v>
          </cell>
        </row>
        <row r="1195">
          <cell r="B1195" t="str">
            <v>산재 보험료</v>
          </cell>
          <cell r="D1195" t="str">
            <v>식</v>
          </cell>
          <cell r="E1195">
            <v>1</v>
          </cell>
        </row>
        <row r="1196">
          <cell r="B1196" t="str">
            <v>고용 보험료</v>
          </cell>
          <cell r="D1196" t="str">
            <v>식</v>
          </cell>
          <cell r="E1196">
            <v>1</v>
          </cell>
        </row>
        <row r="1197">
          <cell r="B1197" t="str">
            <v>안전 관리비</v>
          </cell>
          <cell r="D1197" t="str">
            <v>식</v>
          </cell>
          <cell r="E1197">
            <v>1</v>
          </cell>
        </row>
        <row r="1198">
          <cell r="B1198" t="str">
            <v>기타   경비</v>
          </cell>
          <cell r="D1198" t="str">
            <v>식</v>
          </cell>
          <cell r="E1198">
            <v>1</v>
          </cell>
        </row>
        <row r="1199">
          <cell r="B1199" t="str">
            <v>퇴직 부금비</v>
          </cell>
          <cell r="D1199" t="str">
            <v>식</v>
          </cell>
          <cell r="E1199">
            <v>1</v>
          </cell>
        </row>
        <row r="1200">
          <cell r="B1200" t="str">
            <v>정기안전점검비</v>
          </cell>
          <cell r="D1200" t="str">
            <v>식</v>
          </cell>
          <cell r="E1200">
            <v>1</v>
          </cell>
        </row>
        <row r="1201">
          <cell r="B1201" t="str">
            <v>사후환경영향평가비</v>
          </cell>
          <cell r="D1201" t="str">
            <v>식</v>
          </cell>
          <cell r="E1201">
            <v>1</v>
          </cell>
        </row>
        <row r="1202">
          <cell r="B1202" t="str">
            <v>일반 관리비</v>
          </cell>
          <cell r="D1202" t="str">
            <v>식</v>
          </cell>
          <cell r="E1202">
            <v>1</v>
          </cell>
        </row>
        <row r="1203">
          <cell r="B1203" t="str">
            <v>이       윤</v>
          </cell>
          <cell r="D1203" t="str">
            <v>식</v>
          </cell>
          <cell r="E1203">
            <v>1</v>
          </cell>
        </row>
        <row r="1204">
          <cell r="B1204" t="str">
            <v>부가 가치세</v>
          </cell>
          <cell r="D1204" t="str">
            <v>식</v>
          </cell>
          <cell r="E1204">
            <v>1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토공사"/>
      <sheetName val="공내역"/>
      <sheetName val="정렬"/>
      <sheetName val="______D_My_Documents__________2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200000"/>
      <sheetName val="300000"/>
      <sheetName val="VXXXXX"/>
      <sheetName val="간지"/>
      <sheetName val="포장공수량집계"/>
      <sheetName val="포장공재료집계"/>
      <sheetName val="포단"/>
      <sheetName val="확폭"/>
      <sheetName val="확폭연장산출"/>
      <sheetName val="포장공제수량집계"/>
      <sheetName val="측구공제수량"/>
      <sheetName val="접속수집"/>
      <sheetName val="Sheet15"/>
      <sheetName val="Sheet16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"/>
      <sheetName val="자료"/>
      <sheetName val="단가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C3" t="str">
            <v xml:space="preserve">Q = </v>
          </cell>
          <cell r="D3" t="str">
            <v>3600 * q * K * f * E / Cm</v>
          </cell>
        </row>
        <row r="4">
          <cell r="D4" t="str">
            <v>q = 0.7</v>
          </cell>
        </row>
        <row r="5">
          <cell r="D5" t="str">
            <v>K = 0.9</v>
          </cell>
        </row>
        <row r="6">
          <cell r="D6" t="str">
            <v>f = 1 / L = 1 / 1.25 = 0.8</v>
          </cell>
        </row>
        <row r="7">
          <cell r="D7" t="str">
            <v>E = 0.7 - 0.05 = 0.65</v>
          </cell>
        </row>
        <row r="8">
          <cell r="D8" t="str">
            <v>Cm = 19 sec</v>
          </cell>
        </row>
        <row r="9">
          <cell r="C9" t="str">
            <v xml:space="preserve">Q = 3600 * 0.7 * 0.9 * 0.8 * 0.65 / 19 = </v>
          </cell>
        </row>
        <row r="10">
          <cell r="C10" t="str">
            <v xml:space="preserve"> </v>
          </cell>
        </row>
        <row r="12">
          <cell r="C12" t="str">
            <v>운     반 ( D.T 15 Ton )</v>
          </cell>
        </row>
        <row r="13">
          <cell r="C13" t="str">
            <v>Q =</v>
          </cell>
          <cell r="D13" t="str">
            <v>60 * q * f * E / Cm</v>
          </cell>
        </row>
        <row r="14">
          <cell r="D14" t="str">
            <v>q = T / rt * L = 15 / 1.8 * 1.25 = 10.41 ㎥</v>
          </cell>
        </row>
        <row r="15">
          <cell r="D15" t="str">
            <v>f = 0.8</v>
          </cell>
        </row>
        <row r="16">
          <cell r="D16" t="str">
            <v>E = 0.9</v>
          </cell>
        </row>
        <row r="17">
          <cell r="D17" t="str">
            <v>Cm = t1 + t2 + t3 + t4 + t5</v>
          </cell>
        </row>
        <row r="18">
          <cell r="D18" t="str">
            <v xml:space="preserve">t1 = 19 * 10.41 / ( 60 * 0.65 * 0.7 * 0.9 ) = 8.05  </v>
          </cell>
        </row>
        <row r="19">
          <cell r="D19" t="str">
            <v>t2 = ( 0.1/5 + 0.1/7 ) * 60 = 2.05</v>
          </cell>
        </row>
        <row r="20">
          <cell r="D20" t="str">
            <v>t3 = 0.8</v>
          </cell>
        </row>
        <row r="21">
          <cell r="D21" t="str">
            <v>Cm = 8.05 + 2.05 + 0.8 + 0.42 + 3.77 = 15.09 min</v>
          </cell>
        </row>
        <row r="22">
          <cell r="C22" t="str">
            <v>Q =</v>
          </cell>
          <cell r="D22" t="str">
            <v>60 * 10.41 * 0.8 * 0.9 / 15.09  =</v>
          </cell>
        </row>
        <row r="28">
          <cell r="C28" t="str">
            <v xml:space="preserve">Q = </v>
          </cell>
          <cell r="D28" t="str">
            <v>3600 * q * K * f * E / Cm</v>
          </cell>
        </row>
        <row r="29">
          <cell r="D29" t="str">
            <v>q = 0.7</v>
          </cell>
        </row>
        <row r="30">
          <cell r="D30" t="str">
            <v>K = 0.9</v>
          </cell>
        </row>
        <row r="31">
          <cell r="D31" t="str">
            <v>f = 1 / L = 1 / 1.375 = 0.727</v>
          </cell>
        </row>
        <row r="32">
          <cell r="D32" t="str">
            <v>E = 0.7 - 0.05 = 0.65</v>
          </cell>
        </row>
        <row r="33">
          <cell r="D33" t="str">
            <v>Cm = 19 sec</v>
          </cell>
        </row>
        <row r="34">
          <cell r="C34" t="str">
            <v xml:space="preserve">Q = 3600 * 0.7 * 0.9 * 0.73 * 0.65 / 19 = </v>
          </cell>
        </row>
        <row r="35">
          <cell r="C35" t="str">
            <v xml:space="preserve"> </v>
          </cell>
        </row>
        <row r="38">
          <cell r="C38" t="str">
            <v xml:space="preserve">Q = </v>
          </cell>
          <cell r="D38" t="str">
            <v>3600 * q * K * f * E / Cm</v>
          </cell>
        </row>
        <row r="39">
          <cell r="D39" t="str">
            <v>q = 0.7</v>
          </cell>
        </row>
        <row r="40">
          <cell r="D40" t="str">
            <v>K = 0.9</v>
          </cell>
        </row>
        <row r="41">
          <cell r="D41" t="str">
            <v>f = 1 / L = 1 / 1.375 = 0.727</v>
          </cell>
        </row>
        <row r="42">
          <cell r="D42" t="str">
            <v>E = 0.7 - 0.05 = 0.65</v>
          </cell>
        </row>
        <row r="43">
          <cell r="D43" t="str">
            <v>Cm = 25 sec</v>
          </cell>
        </row>
        <row r="44">
          <cell r="C44" t="str">
            <v xml:space="preserve">Q = 3600 * 0.7 * 0.9 * 0.73 * 0.65 / 25 = </v>
          </cell>
        </row>
        <row r="45">
          <cell r="C45" t="str">
            <v xml:space="preserve"> </v>
          </cell>
        </row>
        <row r="48">
          <cell r="C48" t="str">
            <v xml:space="preserve">Q = </v>
          </cell>
          <cell r="D48" t="str">
            <v>3600 * q * K * f * E / Cm</v>
          </cell>
        </row>
        <row r="49">
          <cell r="D49" t="str">
            <v>q = 0.7</v>
          </cell>
        </row>
        <row r="50">
          <cell r="D50" t="str">
            <v>K = 0.9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낙찰표"/>
      <sheetName val="노임단가 (2)"/>
      <sheetName val="별표 "/>
      <sheetName val="______D_My_Documents__________2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  <sheetName val="암거공-송암"/>
      <sheetName val="45,46"/>
      <sheetName val="설 계"/>
      <sheetName val="배수통관(좌)"/>
      <sheetName val="위치조서"/>
      <sheetName val="참조-(1)"/>
      <sheetName val="검사(사정)조서"/>
      <sheetName val="검사원"/>
      <sheetName val="내역표지"/>
      <sheetName val="기성금표지"/>
      <sheetName val="비교원가계산서"/>
      <sheetName val="기성원가계산서"/>
      <sheetName val="비교내역"/>
      <sheetName val="기성내역서"/>
      <sheetName val="공종별집계표"/>
      <sheetName val="수량표지"/>
      <sheetName val="토공수량"/>
      <sheetName val="배수수량산출"/>
      <sheetName val="암거수량산출"/>
      <sheetName val="암거위치조서"/>
      <sheetName val="암거구체토공"/>
      <sheetName val="암거구체수량"/>
      <sheetName val="수로암거1.5x1.5)"/>
      <sheetName val="신축이음(1@1.5x1.5)"/>
      <sheetName val="신축이음"/>
      <sheetName val="집수구집계"/>
      <sheetName val="집수구A"/>
      <sheetName val="사진대지(표지)"/>
      <sheetName val="사진대지"/>
      <sheetName val="기성금청구서"/>
    </sheetNames>
    <sheetDataSet>
      <sheetData sheetId="0"/>
      <sheetData sheetId="1" refreshError="1"/>
      <sheetData sheetId="2"/>
      <sheetData sheetId="3"/>
      <sheetData sheetId="4" refreshError="1">
        <row r="25">
          <cell r="AD25">
            <v>43.459999999999994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</sheetNames>
    <definedNames>
      <definedName name="일위규격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view="pageBreakPreview" topLeftCell="B1" zoomScaleNormal="100" zoomScaleSheetLayoutView="100" workbookViewId="0">
      <selection activeCell="E20" sqref="E20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58" t="s">
        <v>3320</v>
      </c>
      <c r="C1" s="58"/>
      <c r="D1" s="58"/>
      <c r="E1" s="58"/>
      <c r="F1" s="58"/>
      <c r="G1" s="58"/>
    </row>
    <row r="2" spans="1:7" ht="18.95" customHeight="1" x14ac:dyDescent="0.3">
      <c r="B2" s="59" t="s">
        <v>3321</v>
      </c>
      <c r="C2" s="59"/>
      <c r="D2" s="59"/>
      <c r="E2" s="59"/>
      <c r="F2" s="60"/>
      <c r="G2" s="60"/>
    </row>
    <row r="3" spans="1:7" ht="18.95" customHeight="1" x14ac:dyDescent="0.3">
      <c r="B3" s="57" t="s">
        <v>3322</v>
      </c>
      <c r="C3" s="57"/>
      <c r="D3" s="57"/>
      <c r="E3" s="43" t="s">
        <v>3323</v>
      </c>
      <c r="F3" s="43" t="s">
        <v>3324</v>
      </c>
      <c r="G3" s="43" t="s">
        <v>644</v>
      </c>
    </row>
    <row r="4" spans="1:7" ht="18.95" customHeight="1" x14ac:dyDescent="0.3">
      <c r="A4" s="1" t="s">
        <v>3329</v>
      </c>
      <c r="B4" s="61" t="s">
        <v>3325</v>
      </c>
      <c r="C4" s="61" t="s">
        <v>3326</v>
      </c>
      <c r="D4" s="43" t="s">
        <v>3330</v>
      </c>
      <c r="E4" s="15">
        <f>TRUNC(공종별집계표!F5, 0)</f>
        <v>56279724</v>
      </c>
      <c r="F4" s="13" t="s">
        <v>52</v>
      </c>
      <c r="G4" s="13" t="s">
        <v>52</v>
      </c>
    </row>
    <row r="5" spans="1:7" ht="18.95" customHeight="1" x14ac:dyDescent="0.3">
      <c r="A5" s="1" t="s">
        <v>3331</v>
      </c>
      <c r="B5" s="61"/>
      <c r="C5" s="61"/>
      <c r="D5" s="43" t="s">
        <v>3332</v>
      </c>
      <c r="E5" s="15">
        <v>0</v>
      </c>
      <c r="F5" s="13" t="s">
        <v>52</v>
      </c>
      <c r="G5" s="13" t="s">
        <v>52</v>
      </c>
    </row>
    <row r="6" spans="1:7" ht="18.95" customHeight="1" x14ac:dyDescent="0.3">
      <c r="A6" s="1" t="s">
        <v>3333</v>
      </c>
      <c r="B6" s="61"/>
      <c r="C6" s="61"/>
      <c r="D6" s="43" t="s">
        <v>3334</v>
      </c>
      <c r="E6" s="15">
        <v>262602</v>
      </c>
      <c r="F6" s="13" t="s">
        <v>52</v>
      </c>
      <c r="G6" s="13" t="s">
        <v>52</v>
      </c>
    </row>
    <row r="7" spans="1:7" ht="18.95" customHeight="1" x14ac:dyDescent="0.3">
      <c r="A7" s="1" t="s">
        <v>3335</v>
      </c>
      <c r="B7" s="61"/>
      <c r="C7" s="61"/>
      <c r="D7" s="43" t="s">
        <v>3336</v>
      </c>
      <c r="E7" s="15">
        <f>TRUNC(E4+E5-E6, 0)</f>
        <v>56017122</v>
      </c>
      <c r="F7" s="13" t="s">
        <v>52</v>
      </c>
      <c r="G7" s="13" t="s">
        <v>52</v>
      </c>
    </row>
    <row r="8" spans="1:7" ht="18.95" customHeight="1" x14ac:dyDescent="0.3">
      <c r="A8" s="1" t="s">
        <v>3337</v>
      </c>
      <c r="B8" s="61"/>
      <c r="C8" s="61" t="s">
        <v>3327</v>
      </c>
      <c r="D8" s="43" t="s">
        <v>3338</v>
      </c>
      <c r="E8" s="15">
        <f>TRUNC(공종별집계표!H5, 0)</f>
        <v>35690991</v>
      </c>
      <c r="F8" s="13" t="s">
        <v>52</v>
      </c>
      <c r="G8" s="13" t="s">
        <v>52</v>
      </c>
    </row>
    <row r="9" spans="1:7" ht="18.95" customHeight="1" x14ac:dyDescent="0.3">
      <c r="A9" s="1" t="s">
        <v>3339</v>
      </c>
      <c r="B9" s="61"/>
      <c r="C9" s="61"/>
      <c r="D9" s="43" t="s">
        <v>3340</v>
      </c>
      <c r="E9" s="15">
        <f>TRUNC(E8*0.175, 0)</f>
        <v>6245923</v>
      </c>
      <c r="F9" s="13" t="s">
        <v>3341</v>
      </c>
      <c r="G9" s="13" t="s">
        <v>52</v>
      </c>
    </row>
    <row r="10" spans="1:7" ht="18.95" customHeight="1" x14ac:dyDescent="0.3">
      <c r="A10" s="1" t="s">
        <v>3342</v>
      </c>
      <c r="B10" s="61"/>
      <c r="C10" s="61"/>
      <c r="D10" s="43" t="s">
        <v>3336</v>
      </c>
      <c r="E10" s="15">
        <f>TRUNC(E8+E9, 0)</f>
        <v>41936914</v>
      </c>
      <c r="F10" s="13" t="s">
        <v>52</v>
      </c>
      <c r="G10" s="13" t="s">
        <v>52</v>
      </c>
    </row>
    <row r="11" spans="1:7" ht="18.95" customHeight="1" x14ac:dyDescent="0.3">
      <c r="A11" s="1" t="s">
        <v>3343</v>
      </c>
      <c r="B11" s="61"/>
      <c r="C11" s="61" t="s">
        <v>3328</v>
      </c>
      <c r="D11" s="43" t="s">
        <v>3344</v>
      </c>
      <c r="E11" s="15">
        <f>TRUNC(공종별집계표!J5, 0)</f>
        <v>3622541</v>
      </c>
      <c r="F11" s="13" t="s">
        <v>52</v>
      </c>
      <c r="G11" s="13" t="s">
        <v>52</v>
      </c>
    </row>
    <row r="12" spans="1:7" ht="18.95" customHeight="1" x14ac:dyDescent="0.3">
      <c r="A12" s="1" t="s">
        <v>3345</v>
      </c>
      <c r="B12" s="61"/>
      <c r="C12" s="61"/>
      <c r="D12" s="43" t="s">
        <v>3346</v>
      </c>
      <c r="E12" s="15">
        <f>TRUNC(E10*0.0356, 0)</f>
        <v>1492954</v>
      </c>
      <c r="F12" s="13" t="s">
        <v>3347</v>
      </c>
      <c r="G12" s="13" t="s">
        <v>52</v>
      </c>
    </row>
    <row r="13" spans="1:7" ht="18.95" customHeight="1" x14ac:dyDescent="0.3">
      <c r="A13" s="1" t="s">
        <v>3348</v>
      </c>
      <c r="B13" s="61"/>
      <c r="C13" s="61"/>
      <c r="D13" s="43" t="s">
        <v>3349</v>
      </c>
      <c r="E13" s="15">
        <f>TRUNC(E10*0.0101, 0)</f>
        <v>423562</v>
      </c>
      <c r="F13" s="13" t="s">
        <v>3350</v>
      </c>
      <c r="G13" s="13" t="s">
        <v>52</v>
      </c>
    </row>
    <row r="14" spans="1:7" ht="18.95" customHeight="1" x14ac:dyDescent="0.3">
      <c r="A14" s="1" t="s">
        <v>3351</v>
      </c>
      <c r="B14" s="61"/>
      <c r="C14" s="61"/>
      <c r="D14" s="43" t="s">
        <v>3352</v>
      </c>
      <c r="E14" s="15">
        <f>TRUNC(E8*0.03595, 0)</f>
        <v>1283091</v>
      </c>
      <c r="F14" s="13" t="s">
        <v>3353</v>
      </c>
      <c r="G14" s="13" t="s">
        <v>52</v>
      </c>
    </row>
    <row r="15" spans="1:7" ht="18.95" customHeight="1" x14ac:dyDescent="0.3">
      <c r="A15" s="1" t="s">
        <v>3354</v>
      </c>
      <c r="B15" s="61"/>
      <c r="C15" s="61"/>
      <c r="D15" s="43" t="s">
        <v>3355</v>
      </c>
      <c r="E15" s="15">
        <f>TRUNC(E8*0.0475, 0)</f>
        <v>1695322</v>
      </c>
      <c r="F15" s="13" t="s">
        <v>3356</v>
      </c>
      <c r="G15" s="13" t="s">
        <v>52</v>
      </c>
    </row>
    <row r="16" spans="1:7" ht="18.95" customHeight="1" x14ac:dyDescent="0.3">
      <c r="A16" s="1" t="s">
        <v>3357</v>
      </c>
      <c r="B16" s="61"/>
      <c r="C16" s="61"/>
      <c r="D16" s="43" t="s">
        <v>3358</v>
      </c>
      <c r="E16" s="15"/>
      <c r="F16" s="13" t="s">
        <v>3359</v>
      </c>
      <c r="G16" s="13" t="s">
        <v>52</v>
      </c>
    </row>
    <row r="17" spans="1:7" ht="18.95" customHeight="1" x14ac:dyDescent="0.3">
      <c r="A17" s="1" t="s">
        <v>3360</v>
      </c>
      <c r="B17" s="61"/>
      <c r="C17" s="61"/>
      <c r="D17" s="43" t="s">
        <v>3361</v>
      </c>
      <c r="E17" s="15">
        <f>TRUNC((E7+E8+(0/1.1))*0.0311, 0)</f>
        <v>2852122</v>
      </c>
      <c r="F17" s="13" t="s">
        <v>3362</v>
      </c>
      <c r="G17" s="13" t="s">
        <v>52</v>
      </c>
    </row>
    <row r="18" spans="1:7" ht="18.95" customHeight="1" x14ac:dyDescent="0.3">
      <c r="A18" s="1" t="s">
        <v>3363</v>
      </c>
      <c r="B18" s="61"/>
      <c r="C18" s="61"/>
      <c r="D18" s="43" t="s">
        <v>3364</v>
      </c>
      <c r="E18" s="15">
        <f>TRUNC(E14*0.1314, 0)</f>
        <v>168598</v>
      </c>
      <c r="F18" s="13" t="s">
        <v>3365</v>
      </c>
      <c r="G18" s="13" t="s">
        <v>52</v>
      </c>
    </row>
    <row r="19" spans="1:7" ht="18.95" customHeight="1" x14ac:dyDescent="0.3">
      <c r="A19" s="44" t="s">
        <v>3363</v>
      </c>
      <c r="B19" s="62"/>
      <c r="C19" s="62"/>
      <c r="D19" s="47" t="s">
        <v>3462</v>
      </c>
      <c r="E19" s="15">
        <f>공종별집계표!L23</f>
        <v>2606000</v>
      </c>
      <c r="F19" s="13"/>
      <c r="G19" s="13" t="s">
        <v>52</v>
      </c>
    </row>
    <row r="20" spans="1:7" ht="18.95" customHeight="1" x14ac:dyDescent="0.3">
      <c r="A20" s="44" t="s">
        <v>3363</v>
      </c>
      <c r="B20" s="62"/>
      <c r="C20" s="62"/>
      <c r="D20" s="47" t="s">
        <v>3479</v>
      </c>
      <c r="E20" s="15">
        <f>공종별집계표!L24</f>
        <v>2000000</v>
      </c>
      <c r="F20" s="13"/>
      <c r="G20" s="13" t="s">
        <v>52</v>
      </c>
    </row>
    <row r="21" spans="1:7" ht="18.95" customHeight="1" x14ac:dyDescent="0.3">
      <c r="A21" s="1" t="s">
        <v>3366</v>
      </c>
      <c r="B21" s="61"/>
      <c r="C21" s="61"/>
      <c r="D21" s="43" t="s">
        <v>3367</v>
      </c>
      <c r="E21" s="15">
        <f>TRUNC(공종별집계표!T25, 0)</f>
        <v>2123844</v>
      </c>
      <c r="F21" s="13" t="s">
        <v>52</v>
      </c>
      <c r="G21" s="13" t="s">
        <v>52</v>
      </c>
    </row>
    <row r="22" spans="1:7" ht="18.95" customHeight="1" x14ac:dyDescent="0.3">
      <c r="A22" s="1" t="s">
        <v>3368</v>
      </c>
      <c r="B22" s="61"/>
      <c r="C22" s="61"/>
      <c r="D22" s="43" t="s">
        <v>3369</v>
      </c>
      <c r="E22" s="15">
        <f>TRUNC(E10*0.00006, 0)</f>
        <v>2516</v>
      </c>
      <c r="F22" s="13" t="s">
        <v>3370</v>
      </c>
      <c r="G22" s="13" t="s">
        <v>52</v>
      </c>
    </row>
    <row r="23" spans="1:7" ht="18.95" customHeight="1" x14ac:dyDescent="0.3">
      <c r="A23" s="1" t="s">
        <v>3371</v>
      </c>
      <c r="B23" s="61"/>
      <c r="C23" s="61"/>
      <c r="D23" s="43" t="s">
        <v>3372</v>
      </c>
      <c r="E23" s="15">
        <f>TRUNC(E10*0.0009, 0)</f>
        <v>37743</v>
      </c>
      <c r="F23" s="13" t="s">
        <v>3373</v>
      </c>
      <c r="G23" s="13" t="s">
        <v>52</v>
      </c>
    </row>
    <row r="24" spans="1:7" ht="18.95" customHeight="1" x14ac:dyDescent="0.3">
      <c r="A24" s="1" t="s">
        <v>3374</v>
      </c>
      <c r="B24" s="61"/>
      <c r="C24" s="61"/>
      <c r="D24" s="43" t="s">
        <v>3375</v>
      </c>
      <c r="E24" s="15">
        <f>TRUNC((E7+E10)*0.05, 0)</f>
        <v>4897701</v>
      </c>
      <c r="F24" s="13" t="s">
        <v>3376</v>
      </c>
      <c r="G24" s="13" t="s">
        <v>52</v>
      </c>
    </row>
    <row r="25" spans="1:7" ht="18.95" customHeight="1" x14ac:dyDescent="0.3">
      <c r="A25" s="1" t="s">
        <v>3377</v>
      </c>
      <c r="B25" s="61"/>
      <c r="C25" s="61"/>
      <c r="D25" s="43" t="s">
        <v>3378</v>
      </c>
      <c r="E25" s="15">
        <f>TRUNC((E7+E8+E11)*0.003, 0)</f>
        <v>285991</v>
      </c>
      <c r="F25" s="13" t="s">
        <v>3379</v>
      </c>
      <c r="G25" s="13" t="s">
        <v>52</v>
      </c>
    </row>
    <row r="26" spans="1:7" ht="18.95" customHeight="1" x14ac:dyDescent="0.3">
      <c r="A26" s="1" t="s">
        <v>3380</v>
      </c>
      <c r="B26" s="61"/>
      <c r="C26" s="61"/>
      <c r="D26" s="43" t="s">
        <v>3381</v>
      </c>
      <c r="E26" s="15">
        <f>TRUNC((E7+E8+E11)*0.00081, 0)</f>
        <v>77217</v>
      </c>
      <c r="F26" s="13" t="s">
        <v>3382</v>
      </c>
      <c r="G26" s="13" t="s">
        <v>3383</v>
      </c>
    </row>
    <row r="27" spans="1:7" ht="18.95" customHeight="1" x14ac:dyDescent="0.3">
      <c r="A27" s="1" t="s">
        <v>3384</v>
      </c>
      <c r="B27" s="61"/>
      <c r="C27" s="61"/>
      <c r="D27" s="43" t="s">
        <v>3385</v>
      </c>
      <c r="E27" s="15">
        <f>TRUNC((E7+E8+E11)*0.0007, 0)</f>
        <v>66731</v>
      </c>
      <c r="F27" s="13" t="s">
        <v>3386</v>
      </c>
      <c r="G27" s="13" t="s">
        <v>52</v>
      </c>
    </row>
    <row r="28" spans="1:7" ht="18.95" customHeight="1" x14ac:dyDescent="0.3">
      <c r="A28" s="1" t="s">
        <v>3387</v>
      </c>
      <c r="B28" s="61"/>
      <c r="C28" s="61"/>
      <c r="D28" s="43" t="s">
        <v>3336</v>
      </c>
      <c r="E28" s="15">
        <f>TRUNC(E11+E12+E13+E14+E15+E16+E17+E18+E19+E20+E21+E22+E23+E24+E25+E26+E27, 0)</f>
        <v>23635933</v>
      </c>
      <c r="F28" s="13" t="s">
        <v>52</v>
      </c>
      <c r="G28" s="13" t="s">
        <v>52</v>
      </c>
    </row>
    <row r="29" spans="1:7" ht="18.95" customHeight="1" x14ac:dyDescent="0.3">
      <c r="A29" s="1" t="s">
        <v>3388</v>
      </c>
      <c r="B29" s="57" t="s">
        <v>3389</v>
      </c>
      <c r="C29" s="57"/>
      <c r="D29" s="57"/>
      <c r="E29" s="15">
        <f>TRUNC(E7+E10+E28, 0)</f>
        <v>121589969</v>
      </c>
      <c r="F29" s="13" t="s">
        <v>52</v>
      </c>
      <c r="G29" s="13" t="s">
        <v>52</v>
      </c>
    </row>
    <row r="30" spans="1:7" ht="18.95" customHeight="1" x14ac:dyDescent="0.3">
      <c r="A30" s="1" t="s">
        <v>3390</v>
      </c>
      <c r="B30" s="57" t="s">
        <v>3391</v>
      </c>
      <c r="C30" s="57"/>
      <c r="D30" s="57"/>
      <c r="E30" s="15">
        <f>TRUNC(E29*0.08, 0)</f>
        <v>9727197</v>
      </c>
      <c r="F30" s="13" t="s">
        <v>3392</v>
      </c>
      <c r="G30" s="13" t="s">
        <v>52</v>
      </c>
    </row>
    <row r="31" spans="1:7" ht="18.95" customHeight="1" x14ac:dyDescent="0.3">
      <c r="A31" s="1" t="s">
        <v>3393</v>
      </c>
      <c r="B31" s="57" t="s">
        <v>3394</v>
      </c>
      <c r="C31" s="57"/>
      <c r="D31" s="57"/>
      <c r="E31" s="15">
        <f>TRUNC((E10+E28+E30)*0.15, 0)</f>
        <v>11295006</v>
      </c>
      <c r="F31" s="13" t="s">
        <v>3395</v>
      </c>
      <c r="G31" s="13" t="s">
        <v>52</v>
      </c>
    </row>
    <row r="32" spans="1:7" ht="18.95" customHeight="1" x14ac:dyDescent="0.3">
      <c r="A32" s="1" t="s">
        <v>3396</v>
      </c>
      <c r="B32" s="57" t="s">
        <v>3397</v>
      </c>
      <c r="C32" s="57"/>
      <c r="D32" s="57"/>
      <c r="E32" s="15">
        <f>TRUNC(E29+E30+E31, 0)</f>
        <v>142612172</v>
      </c>
      <c r="F32" s="13" t="s">
        <v>52</v>
      </c>
      <c r="G32" s="13" t="s">
        <v>52</v>
      </c>
    </row>
    <row r="33" spans="1:7" ht="18.95" customHeight="1" x14ac:dyDescent="0.3">
      <c r="A33" s="1" t="s">
        <v>3398</v>
      </c>
      <c r="B33" s="57" t="s">
        <v>3399</v>
      </c>
      <c r="C33" s="57"/>
      <c r="D33" s="57"/>
      <c r="E33" s="15">
        <f>TRUNC(E32*0.1, 0)</f>
        <v>14261217</v>
      </c>
      <c r="F33" s="13" t="s">
        <v>3400</v>
      </c>
      <c r="G33" s="13" t="s">
        <v>52</v>
      </c>
    </row>
    <row r="34" spans="1:7" ht="18.95" customHeight="1" x14ac:dyDescent="0.3">
      <c r="A34" s="1" t="s">
        <v>3401</v>
      </c>
      <c r="B34" s="57" t="s">
        <v>3402</v>
      </c>
      <c r="C34" s="57"/>
      <c r="D34" s="57"/>
      <c r="E34" s="15">
        <f>TRUNC(E32+E33, -3)</f>
        <v>156873000</v>
      </c>
      <c r="F34" s="13" t="s">
        <v>52</v>
      </c>
      <c r="G34" s="13" t="s">
        <v>52</v>
      </c>
    </row>
    <row r="35" spans="1:7" ht="18.95" customHeight="1" x14ac:dyDescent="0.3">
      <c r="A35" s="1" t="s">
        <v>3403</v>
      </c>
      <c r="B35" s="57" t="s">
        <v>3404</v>
      </c>
      <c r="C35" s="57"/>
      <c r="D35" s="57"/>
      <c r="E35" s="15">
        <f>TRUNC(공종별집계표!T26, 0)</f>
        <v>70668209</v>
      </c>
      <c r="F35" s="13" t="s">
        <v>52</v>
      </c>
      <c r="G35" s="13" t="s">
        <v>52</v>
      </c>
    </row>
    <row r="36" spans="1:7" ht="18.95" customHeight="1" x14ac:dyDescent="0.3">
      <c r="A36" s="1" t="s">
        <v>3405</v>
      </c>
      <c r="B36" s="57" t="s">
        <v>3406</v>
      </c>
      <c r="C36" s="57"/>
      <c r="D36" s="57"/>
      <c r="E36" s="15">
        <f>TRUNC(E34+0+E35, 0)</f>
        <v>227541209</v>
      </c>
      <c r="F36" s="13" t="s">
        <v>52</v>
      </c>
      <c r="G36" s="13" t="s">
        <v>52</v>
      </c>
    </row>
  </sheetData>
  <mergeCells count="16">
    <mergeCell ref="B1:G1"/>
    <mergeCell ref="B2:E2"/>
    <mergeCell ref="F2:G2"/>
    <mergeCell ref="B3:D3"/>
    <mergeCell ref="B4:B28"/>
    <mergeCell ref="C4:C7"/>
    <mergeCell ref="C8:C10"/>
    <mergeCell ref="C11:C28"/>
    <mergeCell ref="B35:D35"/>
    <mergeCell ref="B36:D36"/>
    <mergeCell ref="B29:D29"/>
    <mergeCell ref="B30:D30"/>
    <mergeCell ref="B31:D31"/>
    <mergeCell ref="B32:D32"/>
    <mergeCell ref="B33:D33"/>
    <mergeCell ref="B34:D34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view="pageBreakPreview" topLeftCell="A6" zoomScaleNormal="100" zoomScaleSheetLayoutView="100" workbookViewId="0">
      <selection activeCell="E6" sqref="E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64" t="s">
        <v>2</v>
      </c>
      <c r="B3" s="64" t="s">
        <v>3</v>
      </c>
      <c r="C3" s="64" t="s">
        <v>4</v>
      </c>
      <c r="D3" s="64" t="s">
        <v>5</v>
      </c>
      <c r="E3" s="64" t="s">
        <v>6</v>
      </c>
      <c r="F3" s="64"/>
      <c r="G3" s="64" t="s">
        <v>9</v>
      </c>
      <c r="H3" s="64"/>
      <c r="I3" s="64" t="s">
        <v>10</v>
      </c>
      <c r="J3" s="64"/>
      <c r="K3" s="64" t="s">
        <v>11</v>
      </c>
      <c r="L3" s="64"/>
      <c r="M3" s="64" t="s">
        <v>12</v>
      </c>
      <c r="N3" s="63" t="s">
        <v>13</v>
      </c>
      <c r="O3" s="63" t="s">
        <v>14</v>
      </c>
      <c r="P3" s="63" t="s">
        <v>15</v>
      </c>
      <c r="Q3" s="63" t="s">
        <v>16</v>
      </c>
      <c r="R3" s="63" t="s">
        <v>17</v>
      </c>
      <c r="S3" s="63" t="s">
        <v>18</v>
      </c>
      <c r="T3" s="63" t="s">
        <v>19</v>
      </c>
    </row>
    <row r="4" spans="1:20" ht="30" customHeight="1" x14ac:dyDescent="0.3">
      <c r="A4" s="65"/>
      <c r="B4" s="65"/>
      <c r="C4" s="65"/>
      <c r="D4" s="65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65"/>
      <c r="N4" s="63"/>
      <c r="O4" s="63"/>
      <c r="P4" s="63"/>
      <c r="Q4" s="63"/>
      <c r="R4" s="63"/>
      <c r="S4" s="63"/>
      <c r="T4" s="63"/>
    </row>
    <row r="5" spans="1:20" ht="30" customHeight="1" x14ac:dyDescent="0.3">
      <c r="A5" s="13" t="s">
        <v>51</v>
      </c>
      <c r="B5" s="13" t="s">
        <v>52</v>
      </c>
      <c r="C5" s="13" t="s">
        <v>52</v>
      </c>
      <c r="D5" s="14">
        <v>1</v>
      </c>
      <c r="E5" s="15">
        <f>F6</f>
        <v>56279724</v>
      </c>
      <c r="F5" s="15">
        <f t="shared" ref="F5:F26" si="0">E5*D5</f>
        <v>56279724</v>
      </c>
      <c r="G5" s="15">
        <f>H6</f>
        <v>35690991</v>
      </c>
      <c r="H5" s="15">
        <f t="shared" ref="H5:H26" si="1">G5*D5</f>
        <v>35690991</v>
      </c>
      <c r="I5" s="15">
        <f>J6</f>
        <v>3622541</v>
      </c>
      <c r="J5" s="15">
        <f t="shared" ref="J5:J26" si="2">I5*D5</f>
        <v>3622541</v>
      </c>
      <c r="K5" s="15">
        <f t="shared" ref="K5:K26" si="3">E5+G5+I5</f>
        <v>95593256</v>
      </c>
      <c r="L5" s="15">
        <f t="shared" ref="L5:L26" si="4">F5+H5+J5</f>
        <v>95593256</v>
      </c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3">
      <c r="A6" s="13" t="s">
        <v>54</v>
      </c>
      <c r="B6" s="13" t="s">
        <v>52</v>
      </c>
      <c r="C6" s="13" t="s">
        <v>52</v>
      </c>
      <c r="D6" s="14">
        <v>1</v>
      </c>
      <c r="E6" s="15">
        <f>F7+F8+F9+F10+F11+F12+F13+F14+F15+F16+F17+F18+F19+F20+F21+F22</f>
        <v>56279724</v>
      </c>
      <c r="F6" s="15">
        <f t="shared" si="0"/>
        <v>56279724</v>
      </c>
      <c r="G6" s="15">
        <f>H7+H8+H9+H10+H11+H12+H13+H14+H15+H16+H17+H18+H19+H20+H21+H22</f>
        <v>35690991</v>
      </c>
      <c r="H6" s="15">
        <f t="shared" si="1"/>
        <v>35690991</v>
      </c>
      <c r="I6" s="15">
        <f>J7+J8+J9+J10+J11+J12+J13+J14+J15+J16+J17+J18+J19+J20+J21+J22</f>
        <v>3622541</v>
      </c>
      <c r="J6" s="15">
        <f t="shared" si="2"/>
        <v>3622541</v>
      </c>
      <c r="K6" s="15">
        <f t="shared" si="3"/>
        <v>95593256</v>
      </c>
      <c r="L6" s="15">
        <f t="shared" si="4"/>
        <v>95593256</v>
      </c>
      <c r="M6" s="13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3">
      <c r="A7" s="13" t="s">
        <v>56</v>
      </c>
      <c r="B7" s="13" t="s">
        <v>52</v>
      </c>
      <c r="C7" s="13" t="s">
        <v>52</v>
      </c>
      <c r="D7" s="14">
        <v>1</v>
      </c>
      <c r="E7" s="15">
        <f>공종별내역서!F27</f>
        <v>0</v>
      </c>
      <c r="F7" s="15">
        <f t="shared" si="0"/>
        <v>0</v>
      </c>
      <c r="G7" s="15">
        <f>공종별내역서!H27</f>
        <v>0</v>
      </c>
      <c r="H7" s="15">
        <f t="shared" si="1"/>
        <v>0</v>
      </c>
      <c r="I7" s="15">
        <f>공종별내역서!J27</f>
        <v>983344</v>
      </c>
      <c r="J7" s="15">
        <f t="shared" si="2"/>
        <v>983344</v>
      </c>
      <c r="K7" s="15">
        <f t="shared" si="3"/>
        <v>983344</v>
      </c>
      <c r="L7" s="15">
        <f t="shared" si="4"/>
        <v>983344</v>
      </c>
      <c r="M7" s="13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3">
      <c r="A8" s="13" t="s">
        <v>68</v>
      </c>
      <c r="B8" s="13" t="s">
        <v>52</v>
      </c>
      <c r="C8" s="13" t="s">
        <v>52</v>
      </c>
      <c r="D8" s="14">
        <v>1</v>
      </c>
      <c r="E8" s="15">
        <f>공종별내역서!F51</f>
        <v>2381663</v>
      </c>
      <c r="F8" s="15">
        <f t="shared" si="0"/>
        <v>2381663</v>
      </c>
      <c r="G8" s="15">
        <f>공종별내역서!H51</f>
        <v>4109519</v>
      </c>
      <c r="H8" s="15">
        <f t="shared" si="1"/>
        <v>4109519</v>
      </c>
      <c r="I8" s="15">
        <f>공종별내역서!J51</f>
        <v>1271709</v>
      </c>
      <c r="J8" s="15">
        <f t="shared" si="2"/>
        <v>1271709</v>
      </c>
      <c r="K8" s="15">
        <f t="shared" si="3"/>
        <v>7762891</v>
      </c>
      <c r="L8" s="15">
        <f t="shared" si="4"/>
        <v>7762891</v>
      </c>
      <c r="M8" s="13" t="s">
        <v>52</v>
      </c>
      <c r="N8" s="2" t="s">
        <v>69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1"/>
    </row>
    <row r="9" spans="1:20" ht="30" customHeight="1" x14ac:dyDescent="0.3">
      <c r="A9" s="13" t="s">
        <v>131</v>
      </c>
      <c r="B9" s="13" t="s">
        <v>52</v>
      </c>
      <c r="C9" s="13" t="s">
        <v>52</v>
      </c>
      <c r="D9" s="14">
        <v>1</v>
      </c>
      <c r="E9" s="15">
        <f>공종별내역서!F75</f>
        <v>110884</v>
      </c>
      <c r="F9" s="15">
        <f t="shared" si="0"/>
        <v>110884</v>
      </c>
      <c r="G9" s="15">
        <f>공종별내역서!H75</f>
        <v>357390</v>
      </c>
      <c r="H9" s="15">
        <f t="shared" si="1"/>
        <v>357390</v>
      </c>
      <c r="I9" s="15">
        <f>공종별내역서!J75</f>
        <v>97471</v>
      </c>
      <c r="J9" s="15">
        <f t="shared" si="2"/>
        <v>97471</v>
      </c>
      <c r="K9" s="15">
        <f t="shared" si="3"/>
        <v>565745</v>
      </c>
      <c r="L9" s="15">
        <f t="shared" si="4"/>
        <v>565745</v>
      </c>
      <c r="M9" s="13" t="s">
        <v>52</v>
      </c>
      <c r="N9" s="2" t="s">
        <v>132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1"/>
    </row>
    <row r="10" spans="1:20" ht="30" customHeight="1" x14ac:dyDescent="0.3">
      <c r="A10" s="13" t="s">
        <v>154</v>
      </c>
      <c r="B10" s="13" t="s">
        <v>52</v>
      </c>
      <c r="C10" s="13" t="s">
        <v>52</v>
      </c>
      <c r="D10" s="14">
        <v>1</v>
      </c>
      <c r="E10" s="15">
        <f>공종별내역서!F99</f>
        <v>11215233</v>
      </c>
      <c r="F10" s="15">
        <f t="shared" si="0"/>
        <v>11215233</v>
      </c>
      <c r="G10" s="15">
        <f>공종별내역서!H99</f>
        <v>18353998</v>
      </c>
      <c r="H10" s="15">
        <f t="shared" si="1"/>
        <v>18353998</v>
      </c>
      <c r="I10" s="15">
        <f>공종별내역서!J99</f>
        <v>694728</v>
      </c>
      <c r="J10" s="15">
        <f t="shared" si="2"/>
        <v>694728</v>
      </c>
      <c r="K10" s="15">
        <f t="shared" si="3"/>
        <v>30263959</v>
      </c>
      <c r="L10" s="15">
        <f t="shared" si="4"/>
        <v>30263959</v>
      </c>
      <c r="M10" s="13" t="s">
        <v>52</v>
      </c>
      <c r="N10" s="2" t="s">
        <v>155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11"/>
    </row>
    <row r="11" spans="1:20" ht="30" customHeight="1" x14ac:dyDescent="0.3">
      <c r="A11" s="13" t="s">
        <v>215</v>
      </c>
      <c r="B11" s="13" t="s">
        <v>52</v>
      </c>
      <c r="C11" s="13" t="s">
        <v>52</v>
      </c>
      <c r="D11" s="14">
        <v>1</v>
      </c>
      <c r="E11" s="15">
        <f>공종별내역서!F123</f>
        <v>109577</v>
      </c>
      <c r="F11" s="15">
        <f t="shared" si="0"/>
        <v>109577</v>
      </c>
      <c r="G11" s="15">
        <f>공종별내역서!H123</f>
        <v>495293</v>
      </c>
      <c r="H11" s="15">
        <f t="shared" si="1"/>
        <v>495293</v>
      </c>
      <c r="I11" s="15">
        <f>공종별내역서!J123</f>
        <v>31186</v>
      </c>
      <c r="J11" s="15">
        <f t="shared" si="2"/>
        <v>31186</v>
      </c>
      <c r="K11" s="15">
        <f t="shared" si="3"/>
        <v>636056</v>
      </c>
      <c r="L11" s="15">
        <f t="shared" si="4"/>
        <v>636056</v>
      </c>
      <c r="M11" s="13" t="s">
        <v>52</v>
      </c>
      <c r="N11" s="2" t="s">
        <v>216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11"/>
    </row>
    <row r="12" spans="1:20" ht="30" customHeight="1" x14ac:dyDescent="0.3">
      <c r="A12" s="13" t="s">
        <v>234</v>
      </c>
      <c r="B12" s="13" t="s">
        <v>52</v>
      </c>
      <c r="C12" s="13" t="s">
        <v>52</v>
      </c>
      <c r="D12" s="14">
        <v>1</v>
      </c>
      <c r="E12" s="15">
        <f>공종별내역서!F147</f>
        <v>418110</v>
      </c>
      <c r="F12" s="15">
        <f t="shared" si="0"/>
        <v>418110</v>
      </c>
      <c r="G12" s="15">
        <f>공종별내역서!H147</f>
        <v>1253162</v>
      </c>
      <c r="H12" s="15">
        <f t="shared" si="1"/>
        <v>1253162</v>
      </c>
      <c r="I12" s="15">
        <f>공종별내역서!J147</f>
        <v>25059</v>
      </c>
      <c r="J12" s="15">
        <f t="shared" si="2"/>
        <v>25059</v>
      </c>
      <c r="K12" s="15">
        <f t="shared" si="3"/>
        <v>1696331</v>
      </c>
      <c r="L12" s="15">
        <f t="shared" si="4"/>
        <v>1696331</v>
      </c>
      <c r="M12" s="13" t="s">
        <v>52</v>
      </c>
      <c r="N12" s="2" t="s">
        <v>235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11"/>
    </row>
    <row r="13" spans="1:20" ht="30" customHeight="1" x14ac:dyDescent="0.3">
      <c r="A13" s="13" t="s">
        <v>245</v>
      </c>
      <c r="B13" s="13" t="s">
        <v>52</v>
      </c>
      <c r="C13" s="13" t="s">
        <v>52</v>
      </c>
      <c r="D13" s="14">
        <v>1</v>
      </c>
      <c r="E13" s="15">
        <f>공종별내역서!F171</f>
        <v>8962452</v>
      </c>
      <c r="F13" s="15">
        <f t="shared" si="0"/>
        <v>8962452</v>
      </c>
      <c r="G13" s="15">
        <f>공종별내역서!H171</f>
        <v>4749802</v>
      </c>
      <c r="H13" s="15">
        <f t="shared" si="1"/>
        <v>4749802</v>
      </c>
      <c r="I13" s="15">
        <f>공종별내역서!J171</f>
        <v>85428</v>
      </c>
      <c r="J13" s="15">
        <f t="shared" si="2"/>
        <v>85428</v>
      </c>
      <c r="K13" s="15">
        <f t="shared" si="3"/>
        <v>13797682</v>
      </c>
      <c r="L13" s="15">
        <f t="shared" si="4"/>
        <v>13797682</v>
      </c>
      <c r="M13" s="13" t="s">
        <v>52</v>
      </c>
      <c r="N13" s="2" t="s">
        <v>246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11"/>
    </row>
    <row r="14" spans="1:20" ht="30" customHeight="1" x14ac:dyDescent="0.3">
      <c r="A14" s="13" t="s">
        <v>306</v>
      </c>
      <c r="B14" s="13" t="s">
        <v>52</v>
      </c>
      <c r="C14" s="13" t="s">
        <v>52</v>
      </c>
      <c r="D14" s="14">
        <v>1</v>
      </c>
      <c r="E14" s="15">
        <f>공종별내역서!F195</f>
        <v>149311</v>
      </c>
      <c r="F14" s="15">
        <f t="shared" si="0"/>
        <v>149311</v>
      </c>
      <c r="G14" s="15">
        <f>공종별내역서!H195</f>
        <v>627790</v>
      </c>
      <c r="H14" s="15">
        <f t="shared" si="1"/>
        <v>627790</v>
      </c>
      <c r="I14" s="15">
        <f>공종별내역서!J195</f>
        <v>12353</v>
      </c>
      <c r="J14" s="15">
        <f t="shared" si="2"/>
        <v>12353</v>
      </c>
      <c r="K14" s="15">
        <f t="shared" si="3"/>
        <v>789454</v>
      </c>
      <c r="L14" s="15">
        <f t="shared" si="4"/>
        <v>789454</v>
      </c>
      <c r="M14" s="13" t="s">
        <v>52</v>
      </c>
      <c r="N14" s="2" t="s">
        <v>307</v>
      </c>
      <c r="O14" s="2" t="s">
        <v>52</v>
      </c>
      <c r="P14" s="2" t="s">
        <v>55</v>
      </c>
      <c r="Q14" s="2" t="s">
        <v>52</v>
      </c>
      <c r="R14" s="3">
        <v>3</v>
      </c>
      <c r="S14" s="2" t="s">
        <v>52</v>
      </c>
      <c r="T14" s="11"/>
    </row>
    <row r="15" spans="1:20" ht="30" customHeight="1" x14ac:dyDescent="0.3">
      <c r="A15" s="13" t="s">
        <v>332</v>
      </c>
      <c r="B15" s="13" t="s">
        <v>52</v>
      </c>
      <c r="C15" s="13" t="s">
        <v>52</v>
      </c>
      <c r="D15" s="14">
        <v>1</v>
      </c>
      <c r="E15" s="15">
        <f>공종별내역서!F219</f>
        <v>30456302</v>
      </c>
      <c r="F15" s="15">
        <f t="shared" si="0"/>
        <v>30456302</v>
      </c>
      <c r="G15" s="15">
        <f>공종별내역서!H219</f>
        <v>1577606</v>
      </c>
      <c r="H15" s="15">
        <f t="shared" si="1"/>
        <v>1577606</v>
      </c>
      <c r="I15" s="15">
        <f>공종별내역서!J219</f>
        <v>63145</v>
      </c>
      <c r="J15" s="15">
        <f t="shared" si="2"/>
        <v>63145</v>
      </c>
      <c r="K15" s="15">
        <f t="shared" si="3"/>
        <v>32097053</v>
      </c>
      <c r="L15" s="15">
        <f t="shared" si="4"/>
        <v>32097053</v>
      </c>
      <c r="M15" s="13" t="s">
        <v>52</v>
      </c>
      <c r="N15" s="2" t="s">
        <v>333</v>
      </c>
      <c r="O15" s="2" t="s">
        <v>52</v>
      </c>
      <c r="P15" s="2" t="s">
        <v>55</v>
      </c>
      <c r="Q15" s="2" t="s">
        <v>52</v>
      </c>
      <c r="R15" s="3">
        <v>3</v>
      </c>
      <c r="S15" s="2" t="s">
        <v>52</v>
      </c>
      <c r="T15" s="11"/>
    </row>
    <row r="16" spans="1:20" ht="30" customHeight="1" x14ac:dyDescent="0.3">
      <c r="A16" s="13" t="s">
        <v>372</v>
      </c>
      <c r="B16" s="13" t="s">
        <v>52</v>
      </c>
      <c r="C16" s="13" t="s">
        <v>52</v>
      </c>
      <c r="D16" s="14">
        <v>1</v>
      </c>
      <c r="E16" s="15">
        <f>공종별내역서!F243</f>
        <v>0</v>
      </c>
      <c r="F16" s="15">
        <f t="shared" si="0"/>
        <v>0</v>
      </c>
      <c r="G16" s="15">
        <f>공종별내역서!H243</f>
        <v>274845</v>
      </c>
      <c r="H16" s="15">
        <f t="shared" si="1"/>
        <v>274845</v>
      </c>
      <c r="I16" s="15">
        <f>공종별내역서!J243</f>
        <v>4426</v>
      </c>
      <c r="J16" s="15">
        <f t="shared" si="2"/>
        <v>4426</v>
      </c>
      <c r="K16" s="15">
        <f t="shared" si="3"/>
        <v>279271</v>
      </c>
      <c r="L16" s="15">
        <f t="shared" si="4"/>
        <v>279271</v>
      </c>
      <c r="M16" s="13" t="s">
        <v>52</v>
      </c>
      <c r="N16" s="2" t="s">
        <v>373</v>
      </c>
      <c r="O16" s="2" t="s">
        <v>52</v>
      </c>
      <c r="P16" s="2" t="s">
        <v>55</v>
      </c>
      <c r="Q16" s="2" t="s">
        <v>52</v>
      </c>
      <c r="R16" s="3">
        <v>3</v>
      </c>
      <c r="S16" s="2" t="s">
        <v>52</v>
      </c>
      <c r="T16" s="11"/>
    </row>
    <row r="17" spans="1:20" ht="30" customHeight="1" x14ac:dyDescent="0.3">
      <c r="A17" s="13" t="s">
        <v>391</v>
      </c>
      <c r="B17" s="13" t="s">
        <v>52</v>
      </c>
      <c r="C17" s="13" t="s">
        <v>52</v>
      </c>
      <c r="D17" s="14">
        <v>1</v>
      </c>
      <c r="E17" s="15">
        <f>공종별내역서!F267</f>
        <v>16479</v>
      </c>
      <c r="F17" s="15">
        <f t="shared" si="0"/>
        <v>16479</v>
      </c>
      <c r="G17" s="15">
        <f>공종별내역서!H267</f>
        <v>28260</v>
      </c>
      <c r="H17" s="15">
        <f t="shared" si="1"/>
        <v>28260</v>
      </c>
      <c r="I17" s="15">
        <f>공종별내역서!J267</f>
        <v>919</v>
      </c>
      <c r="J17" s="15">
        <f t="shared" si="2"/>
        <v>919</v>
      </c>
      <c r="K17" s="15">
        <f t="shared" si="3"/>
        <v>45658</v>
      </c>
      <c r="L17" s="15">
        <f t="shared" si="4"/>
        <v>45658</v>
      </c>
      <c r="M17" s="13" t="s">
        <v>52</v>
      </c>
      <c r="N17" s="2" t="s">
        <v>392</v>
      </c>
      <c r="O17" s="2" t="s">
        <v>52</v>
      </c>
      <c r="P17" s="2" t="s">
        <v>55</v>
      </c>
      <c r="Q17" s="2" t="s">
        <v>52</v>
      </c>
      <c r="R17" s="3">
        <v>3</v>
      </c>
      <c r="S17" s="2" t="s">
        <v>52</v>
      </c>
      <c r="T17" s="11"/>
    </row>
    <row r="18" spans="1:20" ht="30" customHeight="1" x14ac:dyDescent="0.3">
      <c r="A18" s="13" t="s">
        <v>403</v>
      </c>
      <c r="B18" s="13" t="s">
        <v>52</v>
      </c>
      <c r="C18" s="13" t="s">
        <v>52</v>
      </c>
      <c r="D18" s="14">
        <v>1</v>
      </c>
      <c r="E18" s="15">
        <f>공종별내역서!F291</f>
        <v>1270228</v>
      </c>
      <c r="F18" s="15">
        <f t="shared" si="0"/>
        <v>1270228</v>
      </c>
      <c r="G18" s="15">
        <f>공종별내역서!H291</f>
        <v>352044</v>
      </c>
      <c r="H18" s="15">
        <f t="shared" si="1"/>
        <v>352044</v>
      </c>
      <c r="I18" s="15">
        <f>공종별내역서!J291</f>
        <v>89632</v>
      </c>
      <c r="J18" s="15">
        <f t="shared" si="2"/>
        <v>89632</v>
      </c>
      <c r="K18" s="15">
        <f t="shared" si="3"/>
        <v>1711904</v>
      </c>
      <c r="L18" s="15">
        <f t="shared" si="4"/>
        <v>1711904</v>
      </c>
      <c r="M18" s="13" t="s">
        <v>52</v>
      </c>
      <c r="N18" s="2" t="s">
        <v>404</v>
      </c>
      <c r="O18" s="2" t="s">
        <v>52</v>
      </c>
      <c r="P18" s="2" t="s">
        <v>55</v>
      </c>
      <c r="Q18" s="2" t="s">
        <v>52</v>
      </c>
      <c r="R18" s="3">
        <v>3</v>
      </c>
      <c r="S18" s="2" t="s">
        <v>52</v>
      </c>
      <c r="T18" s="11"/>
    </row>
    <row r="19" spans="1:20" ht="30" customHeight="1" x14ac:dyDescent="0.3">
      <c r="A19" s="13" t="s">
        <v>419</v>
      </c>
      <c r="B19" s="13" t="s">
        <v>52</v>
      </c>
      <c r="C19" s="13" t="s">
        <v>52</v>
      </c>
      <c r="D19" s="14">
        <v>1</v>
      </c>
      <c r="E19" s="15">
        <f>공종별내역서!F315</f>
        <v>618052</v>
      </c>
      <c r="F19" s="15">
        <f t="shared" si="0"/>
        <v>618052</v>
      </c>
      <c r="G19" s="15">
        <f>공종별내역서!H315</f>
        <v>227790</v>
      </c>
      <c r="H19" s="15">
        <f t="shared" si="1"/>
        <v>227790</v>
      </c>
      <c r="I19" s="15">
        <f>공종별내역서!J315</f>
        <v>70177</v>
      </c>
      <c r="J19" s="15">
        <f t="shared" si="2"/>
        <v>70177</v>
      </c>
      <c r="K19" s="15">
        <f t="shared" si="3"/>
        <v>916019</v>
      </c>
      <c r="L19" s="15">
        <f t="shared" si="4"/>
        <v>916019</v>
      </c>
      <c r="M19" s="13" t="s">
        <v>52</v>
      </c>
      <c r="N19" s="2" t="s">
        <v>420</v>
      </c>
      <c r="O19" s="2" t="s">
        <v>52</v>
      </c>
      <c r="P19" s="2" t="s">
        <v>55</v>
      </c>
      <c r="Q19" s="2" t="s">
        <v>52</v>
      </c>
      <c r="R19" s="3">
        <v>3</v>
      </c>
      <c r="S19" s="2" t="s">
        <v>52</v>
      </c>
      <c r="T19" s="11"/>
    </row>
    <row r="20" spans="1:20" ht="30" customHeight="1" x14ac:dyDescent="0.3">
      <c r="A20" s="13" t="s">
        <v>426</v>
      </c>
      <c r="B20" s="13" t="s">
        <v>52</v>
      </c>
      <c r="C20" s="13" t="s">
        <v>52</v>
      </c>
      <c r="D20" s="14">
        <v>1</v>
      </c>
      <c r="E20" s="15">
        <f>공종별내역서!F339</f>
        <v>173493</v>
      </c>
      <c r="F20" s="15">
        <f t="shared" si="0"/>
        <v>173493</v>
      </c>
      <c r="G20" s="15">
        <f>공종별내역서!H339</f>
        <v>0</v>
      </c>
      <c r="H20" s="15">
        <f t="shared" si="1"/>
        <v>0</v>
      </c>
      <c r="I20" s="15">
        <f>공종별내역서!J339</f>
        <v>82803</v>
      </c>
      <c r="J20" s="15">
        <f t="shared" si="2"/>
        <v>82803</v>
      </c>
      <c r="K20" s="15">
        <f t="shared" si="3"/>
        <v>256296</v>
      </c>
      <c r="L20" s="15">
        <f t="shared" si="4"/>
        <v>256296</v>
      </c>
      <c r="M20" s="13" t="s">
        <v>52</v>
      </c>
      <c r="N20" s="2" t="s">
        <v>427</v>
      </c>
      <c r="O20" s="2" t="s">
        <v>52</v>
      </c>
      <c r="P20" s="2" t="s">
        <v>55</v>
      </c>
      <c r="Q20" s="2" t="s">
        <v>52</v>
      </c>
      <c r="R20" s="3">
        <v>3</v>
      </c>
      <c r="S20" s="2" t="s">
        <v>52</v>
      </c>
      <c r="T20" s="11"/>
    </row>
    <row r="21" spans="1:20" ht="30" customHeight="1" x14ac:dyDescent="0.3">
      <c r="A21" s="13" t="s">
        <v>454</v>
      </c>
      <c r="B21" s="13" t="s">
        <v>52</v>
      </c>
      <c r="C21" s="13" t="s">
        <v>52</v>
      </c>
      <c r="D21" s="14">
        <v>1</v>
      </c>
      <c r="E21" s="15">
        <f>공종별내역서!F363</f>
        <v>135338</v>
      </c>
      <c r="F21" s="15">
        <f t="shared" si="0"/>
        <v>135338</v>
      </c>
      <c r="G21" s="15">
        <f>공종별내역서!H363</f>
        <v>3283492</v>
      </c>
      <c r="H21" s="15">
        <f t="shared" si="1"/>
        <v>3283492</v>
      </c>
      <c r="I21" s="15">
        <f>공종별내역서!J363</f>
        <v>110161</v>
      </c>
      <c r="J21" s="15">
        <f t="shared" si="2"/>
        <v>110161</v>
      </c>
      <c r="K21" s="15">
        <f t="shared" si="3"/>
        <v>3528991</v>
      </c>
      <c r="L21" s="15">
        <f t="shared" si="4"/>
        <v>3528991</v>
      </c>
      <c r="M21" s="13" t="s">
        <v>52</v>
      </c>
      <c r="N21" s="2" t="s">
        <v>455</v>
      </c>
      <c r="O21" s="2" t="s">
        <v>52</v>
      </c>
      <c r="P21" s="2" t="s">
        <v>55</v>
      </c>
      <c r="Q21" s="2" t="s">
        <v>52</v>
      </c>
      <c r="R21" s="3">
        <v>3</v>
      </c>
      <c r="S21" s="2" t="s">
        <v>52</v>
      </c>
      <c r="T21" s="11"/>
    </row>
    <row r="22" spans="1:20" ht="30" customHeight="1" x14ac:dyDescent="0.3">
      <c r="A22" s="13" t="s">
        <v>532</v>
      </c>
      <c r="B22" s="13" t="s">
        <v>52</v>
      </c>
      <c r="C22" s="13" t="s">
        <v>52</v>
      </c>
      <c r="D22" s="14">
        <v>1</v>
      </c>
      <c r="E22" s="15">
        <f>공종별내역서!F387</f>
        <v>262602</v>
      </c>
      <c r="F22" s="15">
        <f t="shared" si="0"/>
        <v>262602</v>
      </c>
      <c r="G22" s="15">
        <f>공종별내역서!H387</f>
        <v>0</v>
      </c>
      <c r="H22" s="15">
        <f t="shared" si="1"/>
        <v>0</v>
      </c>
      <c r="I22" s="15">
        <f>공종별내역서!J387</f>
        <v>0</v>
      </c>
      <c r="J22" s="15">
        <f t="shared" si="2"/>
        <v>0</v>
      </c>
      <c r="K22" s="15">
        <f t="shared" si="3"/>
        <v>262602</v>
      </c>
      <c r="L22" s="15">
        <f t="shared" si="4"/>
        <v>262602</v>
      </c>
      <c r="M22" s="13" t="s">
        <v>52</v>
      </c>
      <c r="N22" s="2" t="s">
        <v>533</v>
      </c>
      <c r="O22" s="2" t="s">
        <v>52</v>
      </c>
      <c r="P22" s="2" t="s">
        <v>55</v>
      </c>
      <c r="Q22" s="2" t="s">
        <v>52</v>
      </c>
      <c r="R22" s="3">
        <v>3</v>
      </c>
      <c r="S22" s="2" t="s">
        <v>52</v>
      </c>
      <c r="T22" s="11"/>
    </row>
    <row r="23" spans="1:20" ht="30" customHeight="1" x14ac:dyDescent="0.3">
      <c r="A23" s="22" t="s">
        <v>3463</v>
      </c>
      <c r="B23" s="13" t="s">
        <v>52</v>
      </c>
      <c r="C23" s="13" t="s">
        <v>52</v>
      </c>
      <c r="D23" s="14">
        <v>1</v>
      </c>
      <c r="E23" s="15">
        <f>공종별내역서!F411</f>
        <v>0</v>
      </c>
      <c r="F23" s="15">
        <f t="shared" ref="F23" si="5">E23*D23</f>
        <v>0</v>
      </c>
      <c r="G23" s="15">
        <f>공종별내역서!H411</f>
        <v>0</v>
      </c>
      <c r="H23" s="15">
        <f t="shared" ref="H23" si="6">G23*D23</f>
        <v>0</v>
      </c>
      <c r="I23" s="15">
        <f>공종별내역서!J411</f>
        <v>2606000</v>
      </c>
      <c r="J23" s="15">
        <f t="shared" ref="J23" si="7">I23*D23</f>
        <v>2606000</v>
      </c>
      <c r="K23" s="15">
        <f t="shared" ref="K23" si="8">E23+G23+I23</f>
        <v>2606000</v>
      </c>
      <c r="L23" s="15">
        <f t="shared" ref="L23" si="9">F23+H23+J23</f>
        <v>2606000</v>
      </c>
      <c r="M23" s="13" t="s">
        <v>52</v>
      </c>
      <c r="N23" s="2" t="s">
        <v>533</v>
      </c>
      <c r="O23" s="2" t="s">
        <v>52</v>
      </c>
      <c r="P23" s="2" t="s">
        <v>55</v>
      </c>
      <c r="Q23" s="2" t="s">
        <v>52</v>
      </c>
      <c r="R23" s="3">
        <v>3</v>
      </c>
      <c r="S23" s="2" t="s">
        <v>52</v>
      </c>
      <c r="T23" s="11"/>
    </row>
    <row r="24" spans="1:20" ht="30" customHeight="1" x14ac:dyDescent="0.3">
      <c r="A24" s="22" t="s">
        <v>3476</v>
      </c>
      <c r="B24" s="13" t="s">
        <v>52</v>
      </c>
      <c r="C24" s="13" t="s">
        <v>52</v>
      </c>
      <c r="D24" s="14">
        <v>1</v>
      </c>
      <c r="E24" s="15">
        <f>공종별내역서!F435</f>
        <v>2000000</v>
      </c>
      <c r="F24" s="15">
        <f t="shared" ref="F24" si="10">E24*D24</f>
        <v>2000000</v>
      </c>
      <c r="G24" s="15">
        <f>공종별내역서!H435</f>
        <v>0</v>
      </c>
      <c r="H24" s="15">
        <f t="shared" ref="H24" si="11">G24*D24</f>
        <v>0</v>
      </c>
      <c r="I24" s="15">
        <f>공종별내역서!J435</f>
        <v>0</v>
      </c>
      <c r="J24" s="15">
        <f t="shared" ref="J24" si="12">I24*D24</f>
        <v>0</v>
      </c>
      <c r="K24" s="15">
        <f t="shared" ref="K24" si="13">E24+G24+I24</f>
        <v>2000000</v>
      </c>
      <c r="L24" s="15">
        <f t="shared" ref="L24" si="14">F24+H24+J24</f>
        <v>2000000</v>
      </c>
      <c r="M24" s="13" t="s">
        <v>52</v>
      </c>
      <c r="N24" s="2" t="s">
        <v>533</v>
      </c>
      <c r="O24" s="2" t="s">
        <v>52</v>
      </c>
      <c r="P24" s="2" t="s">
        <v>55</v>
      </c>
      <c r="Q24" s="2" t="s">
        <v>52</v>
      </c>
      <c r="R24" s="3">
        <v>3</v>
      </c>
      <c r="S24" s="2" t="s">
        <v>52</v>
      </c>
      <c r="T24" s="11"/>
    </row>
    <row r="25" spans="1:20" ht="30" customHeight="1" x14ac:dyDescent="0.3">
      <c r="A25" s="13" t="s">
        <v>3477</v>
      </c>
      <c r="B25" s="13" t="s">
        <v>52</v>
      </c>
      <c r="C25" s="13" t="s">
        <v>52</v>
      </c>
      <c r="D25" s="14">
        <v>1</v>
      </c>
      <c r="E25" s="15">
        <f>공종별내역서!F459</f>
        <v>0</v>
      </c>
      <c r="F25" s="15">
        <f t="shared" si="0"/>
        <v>0</v>
      </c>
      <c r="G25" s="15">
        <f>공종별내역서!H459</f>
        <v>0</v>
      </c>
      <c r="H25" s="15">
        <f t="shared" si="1"/>
        <v>0</v>
      </c>
      <c r="I25" s="15">
        <f>공종별내역서!J459</f>
        <v>2123844</v>
      </c>
      <c r="J25" s="15">
        <f t="shared" si="2"/>
        <v>2123844</v>
      </c>
      <c r="K25" s="15">
        <f t="shared" si="3"/>
        <v>2123844</v>
      </c>
      <c r="L25" s="15">
        <f t="shared" si="4"/>
        <v>2123844</v>
      </c>
      <c r="M25" s="13" t="s">
        <v>52</v>
      </c>
      <c r="N25" s="2" t="s">
        <v>549</v>
      </c>
      <c r="O25" s="2" t="s">
        <v>52</v>
      </c>
      <c r="P25" s="2" t="s">
        <v>52</v>
      </c>
      <c r="Q25" s="2" t="s">
        <v>550</v>
      </c>
      <c r="R25" s="3">
        <v>3</v>
      </c>
      <c r="S25" s="2" t="s">
        <v>52</v>
      </c>
      <c r="T25" s="11">
        <f>L25*1</f>
        <v>2123844</v>
      </c>
    </row>
    <row r="26" spans="1:20" ht="30" customHeight="1" x14ac:dyDescent="0.3">
      <c r="A26" s="13" t="s">
        <v>3478</v>
      </c>
      <c r="B26" s="13" t="s">
        <v>52</v>
      </c>
      <c r="C26" s="13" t="s">
        <v>52</v>
      </c>
      <c r="D26" s="14">
        <v>1</v>
      </c>
      <c r="E26" s="15">
        <f>공종별내역서!F483</f>
        <v>70668209</v>
      </c>
      <c r="F26" s="15">
        <f t="shared" si="0"/>
        <v>70668209</v>
      </c>
      <c r="G26" s="15">
        <f>공종별내역서!H483</f>
        <v>0</v>
      </c>
      <c r="H26" s="15">
        <f t="shared" si="1"/>
        <v>0</v>
      </c>
      <c r="I26" s="15">
        <f>공종별내역서!J483</f>
        <v>0</v>
      </c>
      <c r="J26" s="15">
        <f t="shared" si="2"/>
        <v>0</v>
      </c>
      <c r="K26" s="15">
        <f t="shared" si="3"/>
        <v>70668209</v>
      </c>
      <c r="L26" s="15">
        <f t="shared" si="4"/>
        <v>70668209</v>
      </c>
      <c r="M26" s="13" t="s">
        <v>52</v>
      </c>
      <c r="N26" s="2" t="s">
        <v>589</v>
      </c>
      <c r="O26" s="2" t="s">
        <v>52</v>
      </c>
      <c r="P26" s="2" t="s">
        <v>52</v>
      </c>
      <c r="Q26" s="2" t="s">
        <v>590</v>
      </c>
      <c r="R26" s="3">
        <v>3</v>
      </c>
      <c r="S26" s="2" t="s">
        <v>52</v>
      </c>
      <c r="T26" s="11">
        <f>L26*1</f>
        <v>70668209</v>
      </c>
    </row>
    <row r="27" spans="1:20" ht="30" customHeight="1" x14ac:dyDescent="0.3">
      <c r="A27" s="13" t="s">
        <v>66</v>
      </c>
      <c r="B27" s="14"/>
      <c r="C27" s="14"/>
      <c r="D27" s="14"/>
      <c r="E27" s="14"/>
      <c r="F27" s="15">
        <f>F5</f>
        <v>56279724</v>
      </c>
      <c r="G27" s="14"/>
      <c r="H27" s="15">
        <f>H5</f>
        <v>35690991</v>
      </c>
      <c r="I27" s="14"/>
      <c r="J27" s="15">
        <f>J5</f>
        <v>3622541</v>
      </c>
      <c r="K27" s="14"/>
      <c r="L27" s="15">
        <f>L5</f>
        <v>95593256</v>
      </c>
      <c r="M27" s="14"/>
      <c r="T27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83"/>
  <sheetViews>
    <sheetView view="pageBreakPreview" zoomScaleNormal="100" zoomScaleSheetLayoutView="100" workbookViewId="0">
      <selection activeCell="A416" sqref="A41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64" t="s">
        <v>2</v>
      </c>
      <c r="B2" s="64" t="s">
        <v>3</v>
      </c>
      <c r="C2" s="64" t="s">
        <v>4</v>
      </c>
      <c r="D2" s="64" t="s">
        <v>5</v>
      </c>
      <c r="E2" s="64" t="s">
        <v>6</v>
      </c>
      <c r="F2" s="64"/>
      <c r="G2" s="64" t="s">
        <v>9</v>
      </c>
      <c r="H2" s="64"/>
      <c r="I2" s="64" t="s">
        <v>10</v>
      </c>
      <c r="J2" s="64"/>
      <c r="K2" s="64" t="s">
        <v>11</v>
      </c>
      <c r="L2" s="64"/>
      <c r="M2" s="64" t="s">
        <v>12</v>
      </c>
      <c r="N2" s="63" t="s">
        <v>20</v>
      </c>
      <c r="O2" s="63" t="s">
        <v>14</v>
      </c>
      <c r="P2" s="63" t="s">
        <v>21</v>
      </c>
      <c r="Q2" s="63" t="s">
        <v>13</v>
      </c>
      <c r="R2" s="63" t="s">
        <v>22</v>
      </c>
      <c r="S2" s="63" t="s">
        <v>23</v>
      </c>
      <c r="T2" s="63" t="s">
        <v>24</v>
      </c>
      <c r="U2" s="63" t="s">
        <v>25</v>
      </c>
      <c r="V2" s="63" t="s">
        <v>26</v>
      </c>
      <c r="W2" s="63" t="s">
        <v>27</v>
      </c>
      <c r="X2" s="63" t="s">
        <v>28</v>
      </c>
      <c r="Y2" s="63" t="s">
        <v>29</v>
      </c>
      <c r="Z2" s="63" t="s">
        <v>30</v>
      </c>
      <c r="AA2" s="63" t="s">
        <v>31</v>
      </c>
      <c r="AB2" s="63" t="s">
        <v>32</v>
      </c>
      <c r="AC2" s="63" t="s">
        <v>33</v>
      </c>
      <c r="AD2" s="63" t="s">
        <v>34</v>
      </c>
      <c r="AE2" s="63" t="s">
        <v>35</v>
      </c>
      <c r="AF2" s="63" t="s">
        <v>36</v>
      </c>
      <c r="AG2" s="63" t="s">
        <v>37</v>
      </c>
      <c r="AH2" s="63" t="s">
        <v>38</v>
      </c>
      <c r="AI2" s="63" t="s">
        <v>39</v>
      </c>
      <c r="AJ2" s="63" t="s">
        <v>40</v>
      </c>
      <c r="AK2" s="63" t="s">
        <v>41</v>
      </c>
      <c r="AL2" s="63" t="s">
        <v>42</v>
      </c>
      <c r="AM2" s="63" t="s">
        <v>43</v>
      </c>
      <c r="AN2" s="63" t="s">
        <v>44</v>
      </c>
      <c r="AO2" s="63" t="s">
        <v>45</v>
      </c>
      <c r="AP2" s="63" t="s">
        <v>46</v>
      </c>
      <c r="AQ2" s="63" t="s">
        <v>47</v>
      </c>
      <c r="AR2" s="63" t="s">
        <v>48</v>
      </c>
      <c r="AS2" s="63" t="s">
        <v>16</v>
      </c>
      <c r="AT2" s="63" t="s">
        <v>17</v>
      </c>
      <c r="AU2" s="63" t="s">
        <v>49</v>
      </c>
      <c r="AV2" s="63" t="s">
        <v>50</v>
      </c>
    </row>
    <row r="3" spans="1:48" ht="30" customHeight="1" x14ac:dyDescent="0.3">
      <c r="A3" s="64"/>
      <c r="B3" s="64"/>
      <c r="C3" s="64"/>
      <c r="D3" s="64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64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</row>
    <row r="4" spans="1:48" ht="30" customHeight="1" x14ac:dyDescent="0.3">
      <c r="A4" s="16" t="s">
        <v>56</v>
      </c>
      <c r="B4" s="16" t="s">
        <v>52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58</v>
      </c>
      <c r="B5" s="16" t="s">
        <v>59</v>
      </c>
      <c r="C5" s="16" t="s">
        <v>60</v>
      </c>
      <c r="D5" s="14">
        <v>1</v>
      </c>
      <c r="E5" s="15">
        <f>TRUNC(일위대가목록!E57,0)</f>
        <v>0</v>
      </c>
      <c r="F5" s="15">
        <f>TRUNC(E5*D5, 0)</f>
        <v>0</v>
      </c>
      <c r="G5" s="15">
        <f>TRUNC(일위대가목록!F57,0)</f>
        <v>0</v>
      </c>
      <c r="H5" s="15">
        <f>TRUNC(G5*D5, 0)</f>
        <v>0</v>
      </c>
      <c r="I5" s="15">
        <f>TRUNC(일위대가목록!G57,0)</f>
        <v>983344</v>
      </c>
      <c r="J5" s="15">
        <f>TRUNC(I5*D5, 0)</f>
        <v>983344</v>
      </c>
      <c r="K5" s="15">
        <f>TRUNC(E5+G5+I5, 0)</f>
        <v>983344</v>
      </c>
      <c r="L5" s="15">
        <f>TRUNC(F5+H5+J5, 0)</f>
        <v>983344</v>
      </c>
      <c r="M5" s="16" t="s">
        <v>61</v>
      </c>
      <c r="N5" s="2" t="s">
        <v>62</v>
      </c>
      <c r="O5" s="2" t="s">
        <v>52</v>
      </c>
      <c r="P5" s="2" t="s">
        <v>52</v>
      </c>
      <c r="Q5" s="2" t="s">
        <v>57</v>
      </c>
      <c r="R5" s="2" t="s">
        <v>63</v>
      </c>
      <c r="S5" s="2" t="s">
        <v>64</v>
      </c>
      <c r="T5" s="2" t="s">
        <v>64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65</v>
      </c>
      <c r="AV5" s="3">
        <v>4</v>
      </c>
    </row>
    <row r="6" spans="1:48" ht="30" customHeight="1" x14ac:dyDescent="0.3">
      <c r="A6" s="14"/>
      <c r="B6" s="14"/>
      <c r="C6" s="14"/>
      <c r="D6" s="14"/>
      <c r="E6" s="15"/>
      <c r="F6" s="15"/>
      <c r="G6" s="15"/>
      <c r="H6" s="15"/>
      <c r="I6" s="15"/>
      <c r="J6" s="15"/>
      <c r="K6" s="15"/>
      <c r="L6" s="15"/>
      <c r="M6" s="14"/>
      <c r="Q6" s="1" t="s">
        <v>57</v>
      </c>
    </row>
    <row r="7" spans="1:48" ht="30" customHeight="1" x14ac:dyDescent="0.3">
      <c r="A7" s="14"/>
      <c r="B7" s="14"/>
      <c r="C7" s="14"/>
      <c r="D7" s="14"/>
      <c r="E7" s="15"/>
      <c r="F7" s="15"/>
      <c r="G7" s="15"/>
      <c r="H7" s="15"/>
      <c r="I7" s="15"/>
      <c r="J7" s="15"/>
      <c r="K7" s="15"/>
      <c r="L7" s="15"/>
      <c r="M7" s="14"/>
      <c r="Q7" s="1" t="s">
        <v>57</v>
      </c>
    </row>
    <row r="8" spans="1:48" ht="30" customHeight="1" x14ac:dyDescent="0.3">
      <c r="A8" s="14"/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4"/>
      <c r="Q8" s="1" t="s">
        <v>57</v>
      </c>
    </row>
    <row r="9" spans="1:48" ht="30" customHeight="1" x14ac:dyDescent="0.3">
      <c r="A9" s="14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4"/>
      <c r="Q9" s="1" t="s">
        <v>57</v>
      </c>
    </row>
    <row r="10" spans="1:48" ht="30" customHeight="1" x14ac:dyDescent="0.3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1" t="s">
        <v>57</v>
      </c>
    </row>
    <row r="11" spans="1:48" ht="30" customHeight="1" x14ac:dyDescent="0.3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57</v>
      </c>
    </row>
    <row r="12" spans="1:48" ht="30" customHeight="1" x14ac:dyDescent="0.3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57</v>
      </c>
    </row>
    <row r="13" spans="1:48" ht="30" customHeight="1" x14ac:dyDescent="0.3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57</v>
      </c>
    </row>
    <row r="14" spans="1:48" ht="30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57</v>
      </c>
    </row>
    <row r="15" spans="1:48" ht="30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57</v>
      </c>
    </row>
    <row r="16" spans="1:48" ht="30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57</v>
      </c>
    </row>
    <row r="17" spans="1:48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57</v>
      </c>
    </row>
    <row r="18" spans="1:48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57</v>
      </c>
    </row>
    <row r="19" spans="1:48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57</v>
      </c>
    </row>
    <row r="20" spans="1:48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57</v>
      </c>
    </row>
    <row r="21" spans="1:48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57</v>
      </c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57</v>
      </c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57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57</v>
      </c>
    </row>
    <row r="25" spans="1:48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57</v>
      </c>
    </row>
    <row r="26" spans="1:48" ht="30" customHeight="1" x14ac:dyDescent="0.3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57</v>
      </c>
    </row>
    <row r="27" spans="1:48" ht="30" customHeight="1" x14ac:dyDescent="0.3">
      <c r="A27" s="16" t="s">
        <v>66</v>
      </c>
      <c r="B27" s="14"/>
      <c r="C27" s="14"/>
      <c r="D27" s="14"/>
      <c r="E27" s="15"/>
      <c r="F27" s="15">
        <f>SUMIF(Q5:Q26,"010101",F5:F26)</f>
        <v>0</v>
      </c>
      <c r="G27" s="15"/>
      <c r="H27" s="15">
        <f>SUMIF(Q5:Q26,"010101",H5:H26)</f>
        <v>0</v>
      </c>
      <c r="I27" s="15"/>
      <c r="J27" s="15">
        <f>SUMIF(Q5:Q26,"010101",J5:J26)</f>
        <v>983344</v>
      </c>
      <c r="K27" s="15"/>
      <c r="L27" s="15">
        <f>SUMIF(Q5:Q26,"010101",L5:L26)</f>
        <v>983344</v>
      </c>
      <c r="M27" s="14"/>
      <c r="N27" t="s">
        <v>67</v>
      </c>
    </row>
    <row r="28" spans="1:48" ht="30" customHeight="1" x14ac:dyDescent="0.3">
      <c r="A28" s="16" t="s">
        <v>68</v>
      </c>
      <c r="B28" s="16" t="s">
        <v>52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69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6" t="s">
        <v>70</v>
      </c>
      <c r="B29" s="16" t="s">
        <v>71</v>
      </c>
      <c r="C29" s="16" t="s">
        <v>72</v>
      </c>
      <c r="D29" s="14">
        <v>20</v>
      </c>
      <c r="E29" s="15">
        <f>TRUNC(일위대가목록!E47,0)</f>
        <v>0</v>
      </c>
      <c r="F29" s="15">
        <f t="shared" ref="F29:F40" si="0">TRUNC(E29*D29, 0)</f>
        <v>0</v>
      </c>
      <c r="G29" s="15">
        <f>TRUNC(일위대가목록!F47,0)</f>
        <v>0</v>
      </c>
      <c r="H29" s="15">
        <f t="shared" ref="H29:H40" si="1">TRUNC(G29*D29, 0)</f>
        <v>0</v>
      </c>
      <c r="I29" s="15">
        <f>TRUNC(일위대가목록!G47,0)</f>
        <v>46792</v>
      </c>
      <c r="J29" s="15">
        <f t="shared" ref="J29:J40" si="2">TRUNC(I29*D29, 0)</f>
        <v>935840</v>
      </c>
      <c r="K29" s="15">
        <f t="shared" ref="K29:K40" si="3">TRUNC(E29+G29+I29, 0)</f>
        <v>46792</v>
      </c>
      <c r="L29" s="15">
        <f t="shared" ref="L29:L40" si="4">TRUNC(F29+H29+J29, 0)</f>
        <v>935840</v>
      </c>
      <c r="M29" s="16" t="s">
        <v>73</v>
      </c>
      <c r="N29" s="2" t="s">
        <v>74</v>
      </c>
      <c r="O29" s="2" t="s">
        <v>52</v>
      </c>
      <c r="P29" s="2" t="s">
        <v>52</v>
      </c>
      <c r="Q29" s="2" t="s">
        <v>69</v>
      </c>
      <c r="R29" s="2" t="s">
        <v>63</v>
      </c>
      <c r="S29" s="2" t="s">
        <v>64</v>
      </c>
      <c r="T29" s="2" t="s">
        <v>64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75</v>
      </c>
      <c r="AV29" s="3">
        <v>125</v>
      </c>
    </row>
    <row r="30" spans="1:48" ht="30" customHeight="1" x14ac:dyDescent="0.3">
      <c r="A30" s="16" t="s">
        <v>76</v>
      </c>
      <c r="B30" s="16" t="s">
        <v>77</v>
      </c>
      <c r="C30" s="16" t="s">
        <v>78</v>
      </c>
      <c r="D30" s="14">
        <v>138</v>
      </c>
      <c r="E30" s="15">
        <f>TRUNC(일위대가목록!E180,0)</f>
        <v>6089</v>
      </c>
      <c r="F30" s="15">
        <f t="shared" si="0"/>
        <v>840282</v>
      </c>
      <c r="G30" s="15">
        <f>TRUNC(일위대가목록!F180,0)</f>
        <v>14718</v>
      </c>
      <c r="H30" s="15">
        <f t="shared" si="1"/>
        <v>2031084</v>
      </c>
      <c r="I30" s="15">
        <f>TRUNC(일위대가목록!G180,0)</f>
        <v>294</v>
      </c>
      <c r="J30" s="15">
        <f t="shared" si="2"/>
        <v>40572</v>
      </c>
      <c r="K30" s="15">
        <f t="shared" si="3"/>
        <v>21101</v>
      </c>
      <c r="L30" s="15">
        <f t="shared" si="4"/>
        <v>2911938</v>
      </c>
      <c r="M30" s="16" t="s">
        <v>79</v>
      </c>
      <c r="N30" s="2" t="s">
        <v>80</v>
      </c>
      <c r="O30" s="2" t="s">
        <v>52</v>
      </c>
      <c r="P30" s="2" t="s">
        <v>52</v>
      </c>
      <c r="Q30" s="2" t="s">
        <v>69</v>
      </c>
      <c r="R30" s="2" t="s">
        <v>63</v>
      </c>
      <c r="S30" s="2" t="s">
        <v>64</v>
      </c>
      <c r="T30" s="2" t="s">
        <v>64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81</v>
      </c>
      <c r="AV30" s="3">
        <v>126</v>
      </c>
    </row>
    <row r="31" spans="1:48" ht="30" customHeight="1" x14ac:dyDescent="0.3">
      <c r="A31" s="16" t="s">
        <v>76</v>
      </c>
      <c r="B31" s="16" t="s">
        <v>82</v>
      </c>
      <c r="C31" s="16" t="s">
        <v>78</v>
      </c>
      <c r="D31" s="14">
        <v>44.2</v>
      </c>
      <c r="E31" s="15">
        <f>TRUNC(일위대가목록!E181,0)</f>
        <v>6089</v>
      </c>
      <c r="F31" s="15">
        <f t="shared" si="0"/>
        <v>269133</v>
      </c>
      <c r="G31" s="15">
        <f>TRUNC(일위대가목록!F181,0)</f>
        <v>17000</v>
      </c>
      <c r="H31" s="15">
        <f t="shared" si="1"/>
        <v>751400</v>
      </c>
      <c r="I31" s="15">
        <f>TRUNC(일위대가목록!G181,0)</f>
        <v>340</v>
      </c>
      <c r="J31" s="15">
        <f t="shared" si="2"/>
        <v>15028</v>
      </c>
      <c r="K31" s="15">
        <f t="shared" si="3"/>
        <v>23429</v>
      </c>
      <c r="L31" s="15">
        <f t="shared" si="4"/>
        <v>1035561</v>
      </c>
      <c r="M31" s="16" t="s">
        <v>83</v>
      </c>
      <c r="N31" s="2" t="s">
        <v>84</v>
      </c>
      <c r="O31" s="2" t="s">
        <v>52</v>
      </c>
      <c r="P31" s="2" t="s">
        <v>52</v>
      </c>
      <c r="Q31" s="2" t="s">
        <v>69</v>
      </c>
      <c r="R31" s="2" t="s">
        <v>63</v>
      </c>
      <c r="S31" s="2" t="s">
        <v>64</v>
      </c>
      <c r="T31" s="2" t="s">
        <v>64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85</v>
      </c>
      <c r="AV31" s="3">
        <v>127</v>
      </c>
    </row>
    <row r="32" spans="1:48" ht="30" customHeight="1" x14ac:dyDescent="0.3">
      <c r="A32" s="16" t="s">
        <v>86</v>
      </c>
      <c r="B32" s="16" t="s">
        <v>87</v>
      </c>
      <c r="C32" s="16" t="s">
        <v>78</v>
      </c>
      <c r="D32" s="14">
        <v>10.4</v>
      </c>
      <c r="E32" s="15">
        <f>TRUNC(일위대가목록!E56,0)</f>
        <v>1309</v>
      </c>
      <c r="F32" s="15">
        <f t="shared" si="0"/>
        <v>13613</v>
      </c>
      <c r="G32" s="15">
        <f>TRUNC(일위대가목록!F56,0)</f>
        <v>15267</v>
      </c>
      <c r="H32" s="15">
        <f t="shared" si="1"/>
        <v>158776</v>
      </c>
      <c r="I32" s="15">
        <f>TRUNC(일위대가목록!G56,0)</f>
        <v>0</v>
      </c>
      <c r="J32" s="15">
        <f t="shared" si="2"/>
        <v>0</v>
      </c>
      <c r="K32" s="15">
        <f t="shared" si="3"/>
        <v>16576</v>
      </c>
      <c r="L32" s="15">
        <f t="shared" si="4"/>
        <v>172389</v>
      </c>
      <c r="M32" s="16" t="s">
        <v>88</v>
      </c>
      <c r="N32" s="2" t="s">
        <v>89</v>
      </c>
      <c r="O32" s="2" t="s">
        <v>52</v>
      </c>
      <c r="P32" s="2" t="s">
        <v>52</v>
      </c>
      <c r="Q32" s="2" t="s">
        <v>69</v>
      </c>
      <c r="R32" s="2" t="s">
        <v>63</v>
      </c>
      <c r="S32" s="2" t="s">
        <v>64</v>
      </c>
      <c r="T32" s="2" t="s">
        <v>64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90</v>
      </c>
      <c r="AV32" s="3">
        <v>128</v>
      </c>
    </row>
    <row r="33" spans="1:48" ht="30" customHeight="1" x14ac:dyDescent="0.3">
      <c r="A33" s="16" t="s">
        <v>91</v>
      </c>
      <c r="B33" s="16" t="s">
        <v>92</v>
      </c>
      <c r="C33" s="16" t="s">
        <v>93</v>
      </c>
      <c r="D33" s="14">
        <v>1</v>
      </c>
      <c r="E33" s="15">
        <f>TRUNC(일위대가목록!E51,0)</f>
        <v>33052</v>
      </c>
      <c r="F33" s="15">
        <f t="shared" si="0"/>
        <v>33052</v>
      </c>
      <c r="G33" s="15">
        <f>TRUNC(일위대가목록!F51,0)</f>
        <v>94574</v>
      </c>
      <c r="H33" s="15">
        <f t="shared" si="1"/>
        <v>94574</v>
      </c>
      <c r="I33" s="15">
        <f>TRUNC(일위대가목록!G51,0)</f>
        <v>0</v>
      </c>
      <c r="J33" s="15">
        <f t="shared" si="2"/>
        <v>0</v>
      </c>
      <c r="K33" s="15">
        <f t="shared" si="3"/>
        <v>127626</v>
      </c>
      <c r="L33" s="15">
        <f t="shared" si="4"/>
        <v>127626</v>
      </c>
      <c r="M33" s="16" t="s">
        <v>94</v>
      </c>
      <c r="N33" s="2" t="s">
        <v>95</v>
      </c>
      <c r="O33" s="2" t="s">
        <v>52</v>
      </c>
      <c r="P33" s="2" t="s">
        <v>52</v>
      </c>
      <c r="Q33" s="2" t="s">
        <v>69</v>
      </c>
      <c r="R33" s="2" t="s">
        <v>63</v>
      </c>
      <c r="S33" s="2" t="s">
        <v>64</v>
      </c>
      <c r="T33" s="2" t="s">
        <v>64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96</v>
      </c>
      <c r="AV33" s="3">
        <v>9</v>
      </c>
    </row>
    <row r="34" spans="1:48" ht="30" customHeight="1" x14ac:dyDescent="0.3">
      <c r="A34" s="16" t="s">
        <v>97</v>
      </c>
      <c r="B34" s="16" t="s">
        <v>98</v>
      </c>
      <c r="C34" s="16" t="s">
        <v>60</v>
      </c>
      <c r="D34" s="14">
        <v>4</v>
      </c>
      <c r="E34" s="15">
        <f>TRUNC(일위대가목록!E54,0)</f>
        <v>11262</v>
      </c>
      <c r="F34" s="15">
        <f t="shared" si="0"/>
        <v>45048</v>
      </c>
      <c r="G34" s="15">
        <f>TRUNC(일위대가목록!F54,0)</f>
        <v>160723</v>
      </c>
      <c r="H34" s="15">
        <f t="shared" si="1"/>
        <v>642892</v>
      </c>
      <c r="I34" s="15">
        <f>TRUNC(일위대가목록!G54,0)</f>
        <v>0</v>
      </c>
      <c r="J34" s="15">
        <f t="shared" si="2"/>
        <v>0</v>
      </c>
      <c r="K34" s="15">
        <f t="shared" si="3"/>
        <v>171985</v>
      </c>
      <c r="L34" s="15">
        <f t="shared" si="4"/>
        <v>687940</v>
      </c>
      <c r="M34" s="16" t="s">
        <v>99</v>
      </c>
      <c r="N34" s="2" t="s">
        <v>100</v>
      </c>
      <c r="O34" s="2" t="s">
        <v>52</v>
      </c>
      <c r="P34" s="2" t="s">
        <v>52</v>
      </c>
      <c r="Q34" s="2" t="s">
        <v>69</v>
      </c>
      <c r="R34" s="2" t="s">
        <v>63</v>
      </c>
      <c r="S34" s="2" t="s">
        <v>64</v>
      </c>
      <c r="T34" s="2" t="s">
        <v>64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101</v>
      </c>
      <c r="AV34" s="3">
        <v>10</v>
      </c>
    </row>
    <row r="35" spans="1:48" ht="30" customHeight="1" x14ac:dyDescent="0.3">
      <c r="A35" s="16" t="s">
        <v>102</v>
      </c>
      <c r="B35" s="16" t="s">
        <v>103</v>
      </c>
      <c r="C35" s="16" t="s">
        <v>78</v>
      </c>
      <c r="D35" s="14">
        <v>12.8</v>
      </c>
      <c r="E35" s="15">
        <f>TRUNC(일위대가목록!E62,0)</f>
        <v>0</v>
      </c>
      <c r="F35" s="15">
        <f t="shared" si="0"/>
        <v>0</v>
      </c>
      <c r="G35" s="15">
        <f>TRUNC(일위대가목록!F62,0)</f>
        <v>1388</v>
      </c>
      <c r="H35" s="15">
        <f t="shared" si="1"/>
        <v>17766</v>
      </c>
      <c r="I35" s="15">
        <f>TRUNC(일위대가목록!G62,0)</f>
        <v>0</v>
      </c>
      <c r="J35" s="15">
        <f t="shared" si="2"/>
        <v>0</v>
      </c>
      <c r="K35" s="15">
        <f t="shared" si="3"/>
        <v>1388</v>
      </c>
      <c r="L35" s="15">
        <f t="shared" si="4"/>
        <v>17766</v>
      </c>
      <c r="M35" s="16" t="s">
        <v>104</v>
      </c>
      <c r="N35" s="2" t="s">
        <v>105</v>
      </c>
      <c r="O35" s="2" t="s">
        <v>52</v>
      </c>
      <c r="P35" s="2" t="s">
        <v>52</v>
      </c>
      <c r="Q35" s="2" t="s">
        <v>69</v>
      </c>
      <c r="R35" s="2" t="s">
        <v>63</v>
      </c>
      <c r="S35" s="2" t="s">
        <v>64</v>
      </c>
      <c r="T35" s="2" t="s">
        <v>64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106</v>
      </c>
      <c r="AV35" s="3">
        <v>14</v>
      </c>
    </row>
    <row r="36" spans="1:48" ht="30" customHeight="1" x14ac:dyDescent="0.3">
      <c r="A36" s="16" t="s">
        <v>107</v>
      </c>
      <c r="B36" s="16" t="s">
        <v>103</v>
      </c>
      <c r="C36" s="16" t="s">
        <v>78</v>
      </c>
      <c r="D36" s="14">
        <v>12.8</v>
      </c>
      <c r="E36" s="15">
        <f>TRUNC(일위대가목록!E63,0)</f>
        <v>0</v>
      </c>
      <c r="F36" s="15">
        <f t="shared" si="0"/>
        <v>0</v>
      </c>
      <c r="G36" s="15">
        <f>TRUNC(일위대가목록!F63,0)</f>
        <v>3331</v>
      </c>
      <c r="H36" s="15">
        <f t="shared" si="1"/>
        <v>42636</v>
      </c>
      <c r="I36" s="15">
        <f>TRUNC(일위대가목록!G63,0)</f>
        <v>0</v>
      </c>
      <c r="J36" s="15">
        <f t="shared" si="2"/>
        <v>0</v>
      </c>
      <c r="K36" s="15">
        <f t="shared" si="3"/>
        <v>3331</v>
      </c>
      <c r="L36" s="15">
        <f t="shared" si="4"/>
        <v>42636</v>
      </c>
      <c r="M36" s="16" t="s">
        <v>108</v>
      </c>
      <c r="N36" s="2" t="s">
        <v>109</v>
      </c>
      <c r="O36" s="2" t="s">
        <v>52</v>
      </c>
      <c r="P36" s="2" t="s">
        <v>52</v>
      </c>
      <c r="Q36" s="2" t="s">
        <v>69</v>
      </c>
      <c r="R36" s="2" t="s">
        <v>63</v>
      </c>
      <c r="S36" s="2" t="s">
        <v>64</v>
      </c>
      <c r="T36" s="2" t="s">
        <v>64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110</v>
      </c>
      <c r="AV36" s="3">
        <v>15</v>
      </c>
    </row>
    <row r="37" spans="1:48" ht="30" customHeight="1" x14ac:dyDescent="0.3">
      <c r="A37" s="16" t="s">
        <v>111</v>
      </c>
      <c r="B37" s="16" t="s">
        <v>112</v>
      </c>
      <c r="C37" s="16" t="s">
        <v>78</v>
      </c>
      <c r="D37" s="14">
        <v>12.8</v>
      </c>
      <c r="E37" s="15">
        <f>TRUNC(일위대가목록!E64,0)</f>
        <v>0</v>
      </c>
      <c r="F37" s="15">
        <f t="shared" si="0"/>
        <v>0</v>
      </c>
      <c r="G37" s="15">
        <f>TRUNC(일위대가목록!F64,0)</f>
        <v>688</v>
      </c>
      <c r="H37" s="15">
        <f t="shared" si="1"/>
        <v>8806</v>
      </c>
      <c r="I37" s="15">
        <f>TRUNC(일위대가목록!G64,0)</f>
        <v>0</v>
      </c>
      <c r="J37" s="15">
        <f t="shared" si="2"/>
        <v>0</v>
      </c>
      <c r="K37" s="15">
        <f t="shared" si="3"/>
        <v>688</v>
      </c>
      <c r="L37" s="15">
        <f t="shared" si="4"/>
        <v>8806</v>
      </c>
      <c r="M37" s="16" t="s">
        <v>113</v>
      </c>
      <c r="N37" s="2" t="s">
        <v>114</v>
      </c>
      <c r="O37" s="2" t="s">
        <v>52</v>
      </c>
      <c r="P37" s="2" t="s">
        <v>52</v>
      </c>
      <c r="Q37" s="2" t="s">
        <v>69</v>
      </c>
      <c r="R37" s="2" t="s">
        <v>63</v>
      </c>
      <c r="S37" s="2" t="s">
        <v>64</v>
      </c>
      <c r="T37" s="2" t="s">
        <v>64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115</v>
      </c>
      <c r="AV37" s="3">
        <v>16</v>
      </c>
    </row>
    <row r="38" spans="1:48" ht="30" customHeight="1" x14ac:dyDescent="0.3">
      <c r="A38" s="16" t="s">
        <v>116</v>
      </c>
      <c r="B38" s="16" t="s">
        <v>117</v>
      </c>
      <c r="C38" s="16" t="s">
        <v>78</v>
      </c>
      <c r="D38" s="14">
        <v>12.8</v>
      </c>
      <c r="E38" s="15">
        <f>TRUNC(일위대가목록!E60,0)</f>
        <v>0</v>
      </c>
      <c r="F38" s="15">
        <f t="shared" si="0"/>
        <v>0</v>
      </c>
      <c r="G38" s="15">
        <f>TRUNC(일위대가목록!F60,0)</f>
        <v>22368</v>
      </c>
      <c r="H38" s="15">
        <f t="shared" si="1"/>
        <v>286310</v>
      </c>
      <c r="I38" s="15">
        <f>TRUNC(일위대가목록!G60,0)</f>
        <v>0</v>
      </c>
      <c r="J38" s="15">
        <f t="shared" si="2"/>
        <v>0</v>
      </c>
      <c r="K38" s="15">
        <f t="shared" si="3"/>
        <v>22368</v>
      </c>
      <c r="L38" s="15">
        <f t="shared" si="4"/>
        <v>286310</v>
      </c>
      <c r="M38" s="16" t="s">
        <v>118</v>
      </c>
      <c r="N38" s="2" t="s">
        <v>119</v>
      </c>
      <c r="O38" s="2" t="s">
        <v>52</v>
      </c>
      <c r="P38" s="2" t="s">
        <v>52</v>
      </c>
      <c r="Q38" s="2" t="s">
        <v>69</v>
      </c>
      <c r="R38" s="2" t="s">
        <v>63</v>
      </c>
      <c r="S38" s="2" t="s">
        <v>64</v>
      </c>
      <c r="T38" s="2" t="s">
        <v>64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120</v>
      </c>
      <c r="AV38" s="3">
        <v>12</v>
      </c>
    </row>
    <row r="39" spans="1:48" ht="30" customHeight="1" x14ac:dyDescent="0.3">
      <c r="A39" s="16" t="s">
        <v>121</v>
      </c>
      <c r="B39" s="16" t="s">
        <v>122</v>
      </c>
      <c r="C39" s="16" t="s">
        <v>78</v>
      </c>
      <c r="D39" s="14">
        <v>12.5</v>
      </c>
      <c r="E39" s="15">
        <f>TRUNC(일위대가목록!E61,0)</f>
        <v>0</v>
      </c>
      <c r="F39" s="15">
        <f t="shared" si="0"/>
        <v>0</v>
      </c>
      <c r="G39" s="15">
        <f>TRUNC(일위대가목록!F61,0)</f>
        <v>6022</v>
      </c>
      <c r="H39" s="15">
        <f t="shared" si="1"/>
        <v>75275</v>
      </c>
      <c r="I39" s="15">
        <f>TRUNC(일위대가목록!G61,0)</f>
        <v>0</v>
      </c>
      <c r="J39" s="15">
        <f t="shared" si="2"/>
        <v>0</v>
      </c>
      <c r="K39" s="15">
        <f t="shared" si="3"/>
        <v>6022</v>
      </c>
      <c r="L39" s="15">
        <f t="shared" si="4"/>
        <v>75275</v>
      </c>
      <c r="M39" s="16" t="s">
        <v>123</v>
      </c>
      <c r="N39" s="2" t="s">
        <v>124</v>
      </c>
      <c r="O39" s="2" t="s">
        <v>52</v>
      </c>
      <c r="P39" s="2" t="s">
        <v>52</v>
      </c>
      <c r="Q39" s="2" t="s">
        <v>69</v>
      </c>
      <c r="R39" s="2" t="s">
        <v>63</v>
      </c>
      <c r="S39" s="2" t="s">
        <v>64</v>
      </c>
      <c r="T39" s="2" t="s">
        <v>64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125</v>
      </c>
      <c r="AV39" s="3">
        <v>129</v>
      </c>
    </row>
    <row r="40" spans="1:48" ht="30" customHeight="1" x14ac:dyDescent="0.3">
      <c r="A40" s="16" t="s">
        <v>126</v>
      </c>
      <c r="B40" s="16" t="s">
        <v>127</v>
      </c>
      <c r="C40" s="16" t="s">
        <v>72</v>
      </c>
      <c r="D40" s="14">
        <v>10.4</v>
      </c>
      <c r="E40" s="15">
        <f>TRUNC(일위대가목록!E59,0)</f>
        <v>113513</v>
      </c>
      <c r="F40" s="15">
        <f t="shared" si="0"/>
        <v>1180535</v>
      </c>
      <c r="G40" s="15">
        <f>TRUNC(일위대가목록!F59,0)</f>
        <v>0</v>
      </c>
      <c r="H40" s="15">
        <f t="shared" si="1"/>
        <v>0</v>
      </c>
      <c r="I40" s="15">
        <f>TRUNC(일위대가목록!G59,0)</f>
        <v>26949</v>
      </c>
      <c r="J40" s="15">
        <f t="shared" si="2"/>
        <v>280269</v>
      </c>
      <c r="K40" s="15">
        <f t="shared" si="3"/>
        <v>140462</v>
      </c>
      <c r="L40" s="15">
        <f t="shared" si="4"/>
        <v>1460804</v>
      </c>
      <c r="M40" s="16" t="s">
        <v>128</v>
      </c>
      <c r="N40" s="2" t="s">
        <v>129</v>
      </c>
      <c r="O40" s="2" t="s">
        <v>52</v>
      </c>
      <c r="P40" s="2" t="s">
        <v>52</v>
      </c>
      <c r="Q40" s="2" t="s">
        <v>69</v>
      </c>
      <c r="R40" s="2" t="s">
        <v>63</v>
      </c>
      <c r="S40" s="2" t="s">
        <v>64</v>
      </c>
      <c r="T40" s="2" t="s">
        <v>64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52</v>
      </c>
      <c r="AS40" s="2" t="s">
        <v>52</v>
      </c>
      <c r="AT40" s="3"/>
      <c r="AU40" s="2" t="s">
        <v>130</v>
      </c>
      <c r="AV40" s="3">
        <v>202</v>
      </c>
    </row>
    <row r="41" spans="1:48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69</v>
      </c>
    </row>
    <row r="42" spans="1:48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69</v>
      </c>
    </row>
    <row r="43" spans="1:48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69</v>
      </c>
    </row>
    <row r="44" spans="1:48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69</v>
      </c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69</v>
      </c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69</v>
      </c>
    </row>
    <row r="47" spans="1:48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69</v>
      </c>
    </row>
    <row r="48" spans="1:48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69</v>
      </c>
    </row>
    <row r="49" spans="1:48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69</v>
      </c>
    </row>
    <row r="50" spans="1:48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69</v>
      </c>
    </row>
    <row r="51" spans="1:48" ht="30" customHeight="1" x14ac:dyDescent="0.3">
      <c r="A51" s="16" t="s">
        <v>66</v>
      </c>
      <c r="B51" s="14"/>
      <c r="C51" s="14"/>
      <c r="D51" s="14"/>
      <c r="E51" s="15"/>
      <c r="F51" s="15">
        <f>SUMIF(Q29:Q50,"010102",F29:F50)</f>
        <v>2381663</v>
      </c>
      <c r="G51" s="15"/>
      <c r="H51" s="15">
        <f>SUMIF(Q29:Q50,"010102",H29:H50)</f>
        <v>4109519</v>
      </c>
      <c r="I51" s="15"/>
      <c r="J51" s="15">
        <f>SUMIF(Q29:Q50,"010102",J29:J50)</f>
        <v>1271709</v>
      </c>
      <c r="K51" s="15"/>
      <c r="L51" s="15">
        <f>SUMIF(Q29:Q50,"010102",L29:L50)</f>
        <v>7762891</v>
      </c>
      <c r="M51" s="14"/>
      <c r="N51" t="s">
        <v>67</v>
      </c>
    </row>
    <row r="52" spans="1:48" ht="30" customHeight="1" x14ac:dyDescent="0.3">
      <c r="A52" s="16" t="s">
        <v>131</v>
      </c>
      <c r="B52" s="16" t="s">
        <v>52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132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6" t="s">
        <v>133</v>
      </c>
      <c r="B53" s="16" t="s">
        <v>134</v>
      </c>
      <c r="C53" s="16" t="s">
        <v>135</v>
      </c>
      <c r="D53" s="14">
        <v>22.2</v>
      </c>
      <c r="E53" s="15">
        <f>TRUNC(단가산출목록!E28,0)</f>
        <v>710</v>
      </c>
      <c r="F53" s="15">
        <f>TRUNC(E53*D53, 0)</f>
        <v>15762</v>
      </c>
      <c r="G53" s="15">
        <f>TRUNC(단가산출목록!F28,0)</f>
        <v>6330</v>
      </c>
      <c r="H53" s="15">
        <f>TRUNC(G53*D53, 0)</f>
        <v>140526</v>
      </c>
      <c r="I53" s="15">
        <f>TRUNC(단가산출목록!G28,0)</f>
        <v>705</v>
      </c>
      <c r="J53" s="15">
        <f>TRUNC(I53*D53, 0)</f>
        <v>15651</v>
      </c>
      <c r="K53" s="15">
        <f t="shared" ref="K53:L56" si="5">TRUNC(E53+G53+I53, 0)</f>
        <v>7745</v>
      </c>
      <c r="L53" s="15">
        <f t="shared" si="5"/>
        <v>171939</v>
      </c>
      <c r="M53" s="16" t="s">
        <v>136</v>
      </c>
      <c r="N53" s="2" t="s">
        <v>137</v>
      </c>
      <c r="O53" s="2" t="s">
        <v>52</v>
      </c>
      <c r="P53" s="2" t="s">
        <v>52</v>
      </c>
      <c r="Q53" s="2" t="s">
        <v>132</v>
      </c>
      <c r="R53" s="2" t="s">
        <v>64</v>
      </c>
      <c r="S53" s="2" t="s">
        <v>63</v>
      </c>
      <c r="T53" s="2" t="s">
        <v>64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138</v>
      </c>
      <c r="AV53" s="3">
        <v>153</v>
      </c>
    </row>
    <row r="54" spans="1:48" ht="30" customHeight="1" x14ac:dyDescent="0.3">
      <c r="A54" s="16" t="s">
        <v>139</v>
      </c>
      <c r="B54" s="16" t="s">
        <v>140</v>
      </c>
      <c r="C54" s="16" t="s">
        <v>135</v>
      </c>
      <c r="D54" s="14">
        <v>54.2</v>
      </c>
      <c r="E54" s="15">
        <f>TRUNC(단가산출목록!E26,0)</f>
        <v>477</v>
      </c>
      <c r="F54" s="15">
        <f>TRUNC(E54*D54, 0)</f>
        <v>25853</v>
      </c>
      <c r="G54" s="15">
        <f>TRUNC(단가산출목록!F26,0)</f>
        <v>1380</v>
      </c>
      <c r="H54" s="15">
        <f>TRUNC(G54*D54, 0)</f>
        <v>74796</v>
      </c>
      <c r="I54" s="15">
        <f>TRUNC(단가산출목록!G26,0)</f>
        <v>634</v>
      </c>
      <c r="J54" s="15">
        <f>TRUNC(I54*D54, 0)</f>
        <v>34362</v>
      </c>
      <c r="K54" s="15">
        <f t="shared" si="5"/>
        <v>2491</v>
      </c>
      <c r="L54" s="15">
        <f t="shared" si="5"/>
        <v>135011</v>
      </c>
      <c r="M54" s="16" t="s">
        <v>141</v>
      </c>
      <c r="N54" s="2" t="s">
        <v>142</v>
      </c>
      <c r="O54" s="2" t="s">
        <v>52</v>
      </c>
      <c r="P54" s="2" t="s">
        <v>52</v>
      </c>
      <c r="Q54" s="2" t="s">
        <v>132</v>
      </c>
      <c r="R54" s="2" t="s">
        <v>64</v>
      </c>
      <c r="S54" s="2" t="s">
        <v>63</v>
      </c>
      <c r="T54" s="2" t="s">
        <v>64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143</v>
      </c>
      <c r="AV54" s="3">
        <v>154</v>
      </c>
    </row>
    <row r="55" spans="1:48" ht="30" customHeight="1" x14ac:dyDescent="0.3">
      <c r="A55" s="16" t="s">
        <v>144</v>
      </c>
      <c r="B55" s="16" t="s">
        <v>145</v>
      </c>
      <c r="C55" s="16" t="s">
        <v>135</v>
      </c>
      <c r="D55" s="14">
        <v>32</v>
      </c>
      <c r="E55" s="15">
        <f>TRUNC(단가산출목록!E27,0)</f>
        <v>2105</v>
      </c>
      <c r="F55" s="15">
        <f>TRUNC(E55*D55, 0)</f>
        <v>67360</v>
      </c>
      <c r="G55" s="15">
        <f>TRUNC(단가산출목록!F27,0)</f>
        <v>3985</v>
      </c>
      <c r="H55" s="15">
        <f>TRUNC(G55*D55, 0)</f>
        <v>127520</v>
      </c>
      <c r="I55" s="15">
        <f>TRUNC(단가산출목록!G27,0)</f>
        <v>1424</v>
      </c>
      <c r="J55" s="15">
        <f>TRUNC(I55*D55, 0)</f>
        <v>45568</v>
      </c>
      <c r="K55" s="15">
        <f t="shared" si="5"/>
        <v>7514</v>
      </c>
      <c r="L55" s="15">
        <f t="shared" si="5"/>
        <v>240448</v>
      </c>
      <c r="M55" s="16" t="s">
        <v>146</v>
      </c>
      <c r="N55" s="2" t="s">
        <v>147</v>
      </c>
      <c r="O55" s="2" t="s">
        <v>52</v>
      </c>
      <c r="P55" s="2" t="s">
        <v>52</v>
      </c>
      <c r="Q55" s="2" t="s">
        <v>132</v>
      </c>
      <c r="R55" s="2" t="s">
        <v>64</v>
      </c>
      <c r="S55" s="2" t="s">
        <v>63</v>
      </c>
      <c r="T55" s="2" t="s">
        <v>64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148</v>
      </c>
      <c r="AV55" s="3">
        <v>155</v>
      </c>
    </row>
    <row r="56" spans="1:48" ht="30" customHeight="1" x14ac:dyDescent="0.3">
      <c r="A56" s="16" t="s">
        <v>149</v>
      </c>
      <c r="B56" s="16" t="s">
        <v>150</v>
      </c>
      <c r="C56" s="16" t="s">
        <v>135</v>
      </c>
      <c r="D56" s="14">
        <v>3.7</v>
      </c>
      <c r="E56" s="15">
        <f>TRUNC(일위대가목록!E65,0)</f>
        <v>516</v>
      </c>
      <c r="F56" s="15">
        <f>TRUNC(E56*D56, 0)</f>
        <v>1909</v>
      </c>
      <c r="G56" s="15">
        <f>TRUNC(일위대가목록!F65,0)</f>
        <v>3932</v>
      </c>
      <c r="H56" s="15">
        <f>TRUNC(G56*D56, 0)</f>
        <v>14548</v>
      </c>
      <c r="I56" s="15">
        <f>TRUNC(일위대가목록!G65,0)</f>
        <v>511</v>
      </c>
      <c r="J56" s="15">
        <f>TRUNC(I56*D56, 0)</f>
        <v>1890</v>
      </c>
      <c r="K56" s="15">
        <f t="shared" si="5"/>
        <v>4959</v>
      </c>
      <c r="L56" s="15">
        <f t="shared" si="5"/>
        <v>18347</v>
      </c>
      <c r="M56" s="16" t="s">
        <v>151</v>
      </c>
      <c r="N56" s="2" t="s">
        <v>152</v>
      </c>
      <c r="O56" s="2" t="s">
        <v>52</v>
      </c>
      <c r="P56" s="2" t="s">
        <v>52</v>
      </c>
      <c r="Q56" s="2" t="s">
        <v>132</v>
      </c>
      <c r="R56" s="2" t="s">
        <v>63</v>
      </c>
      <c r="S56" s="2" t="s">
        <v>64</v>
      </c>
      <c r="T56" s="2" t="s">
        <v>64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153</v>
      </c>
      <c r="AV56" s="3">
        <v>156</v>
      </c>
    </row>
    <row r="57" spans="1:48" ht="30" customHeight="1" x14ac:dyDescent="0.3">
      <c r="A57" s="14"/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Q57" s="1" t="s">
        <v>132</v>
      </c>
    </row>
    <row r="58" spans="1:48" ht="30" customHeight="1" x14ac:dyDescent="0.3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 t="s">
        <v>132</v>
      </c>
    </row>
    <row r="59" spans="1:48" ht="30" customHeight="1" x14ac:dyDescent="0.3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132</v>
      </c>
    </row>
    <row r="60" spans="1:48" ht="30" customHeight="1" x14ac:dyDescent="0.3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132</v>
      </c>
    </row>
    <row r="61" spans="1:48" ht="30" customHeight="1" x14ac:dyDescent="0.3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132</v>
      </c>
    </row>
    <row r="62" spans="1:48" ht="30" customHeight="1" x14ac:dyDescent="0.3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132</v>
      </c>
    </row>
    <row r="63" spans="1:48" ht="30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132</v>
      </c>
    </row>
    <row r="64" spans="1:48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132</v>
      </c>
    </row>
    <row r="65" spans="1:48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132</v>
      </c>
    </row>
    <row r="66" spans="1:48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132</v>
      </c>
    </row>
    <row r="67" spans="1:48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132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132</v>
      </c>
    </row>
    <row r="69" spans="1:48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132</v>
      </c>
    </row>
    <row r="70" spans="1:48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132</v>
      </c>
    </row>
    <row r="71" spans="1:48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132</v>
      </c>
    </row>
    <row r="72" spans="1:48" ht="30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132</v>
      </c>
    </row>
    <row r="73" spans="1:48" ht="30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132</v>
      </c>
    </row>
    <row r="74" spans="1:48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132</v>
      </c>
    </row>
    <row r="75" spans="1:48" ht="30" customHeight="1" x14ac:dyDescent="0.3">
      <c r="A75" s="16" t="s">
        <v>66</v>
      </c>
      <c r="B75" s="14"/>
      <c r="C75" s="14"/>
      <c r="D75" s="14"/>
      <c r="E75" s="15"/>
      <c r="F75" s="15">
        <f>SUMIF(Q53:Q74,"010103",F53:F74)</f>
        <v>110884</v>
      </c>
      <c r="G75" s="15"/>
      <c r="H75" s="15">
        <f>SUMIF(Q53:Q74,"010103",H53:H74)</f>
        <v>357390</v>
      </c>
      <c r="I75" s="15"/>
      <c r="J75" s="15">
        <f>SUMIF(Q53:Q74,"010103",J53:J74)</f>
        <v>97471</v>
      </c>
      <c r="K75" s="15"/>
      <c r="L75" s="15">
        <f>SUMIF(Q53:Q74,"010103",L53:L74)</f>
        <v>565745</v>
      </c>
      <c r="M75" s="14"/>
      <c r="N75" t="s">
        <v>67</v>
      </c>
    </row>
    <row r="76" spans="1:48" ht="30" customHeight="1" x14ac:dyDescent="0.3">
      <c r="A76" s="16" t="s">
        <v>154</v>
      </c>
      <c r="B76" s="16" t="s">
        <v>52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155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16" t="s">
        <v>156</v>
      </c>
      <c r="B77" s="16" t="s">
        <v>157</v>
      </c>
      <c r="C77" s="16" t="s">
        <v>135</v>
      </c>
      <c r="D77" s="14">
        <v>5.3</v>
      </c>
      <c r="E77" s="15">
        <f>TRUNC(단가대비표!O65,0)</f>
        <v>92570</v>
      </c>
      <c r="F77" s="15">
        <f t="shared" ref="F77:F90" si="6">TRUNC(E77*D77, 0)</f>
        <v>490621</v>
      </c>
      <c r="G77" s="15">
        <f>TRUNC(단가대비표!P65,0)</f>
        <v>0</v>
      </c>
      <c r="H77" s="15">
        <f t="shared" ref="H77:H90" si="7">TRUNC(G77*D77, 0)</f>
        <v>0</v>
      </c>
      <c r="I77" s="15">
        <f>TRUNC(단가대비표!V65,0)</f>
        <v>0</v>
      </c>
      <c r="J77" s="15">
        <f t="shared" ref="J77:J90" si="8">TRUNC(I77*D77, 0)</f>
        <v>0</v>
      </c>
      <c r="K77" s="15">
        <f t="shared" ref="K77:K90" si="9">TRUNC(E77+G77+I77, 0)</f>
        <v>92570</v>
      </c>
      <c r="L77" s="15">
        <f t="shared" ref="L77:L90" si="10">TRUNC(F77+H77+J77, 0)</f>
        <v>490621</v>
      </c>
      <c r="M77" s="16" t="s">
        <v>52</v>
      </c>
      <c r="N77" s="2" t="s">
        <v>158</v>
      </c>
      <c r="O77" s="2" t="s">
        <v>52</v>
      </c>
      <c r="P77" s="2" t="s">
        <v>52</v>
      </c>
      <c r="Q77" s="2" t="s">
        <v>155</v>
      </c>
      <c r="R77" s="2" t="s">
        <v>64</v>
      </c>
      <c r="S77" s="2" t="s">
        <v>64</v>
      </c>
      <c r="T77" s="2" t="s">
        <v>63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159</v>
      </c>
      <c r="AV77" s="3">
        <v>28</v>
      </c>
    </row>
    <row r="78" spans="1:48" ht="30" customHeight="1" x14ac:dyDescent="0.3">
      <c r="A78" s="16" t="s">
        <v>156</v>
      </c>
      <c r="B78" s="16" t="s">
        <v>160</v>
      </c>
      <c r="C78" s="16" t="s">
        <v>135</v>
      </c>
      <c r="D78" s="14">
        <v>44.8</v>
      </c>
      <c r="E78" s="15">
        <f>TRUNC(단가대비표!O66,0)</f>
        <v>106930</v>
      </c>
      <c r="F78" s="15">
        <f t="shared" si="6"/>
        <v>4790464</v>
      </c>
      <c r="G78" s="15">
        <f>TRUNC(단가대비표!P66,0)</f>
        <v>0</v>
      </c>
      <c r="H78" s="15">
        <f t="shared" si="7"/>
        <v>0</v>
      </c>
      <c r="I78" s="15">
        <f>TRUNC(단가대비표!V66,0)</f>
        <v>0</v>
      </c>
      <c r="J78" s="15">
        <f t="shared" si="8"/>
        <v>0</v>
      </c>
      <c r="K78" s="15">
        <f t="shared" si="9"/>
        <v>106930</v>
      </c>
      <c r="L78" s="15">
        <f t="shared" si="10"/>
        <v>4790464</v>
      </c>
      <c r="M78" s="16" t="s">
        <v>52</v>
      </c>
      <c r="N78" s="2" t="s">
        <v>161</v>
      </c>
      <c r="O78" s="2" t="s">
        <v>52</v>
      </c>
      <c r="P78" s="2" t="s">
        <v>52</v>
      </c>
      <c r="Q78" s="2" t="s">
        <v>155</v>
      </c>
      <c r="R78" s="2" t="s">
        <v>64</v>
      </c>
      <c r="S78" s="2" t="s">
        <v>64</v>
      </c>
      <c r="T78" s="2" t="s">
        <v>63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162</v>
      </c>
      <c r="AV78" s="3">
        <v>29</v>
      </c>
    </row>
    <row r="79" spans="1:48" ht="30" customHeight="1" x14ac:dyDescent="0.3">
      <c r="A79" s="16" t="s">
        <v>163</v>
      </c>
      <c r="B79" s="16" t="s">
        <v>164</v>
      </c>
      <c r="C79" s="16" t="s">
        <v>165</v>
      </c>
      <c r="D79" s="14">
        <v>1.7</v>
      </c>
      <c r="E79" s="15">
        <f>TRUNC(단가대비표!O51,0)</f>
        <v>828200</v>
      </c>
      <c r="F79" s="15">
        <f t="shared" si="6"/>
        <v>1407940</v>
      </c>
      <c r="G79" s="15">
        <f>TRUNC(단가대비표!P51,0)</f>
        <v>0</v>
      </c>
      <c r="H79" s="15">
        <f t="shared" si="7"/>
        <v>0</v>
      </c>
      <c r="I79" s="15">
        <f>TRUNC(단가대비표!V51,0)</f>
        <v>0</v>
      </c>
      <c r="J79" s="15">
        <f t="shared" si="8"/>
        <v>0</v>
      </c>
      <c r="K79" s="15">
        <f t="shared" si="9"/>
        <v>828200</v>
      </c>
      <c r="L79" s="15">
        <f t="shared" si="10"/>
        <v>1407940</v>
      </c>
      <c r="M79" s="16" t="s">
        <v>52</v>
      </c>
      <c r="N79" s="2" t="s">
        <v>166</v>
      </c>
      <c r="O79" s="2" t="s">
        <v>52</v>
      </c>
      <c r="P79" s="2" t="s">
        <v>52</v>
      </c>
      <c r="Q79" s="2" t="s">
        <v>155</v>
      </c>
      <c r="R79" s="2" t="s">
        <v>64</v>
      </c>
      <c r="S79" s="2" t="s">
        <v>64</v>
      </c>
      <c r="T79" s="2" t="s">
        <v>63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167</v>
      </c>
      <c r="AV79" s="3">
        <v>24</v>
      </c>
    </row>
    <row r="80" spans="1:48" ht="30" customHeight="1" x14ac:dyDescent="0.3">
      <c r="A80" s="16" t="s">
        <v>163</v>
      </c>
      <c r="B80" s="16" t="s">
        <v>168</v>
      </c>
      <c r="C80" s="16" t="s">
        <v>165</v>
      </c>
      <c r="D80" s="14">
        <v>2.4</v>
      </c>
      <c r="E80" s="15">
        <f>TRUNC(단가대비표!O52,0)</f>
        <v>822700</v>
      </c>
      <c r="F80" s="15">
        <f t="shared" si="6"/>
        <v>1974480</v>
      </c>
      <c r="G80" s="15">
        <f>TRUNC(단가대비표!P52,0)</f>
        <v>0</v>
      </c>
      <c r="H80" s="15">
        <f t="shared" si="7"/>
        <v>0</v>
      </c>
      <c r="I80" s="15">
        <f>TRUNC(단가대비표!V52,0)</f>
        <v>0</v>
      </c>
      <c r="J80" s="15">
        <f t="shared" si="8"/>
        <v>0</v>
      </c>
      <c r="K80" s="15">
        <f t="shared" si="9"/>
        <v>822700</v>
      </c>
      <c r="L80" s="15">
        <f t="shared" si="10"/>
        <v>1974480</v>
      </c>
      <c r="M80" s="16" t="s">
        <v>52</v>
      </c>
      <c r="N80" s="2" t="s">
        <v>169</v>
      </c>
      <c r="O80" s="2" t="s">
        <v>52</v>
      </c>
      <c r="P80" s="2" t="s">
        <v>52</v>
      </c>
      <c r="Q80" s="2" t="s">
        <v>155</v>
      </c>
      <c r="R80" s="2" t="s">
        <v>64</v>
      </c>
      <c r="S80" s="2" t="s">
        <v>64</v>
      </c>
      <c r="T80" s="2" t="s">
        <v>63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170</v>
      </c>
      <c r="AV80" s="3">
        <v>25</v>
      </c>
    </row>
    <row r="81" spans="1:48" ht="30" customHeight="1" x14ac:dyDescent="0.3">
      <c r="A81" s="16" t="s">
        <v>163</v>
      </c>
      <c r="B81" s="16" t="s">
        <v>171</v>
      </c>
      <c r="C81" s="16" t="s">
        <v>165</v>
      </c>
      <c r="D81" s="14">
        <v>0.2</v>
      </c>
      <c r="E81" s="15">
        <f>TRUNC(단가대비표!O53,0)</f>
        <v>822700</v>
      </c>
      <c r="F81" s="15">
        <f t="shared" si="6"/>
        <v>164540</v>
      </c>
      <c r="G81" s="15">
        <f>TRUNC(단가대비표!P53,0)</f>
        <v>0</v>
      </c>
      <c r="H81" s="15">
        <f t="shared" si="7"/>
        <v>0</v>
      </c>
      <c r="I81" s="15">
        <f>TRUNC(단가대비표!V53,0)</f>
        <v>0</v>
      </c>
      <c r="J81" s="15">
        <f t="shared" si="8"/>
        <v>0</v>
      </c>
      <c r="K81" s="15">
        <f t="shared" si="9"/>
        <v>822700</v>
      </c>
      <c r="L81" s="15">
        <f t="shared" si="10"/>
        <v>164540</v>
      </c>
      <c r="M81" s="16" t="s">
        <v>52</v>
      </c>
      <c r="N81" s="2" t="s">
        <v>172</v>
      </c>
      <c r="O81" s="2" t="s">
        <v>52</v>
      </c>
      <c r="P81" s="2" t="s">
        <v>52</v>
      </c>
      <c r="Q81" s="2" t="s">
        <v>155</v>
      </c>
      <c r="R81" s="2" t="s">
        <v>64</v>
      </c>
      <c r="S81" s="2" t="s">
        <v>64</v>
      </c>
      <c r="T81" s="2" t="s">
        <v>63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173</v>
      </c>
      <c r="AV81" s="3">
        <v>26</v>
      </c>
    </row>
    <row r="82" spans="1:48" ht="30" customHeight="1" x14ac:dyDescent="0.3">
      <c r="A82" s="16" t="s">
        <v>163</v>
      </c>
      <c r="B82" s="16" t="s">
        <v>174</v>
      </c>
      <c r="C82" s="16" t="s">
        <v>165</v>
      </c>
      <c r="D82" s="14">
        <v>0.7</v>
      </c>
      <c r="E82" s="15">
        <f>TRUNC(단가대비표!O54,0)</f>
        <v>822700</v>
      </c>
      <c r="F82" s="15">
        <f t="shared" si="6"/>
        <v>575890</v>
      </c>
      <c r="G82" s="15">
        <f>TRUNC(단가대비표!P54,0)</f>
        <v>0</v>
      </c>
      <c r="H82" s="15">
        <f t="shared" si="7"/>
        <v>0</v>
      </c>
      <c r="I82" s="15">
        <f>TRUNC(단가대비표!V54,0)</f>
        <v>0</v>
      </c>
      <c r="J82" s="15">
        <f t="shared" si="8"/>
        <v>0</v>
      </c>
      <c r="K82" s="15">
        <f t="shared" si="9"/>
        <v>822700</v>
      </c>
      <c r="L82" s="15">
        <f t="shared" si="10"/>
        <v>575890</v>
      </c>
      <c r="M82" s="16" t="s">
        <v>52</v>
      </c>
      <c r="N82" s="2" t="s">
        <v>175</v>
      </c>
      <c r="O82" s="2" t="s">
        <v>52</v>
      </c>
      <c r="P82" s="2" t="s">
        <v>52</v>
      </c>
      <c r="Q82" s="2" t="s">
        <v>155</v>
      </c>
      <c r="R82" s="2" t="s">
        <v>64</v>
      </c>
      <c r="S82" s="2" t="s">
        <v>64</v>
      </c>
      <c r="T82" s="2" t="s">
        <v>63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176</v>
      </c>
      <c r="AV82" s="3">
        <v>27</v>
      </c>
    </row>
    <row r="83" spans="1:48" ht="30" customHeight="1" x14ac:dyDescent="0.3">
      <c r="A83" s="16" t="s">
        <v>177</v>
      </c>
      <c r="B83" s="16" t="s">
        <v>178</v>
      </c>
      <c r="C83" s="16" t="s">
        <v>135</v>
      </c>
      <c r="D83" s="14">
        <v>5.3</v>
      </c>
      <c r="E83" s="15">
        <f>TRUNC(일위대가목록!E77,0)</f>
        <v>1043</v>
      </c>
      <c r="F83" s="15">
        <f t="shared" si="6"/>
        <v>5527</v>
      </c>
      <c r="G83" s="15">
        <f>TRUNC(일위대가목록!F77,0)</f>
        <v>18827</v>
      </c>
      <c r="H83" s="15">
        <f t="shared" si="7"/>
        <v>99783</v>
      </c>
      <c r="I83" s="15">
        <f>TRUNC(일위대가목록!G77,0)</f>
        <v>2745</v>
      </c>
      <c r="J83" s="15">
        <f t="shared" si="8"/>
        <v>14548</v>
      </c>
      <c r="K83" s="15">
        <f t="shared" si="9"/>
        <v>22615</v>
      </c>
      <c r="L83" s="15">
        <f t="shared" si="10"/>
        <v>119858</v>
      </c>
      <c r="M83" s="16" t="s">
        <v>179</v>
      </c>
      <c r="N83" s="2" t="s">
        <v>180</v>
      </c>
      <c r="O83" s="2" t="s">
        <v>52</v>
      </c>
      <c r="P83" s="2" t="s">
        <v>52</v>
      </c>
      <c r="Q83" s="2" t="s">
        <v>155</v>
      </c>
      <c r="R83" s="2" t="s">
        <v>63</v>
      </c>
      <c r="S83" s="2" t="s">
        <v>64</v>
      </c>
      <c r="T83" s="2" t="s">
        <v>64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181</v>
      </c>
      <c r="AV83" s="3">
        <v>170</v>
      </c>
    </row>
    <row r="84" spans="1:48" ht="30" customHeight="1" x14ac:dyDescent="0.3">
      <c r="A84" s="16" t="s">
        <v>182</v>
      </c>
      <c r="B84" s="16" t="s">
        <v>178</v>
      </c>
      <c r="C84" s="16" t="s">
        <v>135</v>
      </c>
      <c r="D84" s="14">
        <v>44.8</v>
      </c>
      <c r="E84" s="15">
        <f>TRUNC(일위대가목록!E78,0)</f>
        <v>1177</v>
      </c>
      <c r="F84" s="15">
        <f t="shared" si="6"/>
        <v>52729</v>
      </c>
      <c r="G84" s="15">
        <f>TRUNC(일위대가목록!F78,0)</f>
        <v>24105</v>
      </c>
      <c r="H84" s="15">
        <f t="shared" si="7"/>
        <v>1079904</v>
      </c>
      <c r="I84" s="15">
        <f>TRUNC(일위대가목록!G78,0)</f>
        <v>3240</v>
      </c>
      <c r="J84" s="15">
        <f t="shared" si="8"/>
        <v>145152</v>
      </c>
      <c r="K84" s="15">
        <f t="shared" si="9"/>
        <v>28522</v>
      </c>
      <c r="L84" s="15">
        <f t="shared" si="10"/>
        <v>1277785</v>
      </c>
      <c r="M84" s="16" t="s">
        <v>183</v>
      </c>
      <c r="N84" s="2" t="s">
        <v>184</v>
      </c>
      <c r="O84" s="2" t="s">
        <v>52</v>
      </c>
      <c r="P84" s="2" t="s">
        <v>52</v>
      </c>
      <c r="Q84" s="2" t="s">
        <v>155</v>
      </c>
      <c r="R84" s="2" t="s">
        <v>63</v>
      </c>
      <c r="S84" s="2" t="s">
        <v>64</v>
      </c>
      <c r="T84" s="2" t="s">
        <v>64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185</v>
      </c>
      <c r="AV84" s="3">
        <v>171</v>
      </c>
    </row>
    <row r="85" spans="1:48" ht="30" customHeight="1" x14ac:dyDescent="0.3">
      <c r="A85" s="16" t="s">
        <v>186</v>
      </c>
      <c r="B85" s="16" t="s">
        <v>187</v>
      </c>
      <c r="C85" s="16" t="s">
        <v>78</v>
      </c>
      <c r="D85" s="14">
        <v>8</v>
      </c>
      <c r="E85" s="15">
        <f>TRUNC(일위대가목록!E68,0)</f>
        <v>12864</v>
      </c>
      <c r="F85" s="15">
        <f t="shared" si="6"/>
        <v>102912</v>
      </c>
      <c r="G85" s="15">
        <f>TRUNC(일위대가목록!F68,0)</f>
        <v>38183</v>
      </c>
      <c r="H85" s="15">
        <f t="shared" si="7"/>
        <v>305464</v>
      </c>
      <c r="I85" s="15">
        <f>TRUNC(일위대가목록!G68,0)</f>
        <v>381</v>
      </c>
      <c r="J85" s="15">
        <f t="shared" si="8"/>
        <v>3048</v>
      </c>
      <c r="K85" s="15">
        <f t="shared" si="9"/>
        <v>51428</v>
      </c>
      <c r="L85" s="15">
        <f t="shared" si="10"/>
        <v>411424</v>
      </c>
      <c r="M85" s="16" t="s">
        <v>188</v>
      </c>
      <c r="N85" s="2" t="s">
        <v>189</v>
      </c>
      <c r="O85" s="2" t="s">
        <v>52</v>
      </c>
      <c r="P85" s="2" t="s">
        <v>52</v>
      </c>
      <c r="Q85" s="2" t="s">
        <v>155</v>
      </c>
      <c r="R85" s="2" t="s">
        <v>63</v>
      </c>
      <c r="S85" s="2" t="s">
        <v>64</v>
      </c>
      <c r="T85" s="2" t="s">
        <v>64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190</v>
      </c>
      <c r="AV85" s="3">
        <v>31</v>
      </c>
    </row>
    <row r="86" spans="1:48" ht="30" customHeight="1" x14ac:dyDescent="0.3">
      <c r="A86" s="16" t="s">
        <v>191</v>
      </c>
      <c r="B86" s="16" t="s">
        <v>192</v>
      </c>
      <c r="C86" s="16" t="s">
        <v>78</v>
      </c>
      <c r="D86" s="14">
        <v>345</v>
      </c>
      <c r="E86" s="15">
        <f>TRUNC(일위대가목록!E71,0)</f>
        <v>3810</v>
      </c>
      <c r="F86" s="15">
        <f t="shared" si="6"/>
        <v>1314450</v>
      </c>
      <c r="G86" s="15">
        <f>TRUNC(일위대가목록!F71,0)</f>
        <v>36429</v>
      </c>
      <c r="H86" s="15">
        <f t="shared" si="7"/>
        <v>12568005</v>
      </c>
      <c r="I86" s="15">
        <f>TRUNC(일위대가목록!G71,0)</f>
        <v>1092</v>
      </c>
      <c r="J86" s="15">
        <f t="shared" si="8"/>
        <v>376740</v>
      </c>
      <c r="K86" s="15">
        <f t="shared" si="9"/>
        <v>41331</v>
      </c>
      <c r="L86" s="15">
        <f t="shared" si="10"/>
        <v>14259195</v>
      </c>
      <c r="M86" s="16" t="s">
        <v>193</v>
      </c>
      <c r="N86" s="2" t="s">
        <v>194</v>
      </c>
      <c r="O86" s="2" t="s">
        <v>52</v>
      </c>
      <c r="P86" s="2" t="s">
        <v>52</v>
      </c>
      <c r="Q86" s="2" t="s">
        <v>155</v>
      </c>
      <c r="R86" s="2" t="s">
        <v>63</v>
      </c>
      <c r="S86" s="2" t="s">
        <v>64</v>
      </c>
      <c r="T86" s="2" t="s">
        <v>64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195</v>
      </c>
      <c r="AV86" s="3">
        <v>32</v>
      </c>
    </row>
    <row r="87" spans="1:48" ht="30" customHeight="1" x14ac:dyDescent="0.3">
      <c r="A87" s="16" t="s">
        <v>196</v>
      </c>
      <c r="B87" s="16" t="s">
        <v>197</v>
      </c>
      <c r="C87" s="16" t="s">
        <v>165</v>
      </c>
      <c r="D87" s="14">
        <v>5</v>
      </c>
      <c r="E87" s="15">
        <f>TRUNC(일위대가목록!E74,0)</f>
        <v>10003</v>
      </c>
      <c r="F87" s="15">
        <f t="shared" si="6"/>
        <v>50015</v>
      </c>
      <c r="G87" s="15">
        <f>TRUNC(일위대가목록!F74,0)</f>
        <v>791069</v>
      </c>
      <c r="H87" s="15">
        <f t="shared" si="7"/>
        <v>3955345</v>
      </c>
      <c r="I87" s="15">
        <f>TRUNC(일위대가목록!G74,0)</f>
        <v>31048</v>
      </c>
      <c r="J87" s="15">
        <f t="shared" si="8"/>
        <v>155240</v>
      </c>
      <c r="K87" s="15">
        <f t="shared" si="9"/>
        <v>832120</v>
      </c>
      <c r="L87" s="15">
        <f t="shared" si="10"/>
        <v>4160600</v>
      </c>
      <c r="M87" s="16" t="s">
        <v>198</v>
      </c>
      <c r="N87" s="2" t="s">
        <v>199</v>
      </c>
      <c r="O87" s="2" t="s">
        <v>52</v>
      </c>
      <c r="P87" s="2" t="s">
        <v>52</v>
      </c>
      <c r="Q87" s="2" t="s">
        <v>155</v>
      </c>
      <c r="R87" s="2" t="s">
        <v>63</v>
      </c>
      <c r="S87" s="2" t="s">
        <v>64</v>
      </c>
      <c r="T87" s="2" t="s">
        <v>64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200</v>
      </c>
      <c r="AV87" s="3">
        <v>33</v>
      </c>
    </row>
    <row r="88" spans="1:48" ht="30" customHeight="1" x14ac:dyDescent="0.3">
      <c r="A88" s="16" t="s">
        <v>201</v>
      </c>
      <c r="B88" s="16" t="s">
        <v>202</v>
      </c>
      <c r="C88" s="16" t="s">
        <v>78</v>
      </c>
      <c r="D88" s="14">
        <v>26.8</v>
      </c>
      <c r="E88" s="15">
        <f>TRUNC(일위대가목록!E107,0)</f>
        <v>2592</v>
      </c>
      <c r="F88" s="15">
        <f t="shared" si="6"/>
        <v>69465</v>
      </c>
      <c r="G88" s="15">
        <f>TRUNC(일위대가목록!F107,0)</f>
        <v>1356</v>
      </c>
      <c r="H88" s="15">
        <f t="shared" si="7"/>
        <v>36340</v>
      </c>
      <c r="I88" s="15">
        <f>TRUNC(일위대가목록!G107,0)</f>
        <v>0</v>
      </c>
      <c r="J88" s="15">
        <f t="shared" si="8"/>
        <v>0</v>
      </c>
      <c r="K88" s="15">
        <f t="shared" si="9"/>
        <v>3948</v>
      </c>
      <c r="L88" s="15">
        <f t="shared" si="10"/>
        <v>105805</v>
      </c>
      <c r="M88" s="16" t="s">
        <v>203</v>
      </c>
      <c r="N88" s="2" t="s">
        <v>204</v>
      </c>
      <c r="O88" s="2" t="s">
        <v>52</v>
      </c>
      <c r="P88" s="2" t="s">
        <v>52</v>
      </c>
      <c r="Q88" s="2" t="s">
        <v>155</v>
      </c>
      <c r="R88" s="2" t="s">
        <v>63</v>
      </c>
      <c r="S88" s="2" t="s">
        <v>64</v>
      </c>
      <c r="T88" s="2" t="s">
        <v>64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205</v>
      </c>
      <c r="AV88" s="3">
        <v>130</v>
      </c>
    </row>
    <row r="89" spans="1:48" ht="30" customHeight="1" x14ac:dyDescent="0.3">
      <c r="A89" s="16" t="s">
        <v>206</v>
      </c>
      <c r="B89" s="16" t="s">
        <v>207</v>
      </c>
      <c r="C89" s="16" t="s">
        <v>72</v>
      </c>
      <c r="D89" s="14">
        <v>43.4</v>
      </c>
      <c r="E89" s="15">
        <f>TRUNC(단가대비표!O43,0)</f>
        <v>3000</v>
      </c>
      <c r="F89" s="15">
        <f t="shared" si="6"/>
        <v>130200</v>
      </c>
      <c r="G89" s="15">
        <f>TRUNC(단가대비표!P43,0)</f>
        <v>5300</v>
      </c>
      <c r="H89" s="15">
        <f t="shared" si="7"/>
        <v>230020</v>
      </c>
      <c r="I89" s="15">
        <f>TRUNC(단가대비표!V43,0)</f>
        <v>0</v>
      </c>
      <c r="J89" s="15">
        <f t="shared" si="8"/>
        <v>0</v>
      </c>
      <c r="K89" s="15">
        <f t="shared" si="9"/>
        <v>8300</v>
      </c>
      <c r="L89" s="15">
        <f t="shared" si="10"/>
        <v>360220</v>
      </c>
      <c r="M89" s="16" t="s">
        <v>52</v>
      </c>
      <c r="N89" s="2" t="s">
        <v>208</v>
      </c>
      <c r="O89" s="2" t="s">
        <v>52</v>
      </c>
      <c r="P89" s="2" t="s">
        <v>52</v>
      </c>
      <c r="Q89" s="2" t="s">
        <v>155</v>
      </c>
      <c r="R89" s="2" t="s">
        <v>64</v>
      </c>
      <c r="S89" s="2" t="s">
        <v>64</v>
      </c>
      <c r="T89" s="2" t="s">
        <v>63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209</v>
      </c>
      <c r="AV89" s="3">
        <v>157</v>
      </c>
    </row>
    <row r="90" spans="1:48" ht="30" customHeight="1" x14ac:dyDescent="0.3">
      <c r="A90" s="16" t="s">
        <v>210</v>
      </c>
      <c r="B90" s="16" t="s">
        <v>211</v>
      </c>
      <c r="C90" s="16" t="s">
        <v>72</v>
      </c>
      <c r="D90" s="14">
        <v>8.6</v>
      </c>
      <c r="E90" s="15">
        <f>TRUNC(일위대가목록!E79,0)</f>
        <v>10000</v>
      </c>
      <c r="F90" s="15">
        <f t="shared" si="6"/>
        <v>86000</v>
      </c>
      <c r="G90" s="15">
        <f>TRUNC(일위대가목록!F79,0)</f>
        <v>9202</v>
      </c>
      <c r="H90" s="15">
        <f t="shared" si="7"/>
        <v>79137</v>
      </c>
      <c r="I90" s="15">
        <f>TRUNC(일위대가목록!G79,0)</f>
        <v>0</v>
      </c>
      <c r="J90" s="15">
        <f t="shared" si="8"/>
        <v>0</v>
      </c>
      <c r="K90" s="15">
        <f t="shared" si="9"/>
        <v>19202</v>
      </c>
      <c r="L90" s="15">
        <f t="shared" si="10"/>
        <v>165137</v>
      </c>
      <c r="M90" s="16" t="s">
        <v>212</v>
      </c>
      <c r="N90" s="2" t="s">
        <v>213</v>
      </c>
      <c r="O90" s="2" t="s">
        <v>52</v>
      </c>
      <c r="P90" s="2" t="s">
        <v>52</v>
      </c>
      <c r="Q90" s="2" t="s">
        <v>155</v>
      </c>
      <c r="R90" s="2" t="s">
        <v>63</v>
      </c>
      <c r="S90" s="2" t="s">
        <v>64</v>
      </c>
      <c r="T90" s="2" t="s">
        <v>64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52</v>
      </c>
      <c r="AS90" s="2" t="s">
        <v>52</v>
      </c>
      <c r="AT90" s="3"/>
      <c r="AU90" s="2" t="s">
        <v>214</v>
      </c>
      <c r="AV90" s="3">
        <v>198</v>
      </c>
    </row>
    <row r="91" spans="1:48" ht="30" customHeight="1" x14ac:dyDescent="0.3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155</v>
      </c>
    </row>
    <row r="92" spans="1:48" ht="30" customHeight="1" x14ac:dyDescent="0.3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155</v>
      </c>
    </row>
    <row r="93" spans="1:48" ht="30" customHeight="1" x14ac:dyDescent="0.3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155</v>
      </c>
    </row>
    <row r="94" spans="1:48" ht="30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155</v>
      </c>
    </row>
    <row r="95" spans="1:48" ht="30" customHeight="1" x14ac:dyDescent="0.3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155</v>
      </c>
    </row>
    <row r="96" spans="1:48" ht="30" customHeight="1" x14ac:dyDescent="0.3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155</v>
      </c>
    </row>
    <row r="97" spans="1:48" ht="30" customHeight="1" x14ac:dyDescent="0.3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155</v>
      </c>
    </row>
    <row r="98" spans="1:48" ht="30" customHeight="1" x14ac:dyDescent="0.3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155</v>
      </c>
    </row>
    <row r="99" spans="1:48" ht="30" customHeight="1" x14ac:dyDescent="0.3">
      <c r="A99" s="16" t="s">
        <v>66</v>
      </c>
      <c r="B99" s="14"/>
      <c r="C99" s="14"/>
      <c r="D99" s="14"/>
      <c r="E99" s="15"/>
      <c r="F99" s="15">
        <f>SUMIF(Q77:Q98,"010104",F77:F98)</f>
        <v>11215233</v>
      </c>
      <c r="G99" s="15"/>
      <c r="H99" s="15">
        <f>SUMIF(Q77:Q98,"010104",H77:H98)</f>
        <v>18353998</v>
      </c>
      <c r="I99" s="15"/>
      <c r="J99" s="15">
        <f>SUMIF(Q77:Q98,"010104",J77:J98)</f>
        <v>694728</v>
      </c>
      <c r="K99" s="15"/>
      <c r="L99" s="15">
        <f>SUMIF(Q77:Q98,"010104",L77:L98)</f>
        <v>30263959</v>
      </c>
      <c r="M99" s="14"/>
      <c r="N99" t="s">
        <v>67</v>
      </c>
    </row>
    <row r="100" spans="1:48" ht="30" customHeight="1" x14ac:dyDescent="0.3">
      <c r="A100" s="16" t="s">
        <v>215</v>
      </c>
      <c r="B100" s="16" t="s">
        <v>52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3"/>
      <c r="O100" s="3"/>
      <c r="P100" s="3"/>
      <c r="Q100" s="2" t="s">
        <v>216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6" t="s">
        <v>217</v>
      </c>
      <c r="B101" s="16" t="s">
        <v>3481</v>
      </c>
      <c r="C101" s="16" t="s">
        <v>165</v>
      </c>
      <c r="D101" s="14">
        <v>0.1</v>
      </c>
      <c r="E101" s="15">
        <f>TRUNC(단가대비표!O55,0)</f>
        <v>1010000</v>
      </c>
      <c r="F101" s="15">
        <f>TRUNC(E101*D101, 0)</f>
        <v>101000</v>
      </c>
      <c r="G101" s="15">
        <f>TRUNC(단가대비표!P55,0)</f>
        <v>0</v>
      </c>
      <c r="H101" s="15">
        <f>TRUNC(G101*D101, 0)</f>
        <v>0</v>
      </c>
      <c r="I101" s="15">
        <f>TRUNC(단가대비표!V55,0)</f>
        <v>0</v>
      </c>
      <c r="J101" s="15">
        <f>TRUNC(I101*D101, 0)</f>
        <v>0</v>
      </c>
      <c r="K101" s="15">
        <f t="shared" ref="K101:L104" si="11">TRUNC(E101+G101+I101, 0)</f>
        <v>1010000</v>
      </c>
      <c r="L101" s="15">
        <f t="shared" si="11"/>
        <v>101000</v>
      </c>
      <c r="M101" s="16" t="s">
        <v>52</v>
      </c>
      <c r="N101" s="2" t="s">
        <v>218</v>
      </c>
      <c r="O101" s="2" t="s">
        <v>52</v>
      </c>
      <c r="P101" s="2" t="s">
        <v>52</v>
      </c>
      <c r="Q101" s="2" t="s">
        <v>216</v>
      </c>
      <c r="R101" s="2" t="s">
        <v>64</v>
      </c>
      <c r="S101" s="2" t="s">
        <v>64</v>
      </c>
      <c r="T101" s="2" t="s">
        <v>63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219</v>
      </c>
      <c r="AV101" s="3">
        <v>37</v>
      </c>
    </row>
    <row r="102" spans="1:48" ht="30" customHeight="1" x14ac:dyDescent="0.3">
      <c r="A102" s="16" t="s">
        <v>220</v>
      </c>
      <c r="B102" s="16" t="s">
        <v>221</v>
      </c>
      <c r="C102" s="16" t="s">
        <v>222</v>
      </c>
      <c r="D102" s="14">
        <v>25</v>
      </c>
      <c r="E102" s="15">
        <f>TRUNC(단가대비표!O120,0)</f>
        <v>120</v>
      </c>
      <c r="F102" s="15">
        <f>TRUNC(E102*D102, 0)</f>
        <v>3000</v>
      </c>
      <c r="G102" s="15">
        <f>TRUNC(단가대비표!P120,0)</f>
        <v>0</v>
      </c>
      <c r="H102" s="15">
        <f>TRUNC(G102*D102, 0)</f>
        <v>0</v>
      </c>
      <c r="I102" s="15">
        <f>TRUNC(단가대비표!V120,0)</f>
        <v>0</v>
      </c>
      <c r="J102" s="15">
        <f>TRUNC(I102*D102, 0)</f>
        <v>0</v>
      </c>
      <c r="K102" s="15">
        <f t="shared" si="11"/>
        <v>120</v>
      </c>
      <c r="L102" s="15">
        <f t="shared" si="11"/>
        <v>3000</v>
      </c>
      <c r="M102" s="16" t="s">
        <v>52</v>
      </c>
      <c r="N102" s="2" t="s">
        <v>223</v>
      </c>
      <c r="O102" s="2" t="s">
        <v>52</v>
      </c>
      <c r="P102" s="2" t="s">
        <v>52</v>
      </c>
      <c r="Q102" s="2" t="s">
        <v>216</v>
      </c>
      <c r="R102" s="2" t="s">
        <v>64</v>
      </c>
      <c r="S102" s="2" t="s">
        <v>64</v>
      </c>
      <c r="T102" s="2" t="s">
        <v>63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224</v>
      </c>
      <c r="AV102" s="3">
        <v>38</v>
      </c>
    </row>
    <row r="103" spans="1:48" ht="30" customHeight="1" x14ac:dyDescent="0.3">
      <c r="A103" s="16" t="s">
        <v>225</v>
      </c>
      <c r="B103" s="16" t="s">
        <v>226</v>
      </c>
      <c r="C103" s="16" t="s">
        <v>222</v>
      </c>
      <c r="D103" s="14">
        <v>25</v>
      </c>
      <c r="E103" s="15">
        <f>TRUNC(일위대가목록!E80,0)</f>
        <v>0</v>
      </c>
      <c r="F103" s="15">
        <f>TRUNC(E103*D103, 0)</f>
        <v>0</v>
      </c>
      <c r="G103" s="15">
        <f>TRUNC(일위대가목록!F80,0)</f>
        <v>17154</v>
      </c>
      <c r="H103" s="15">
        <f>TRUNC(G103*D103, 0)</f>
        <v>428850</v>
      </c>
      <c r="I103" s="15">
        <f>TRUNC(일위대가목록!G80,0)</f>
        <v>343</v>
      </c>
      <c r="J103" s="15">
        <f>TRUNC(I103*D103, 0)</f>
        <v>8575</v>
      </c>
      <c r="K103" s="15">
        <f t="shared" si="11"/>
        <v>17497</v>
      </c>
      <c r="L103" s="15">
        <f t="shared" si="11"/>
        <v>437425</v>
      </c>
      <c r="M103" s="16" t="s">
        <v>227</v>
      </c>
      <c r="N103" s="2" t="s">
        <v>228</v>
      </c>
      <c r="O103" s="2" t="s">
        <v>52</v>
      </c>
      <c r="P103" s="2" t="s">
        <v>52</v>
      </c>
      <c r="Q103" s="2" t="s">
        <v>216</v>
      </c>
      <c r="R103" s="2" t="s">
        <v>63</v>
      </c>
      <c r="S103" s="2" t="s">
        <v>64</v>
      </c>
      <c r="T103" s="2" t="s">
        <v>64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229</v>
      </c>
      <c r="AV103" s="3">
        <v>39</v>
      </c>
    </row>
    <row r="104" spans="1:48" ht="30" customHeight="1" x14ac:dyDescent="0.3">
      <c r="A104" s="16" t="s">
        <v>230</v>
      </c>
      <c r="B104" s="16" t="s">
        <v>52</v>
      </c>
      <c r="C104" s="16" t="s">
        <v>165</v>
      </c>
      <c r="D104" s="14">
        <v>0.1</v>
      </c>
      <c r="E104" s="15">
        <f>TRUNC(일위대가목록!E81,0)</f>
        <v>55772</v>
      </c>
      <c r="F104" s="15">
        <f>TRUNC(E104*D104, 0)</f>
        <v>5577</v>
      </c>
      <c r="G104" s="15">
        <f>TRUNC(일위대가목록!F81,0)</f>
        <v>664431</v>
      </c>
      <c r="H104" s="15">
        <f>TRUNC(G104*D104, 0)</f>
        <v>66443</v>
      </c>
      <c r="I104" s="15">
        <f>TRUNC(일위대가목록!G81,0)</f>
        <v>226110</v>
      </c>
      <c r="J104" s="15">
        <f>TRUNC(I104*D104, 0)</f>
        <v>22611</v>
      </c>
      <c r="K104" s="15">
        <f t="shared" si="11"/>
        <v>946313</v>
      </c>
      <c r="L104" s="15">
        <f t="shared" si="11"/>
        <v>94631</v>
      </c>
      <c r="M104" s="16" t="s">
        <v>231</v>
      </c>
      <c r="N104" s="2" t="s">
        <v>232</v>
      </c>
      <c r="O104" s="2" t="s">
        <v>52</v>
      </c>
      <c r="P104" s="2" t="s">
        <v>52</v>
      </c>
      <c r="Q104" s="2" t="s">
        <v>216</v>
      </c>
      <c r="R104" s="2" t="s">
        <v>63</v>
      </c>
      <c r="S104" s="2" t="s">
        <v>64</v>
      </c>
      <c r="T104" s="2" t="s">
        <v>64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233</v>
      </c>
      <c r="AV104" s="3">
        <v>40</v>
      </c>
    </row>
    <row r="105" spans="1:48" ht="30" customHeight="1" x14ac:dyDescent="0.3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 t="s">
        <v>216</v>
      </c>
    </row>
    <row r="106" spans="1:48" ht="30" customHeight="1" x14ac:dyDescent="0.3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 t="s">
        <v>216</v>
      </c>
    </row>
    <row r="107" spans="1:48" ht="30" customHeight="1" x14ac:dyDescent="0.3">
      <c r="A107" s="14"/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Q107" s="1" t="s">
        <v>216</v>
      </c>
    </row>
    <row r="108" spans="1:48" ht="30" customHeight="1" x14ac:dyDescent="0.3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 t="s">
        <v>216</v>
      </c>
    </row>
    <row r="109" spans="1:48" ht="30" customHeight="1" x14ac:dyDescent="0.3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216</v>
      </c>
    </row>
    <row r="110" spans="1:48" ht="30" customHeight="1" x14ac:dyDescent="0.3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216</v>
      </c>
    </row>
    <row r="111" spans="1:48" ht="30" customHeight="1" x14ac:dyDescent="0.3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216</v>
      </c>
    </row>
    <row r="112" spans="1:48" ht="30" customHeight="1" x14ac:dyDescent="0.3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216</v>
      </c>
    </row>
    <row r="113" spans="1:48" ht="30" customHeight="1" x14ac:dyDescent="0.3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216</v>
      </c>
    </row>
    <row r="114" spans="1:48" ht="30" customHeight="1" x14ac:dyDescent="0.3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216</v>
      </c>
    </row>
    <row r="115" spans="1:48" ht="30" customHeight="1" x14ac:dyDescent="0.3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216</v>
      </c>
    </row>
    <row r="116" spans="1:48" ht="30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216</v>
      </c>
    </row>
    <row r="117" spans="1:48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216</v>
      </c>
    </row>
    <row r="118" spans="1:48" ht="30" customHeight="1" x14ac:dyDescent="0.3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216</v>
      </c>
    </row>
    <row r="119" spans="1:48" ht="30" customHeight="1" x14ac:dyDescent="0.3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216</v>
      </c>
    </row>
    <row r="120" spans="1:48" ht="30" customHeight="1" x14ac:dyDescent="0.3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216</v>
      </c>
    </row>
    <row r="121" spans="1:48" ht="30" customHeight="1" x14ac:dyDescent="0.3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216</v>
      </c>
    </row>
    <row r="122" spans="1:48" ht="30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216</v>
      </c>
    </row>
    <row r="123" spans="1:48" ht="30" customHeight="1" x14ac:dyDescent="0.3">
      <c r="A123" s="16" t="s">
        <v>66</v>
      </c>
      <c r="B123" s="14"/>
      <c r="C123" s="14"/>
      <c r="D123" s="14"/>
      <c r="E123" s="15"/>
      <c r="F123" s="15">
        <f>SUMIF(Q101:Q122,"010105",F101:F122)</f>
        <v>109577</v>
      </c>
      <c r="G123" s="15"/>
      <c r="H123" s="15">
        <f>SUMIF(Q101:Q122,"010105",H101:H122)</f>
        <v>495293</v>
      </c>
      <c r="I123" s="15"/>
      <c r="J123" s="15">
        <f>SUMIF(Q101:Q122,"010105",J101:J122)</f>
        <v>31186</v>
      </c>
      <c r="K123" s="15"/>
      <c r="L123" s="15">
        <f>SUMIF(Q101:Q122,"010105",L101:L122)</f>
        <v>636056</v>
      </c>
      <c r="M123" s="14"/>
      <c r="N123" t="s">
        <v>67</v>
      </c>
    </row>
    <row r="124" spans="1:48" ht="30" customHeight="1" x14ac:dyDescent="0.3">
      <c r="A124" s="16" t="s">
        <v>234</v>
      </c>
      <c r="B124" s="16" t="s">
        <v>52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3"/>
      <c r="O124" s="3"/>
      <c r="P124" s="3"/>
      <c r="Q124" s="2" t="s">
        <v>235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6" t="s">
        <v>236</v>
      </c>
      <c r="B125" s="16" t="s">
        <v>237</v>
      </c>
      <c r="C125" s="16" t="s">
        <v>78</v>
      </c>
      <c r="D125" s="14">
        <v>6.9</v>
      </c>
      <c r="E125" s="15">
        <f>TRUNC(일위대가목록!E120,0)</f>
        <v>45100</v>
      </c>
      <c r="F125" s="15">
        <f>TRUNC(E125*D125, 0)</f>
        <v>311190</v>
      </c>
      <c r="G125" s="15">
        <f>TRUNC(일위대가목록!F120,0)</f>
        <v>113529</v>
      </c>
      <c r="H125" s="15">
        <f>TRUNC(G125*D125, 0)</f>
        <v>783350</v>
      </c>
      <c r="I125" s="15">
        <f>TRUNC(일위대가목록!G120,0)</f>
        <v>2270</v>
      </c>
      <c r="J125" s="15">
        <f>TRUNC(I125*D125, 0)</f>
        <v>15663</v>
      </c>
      <c r="K125" s="15">
        <f>TRUNC(E125+G125+I125, 0)</f>
        <v>160899</v>
      </c>
      <c r="L125" s="15">
        <f>TRUNC(F125+H125+J125, 0)</f>
        <v>1110203</v>
      </c>
      <c r="M125" s="16" t="s">
        <v>238</v>
      </c>
      <c r="N125" s="2" t="s">
        <v>239</v>
      </c>
      <c r="O125" s="2" t="s">
        <v>52</v>
      </c>
      <c r="P125" s="2" t="s">
        <v>52</v>
      </c>
      <c r="Q125" s="2" t="s">
        <v>235</v>
      </c>
      <c r="R125" s="2" t="s">
        <v>63</v>
      </c>
      <c r="S125" s="2" t="s">
        <v>64</v>
      </c>
      <c r="T125" s="2" t="s">
        <v>64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240</v>
      </c>
      <c r="AV125" s="3">
        <v>44</v>
      </c>
    </row>
    <row r="126" spans="1:48" ht="30" customHeight="1" x14ac:dyDescent="0.3">
      <c r="A126" s="16" t="s">
        <v>236</v>
      </c>
      <c r="B126" s="16" t="s">
        <v>241</v>
      </c>
      <c r="C126" s="16" t="s">
        <v>72</v>
      </c>
      <c r="D126" s="14">
        <v>12</v>
      </c>
      <c r="E126" s="15">
        <f>TRUNC(일위대가목록!E121,0)</f>
        <v>8910</v>
      </c>
      <c r="F126" s="15">
        <f>TRUNC(E126*D126, 0)</f>
        <v>106920</v>
      </c>
      <c r="G126" s="15">
        <f>TRUNC(일위대가목록!F121,0)</f>
        <v>39151</v>
      </c>
      <c r="H126" s="15">
        <f>TRUNC(G126*D126, 0)</f>
        <v>469812</v>
      </c>
      <c r="I126" s="15">
        <f>TRUNC(일위대가목록!G121,0)</f>
        <v>783</v>
      </c>
      <c r="J126" s="15">
        <f>TRUNC(I126*D126, 0)</f>
        <v>9396</v>
      </c>
      <c r="K126" s="15">
        <f>TRUNC(E126+G126+I126, 0)</f>
        <v>48844</v>
      </c>
      <c r="L126" s="15">
        <f>TRUNC(F126+H126+J126, 0)</f>
        <v>586128</v>
      </c>
      <c r="M126" s="16" t="s">
        <v>242</v>
      </c>
      <c r="N126" s="2" t="s">
        <v>243</v>
      </c>
      <c r="O126" s="2" t="s">
        <v>52</v>
      </c>
      <c r="P126" s="2" t="s">
        <v>52</v>
      </c>
      <c r="Q126" s="2" t="s">
        <v>235</v>
      </c>
      <c r="R126" s="2" t="s">
        <v>63</v>
      </c>
      <c r="S126" s="2" t="s">
        <v>64</v>
      </c>
      <c r="T126" s="2" t="s">
        <v>64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244</v>
      </c>
      <c r="AV126" s="3">
        <v>131</v>
      </c>
    </row>
    <row r="127" spans="1:48" ht="30" customHeight="1" x14ac:dyDescent="0.3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235</v>
      </c>
    </row>
    <row r="128" spans="1:48" ht="30" customHeight="1" x14ac:dyDescent="0.3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235</v>
      </c>
    </row>
    <row r="129" spans="1:17" ht="30" customHeight="1" x14ac:dyDescent="0.3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235</v>
      </c>
    </row>
    <row r="130" spans="1:17" ht="30" customHeight="1" x14ac:dyDescent="0.3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235</v>
      </c>
    </row>
    <row r="131" spans="1:17" ht="30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235</v>
      </c>
    </row>
    <row r="132" spans="1:17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235</v>
      </c>
    </row>
    <row r="133" spans="1:17" ht="30" customHeight="1" x14ac:dyDescent="0.3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235</v>
      </c>
    </row>
    <row r="134" spans="1:17" ht="30" customHeight="1" x14ac:dyDescent="0.3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235</v>
      </c>
    </row>
    <row r="135" spans="1:17" ht="30" customHeight="1" x14ac:dyDescent="0.3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235</v>
      </c>
    </row>
    <row r="136" spans="1:17" ht="30" customHeight="1" x14ac:dyDescent="0.3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235</v>
      </c>
    </row>
    <row r="137" spans="1:17" ht="30" customHeight="1" x14ac:dyDescent="0.3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235</v>
      </c>
    </row>
    <row r="138" spans="1:17" ht="30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235</v>
      </c>
    </row>
    <row r="139" spans="1:17" ht="30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235</v>
      </c>
    </row>
    <row r="140" spans="1:17" ht="30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235</v>
      </c>
    </row>
    <row r="141" spans="1:17" ht="30" customHeight="1" x14ac:dyDescent="0.3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235</v>
      </c>
    </row>
    <row r="142" spans="1:17" ht="30" customHeight="1" x14ac:dyDescent="0.3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235</v>
      </c>
    </row>
    <row r="143" spans="1:17" ht="30" customHeight="1" x14ac:dyDescent="0.3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235</v>
      </c>
    </row>
    <row r="144" spans="1:17" ht="30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235</v>
      </c>
    </row>
    <row r="145" spans="1:48" ht="30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235</v>
      </c>
    </row>
    <row r="146" spans="1:48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235</v>
      </c>
    </row>
    <row r="147" spans="1:48" ht="30" customHeight="1" x14ac:dyDescent="0.3">
      <c r="A147" s="16" t="s">
        <v>66</v>
      </c>
      <c r="B147" s="14"/>
      <c r="C147" s="14"/>
      <c r="D147" s="14"/>
      <c r="E147" s="15"/>
      <c r="F147" s="15">
        <f>SUMIF(Q125:Q146,"010106",F125:F146)</f>
        <v>418110</v>
      </c>
      <c r="G147" s="15"/>
      <c r="H147" s="15">
        <f>SUMIF(Q125:Q146,"010106",H125:H146)</f>
        <v>1253162</v>
      </c>
      <c r="I147" s="15"/>
      <c r="J147" s="15">
        <f>SUMIF(Q125:Q146,"010106",J125:J146)</f>
        <v>25059</v>
      </c>
      <c r="K147" s="15"/>
      <c r="L147" s="15">
        <f>SUMIF(Q125:Q146,"010106",L125:L146)</f>
        <v>1696331</v>
      </c>
      <c r="M147" s="14"/>
      <c r="N147" t="s">
        <v>67</v>
      </c>
    </row>
    <row r="148" spans="1:48" ht="30" customHeight="1" x14ac:dyDescent="0.3">
      <c r="A148" s="16" t="s">
        <v>245</v>
      </c>
      <c r="B148" s="16" t="s">
        <v>52</v>
      </c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N148" s="3"/>
      <c r="O148" s="3"/>
      <c r="P148" s="3"/>
      <c r="Q148" s="2" t="s">
        <v>246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16" t="s">
        <v>247</v>
      </c>
      <c r="B149" s="16" t="s">
        <v>248</v>
      </c>
      <c r="C149" s="16" t="s">
        <v>78</v>
      </c>
      <c r="D149" s="14">
        <v>1</v>
      </c>
      <c r="E149" s="15">
        <f>TRUNC(일위대가목록!E132,0)</f>
        <v>11541</v>
      </c>
      <c r="F149" s="15">
        <f t="shared" ref="F149:F161" si="12">TRUNC(E149*D149, 0)</f>
        <v>11541</v>
      </c>
      <c r="G149" s="15">
        <f>TRUNC(일위대가목록!F132,0)</f>
        <v>15088</v>
      </c>
      <c r="H149" s="15">
        <f t="shared" ref="H149:H161" si="13">TRUNC(G149*D149, 0)</f>
        <v>15088</v>
      </c>
      <c r="I149" s="15">
        <f>TRUNC(일위대가목록!G132,0)</f>
        <v>452</v>
      </c>
      <c r="J149" s="15">
        <f t="shared" ref="J149:J161" si="14">TRUNC(I149*D149, 0)</f>
        <v>452</v>
      </c>
      <c r="K149" s="15">
        <f t="shared" ref="K149:K161" si="15">TRUNC(E149+G149+I149, 0)</f>
        <v>27081</v>
      </c>
      <c r="L149" s="15">
        <f t="shared" ref="L149:L161" si="16">TRUNC(F149+H149+J149, 0)</f>
        <v>27081</v>
      </c>
      <c r="M149" s="16" t="s">
        <v>249</v>
      </c>
      <c r="N149" s="2" t="s">
        <v>250</v>
      </c>
      <c r="O149" s="2" t="s">
        <v>52</v>
      </c>
      <c r="P149" s="2" t="s">
        <v>52</v>
      </c>
      <c r="Q149" s="2" t="s">
        <v>246</v>
      </c>
      <c r="R149" s="2" t="s">
        <v>63</v>
      </c>
      <c r="S149" s="2" t="s">
        <v>64</v>
      </c>
      <c r="T149" s="2" t="s">
        <v>64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251</v>
      </c>
      <c r="AV149" s="3">
        <v>180</v>
      </c>
    </row>
    <row r="150" spans="1:48" s="56" customFormat="1" ht="30" customHeight="1" x14ac:dyDescent="0.3">
      <c r="A150" s="51" t="s">
        <v>3459</v>
      </c>
      <c r="B150" s="51" t="s">
        <v>248</v>
      </c>
      <c r="C150" s="51" t="s">
        <v>78</v>
      </c>
      <c r="D150" s="52">
        <v>10</v>
      </c>
      <c r="E150" s="53">
        <f>단가대비표!O86</f>
        <v>5415</v>
      </c>
      <c r="F150" s="53">
        <f t="shared" ref="F150" si="17">TRUNC(E150*D150, 0)</f>
        <v>54150</v>
      </c>
      <c r="G150" s="53">
        <f>단가대비표!P86</f>
        <v>0</v>
      </c>
      <c r="H150" s="53">
        <f t="shared" ref="H150" si="18">TRUNC(G150*D150, 0)</f>
        <v>0</v>
      </c>
      <c r="I150" s="53">
        <f>단가대비표!V86</f>
        <v>0</v>
      </c>
      <c r="J150" s="53">
        <f t="shared" ref="J150" si="19">TRUNC(I150*D150, 0)</f>
        <v>0</v>
      </c>
      <c r="K150" s="53">
        <f t="shared" ref="K150" si="20">TRUNC(E150+G150+I150, 0)</f>
        <v>5415</v>
      </c>
      <c r="L150" s="53">
        <f t="shared" ref="L150" si="21">TRUNC(F150+H150+J150, 0)</f>
        <v>54150</v>
      </c>
      <c r="M150" s="51" t="s">
        <v>249</v>
      </c>
      <c r="N150" s="54" t="s">
        <v>250</v>
      </c>
      <c r="O150" s="54" t="s">
        <v>52</v>
      </c>
      <c r="P150" s="54" t="s">
        <v>52</v>
      </c>
      <c r="Q150" s="54" t="s">
        <v>246</v>
      </c>
      <c r="R150" s="54" t="s">
        <v>63</v>
      </c>
      <c r="S150" s="54" t="s">
        <v>64</v>
      </c>
      <c r="T150" s="54" t="s">
        <v>64</v>
      </c>
      <c r="U150" s="55"/>
      <c r="V150" s="55"/>
      <c r="W150" s="55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5"/>
      <c r="AJ150" s="55"/>
      <c r="AK150" s="55"/>
      <c r="AL150" s="55"/>
      <c r="AM150" s="55"/>
      <c r="AN150" s="55"/>
      <c r="AO150" s="55"/>
      <c r="AP150" s="55"/>
      <c r="AQ150" s="55"/>
      <c r="AR150" s="54" t="s">
        <v>52</v>
      </c>
      <c r="AS150" s="54" t="s">
        <v>52</v>
      </c>
      <c r="AT150" s="55"/>
      <c r="AU150" s="54" t="s">
        <v>251</v>
      </c>
      <c r="AV150" s="55">
        <v>180</v>
      </c>
    </row>
    <row r="151" spans="1:48" ht="30" customHeight="1" x14ac:dyDescent="0.3">
      <c r="A151" s="16" t="s">
        <v>252</v>
      </c>
      <c r="B151" s="16" t="s">
        <v>253</v>
      </c>
      <c r="C151" s="16" t="s">
        <v>78</v>
      </c>
      <c r="D151" s="14">
        <v>0.5</v>
      </c>
      <c r="E151" s="15">
        <f>TRUNC(일위대가목록!E136,0)</f>
        <v>34205</v>
      </c>
      <c r="F151" s="15">
        <f t="shared" si="12"/>
        <v>17102</v>
      </c>
      <c r="G151" s="15">
        <f>TRUNC(일위대가목록!F136,0)</f>
        <v>18183</v>
      </c>
      <c r="H151" s="15">
        <f t="shared" si="13"/>
        <v>9091</v>
      </c>
      <c r="I151" s="15">
        <f>TRUNC(일위대가목록!G136,0)</f>
        <v>363</v>
      </c>
      <c r="J151" s="15">
        <f t="shared" si="14"/>
        <v>181</v>
      </c>
      <c r="K151" s="15">
        <f t="shared" si="15"/>
        <v>52751</v>
      </c>
      <c r="L151" s="15">
        <f t="shared" si="16"/>
        <v>26374</v>
      </c>
      <c r="M151" s="16" t="s">
        <v>254</v>
      </c>
      <c r="N151" s="2" t="s">
        <v>255</v>
      </c>
      <c r="O151" s="2" t="s">
        <v>52</v>
      </c>
      <c r="P151" s="2" t="s">
        <v>52</v>
      </c>
      <c r="Q151" s="2" t="s">
        <v>246</v>
      </c>
      <c r="R151" s="2" t="s">
        <v>63</v>
      </c>
      <c r="S151" s="2" t="s">
        <v>64</v>
      </c>
      <c r="T151" s="2" t="s">
        <v>64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256</v>
      </c>
      <c r="AV151" s="3">
        <v>172</v>
      </c>
    </row>
    <row r="152" spans="1:48" ht="30" customHeight="1" x14ac:dyDescent="0.3">
      <c r="A152" s="16" t="s">
        <v>257</v>
      </c>
      <c r="B152" s="16" t="s">
        <v>258</v>
      </c>
      <c r="C152" s="16" t="s">
        <v>78</v>
      </c>
      <c r="D152" s="14">
        <v>35.4</v>
      </c>
      <c r="E152" s="15">
        <f>TRUNC(일위대가목록!E105,0)</f>
        <v>2617</v>
      </c>
      <c r="F152" s="15">
        <f t="shared" si="12"/>
        <v>92641</v>
      </c>
      <c r="G152" s="15">
        <f>TRUNC(일위대가목록!F105,0)</f>
        <v>13204</v>
      </c>
      <c r="H152" s="15">
        <f t="shared" si="13"/>
        <v>467421</v>
      </c>
      <c r="I152" s="15">
        <f>TRUNC(일위대가목록!G105,0)</f>
        <v>194</v>
      </c>
      <c r="J152" s="15">
        <f t="shared" si="14"/>
        <v>6867</v>
      </c>
      <c r="K152" s="15">
        <f t="shared" si="15"/>
        <v>16015</v>
      </c>
      <c r="L152" s="15">
        <f t="shared" si="16"/>
        <v>566929</v>
      </c>
      <c r="M152" s="16" t="s">
        <v>259</v>
      </c>
      <c r="N152" s="2" t="s">
        <v>260</v>
      </c>
      <c r="O152" s="2" t="s">
        <v>52</v>
      </c>
      <c r="P152" s="2" t="s">
        <v>52</v>
      </c>
      <c r="Q152" s="2" t="s">
        <v>246</v>
      </c>
      <c r="R152" s="2" t="s">
        <v>63</v>
      </c>
      <c r="S152" s="2" t="s">
        <v>64</v>
      </c>
      <c r="T152" s="2" t="s">
        <v>64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52</v>
      </c>
      <c r="AS152" s="2" t="s">
        <v>52</v>
      </c>
      <c r="AT152" s="3"/>
      <c r="AU152" s="2" t="s">
        <v>261</v>
      </c>
      <c r="AV152" s="3">
        <v>132</v>
      </c>
    </row>
    <row r="153" spans="1:48" ht="30" customHeight="1" x14ac:dyDescent="0.3">
      <c r="A153" s="16" t="s">
        <v>262</v>
      </c>
      <c r="B153" s="16" t="s">
        <v>263</v>
      </c>
      <c r="C153" s="16" t="s">
        <v>78</v>
      </c>
      <c r="D153" s="14">
        <v>4.5</v>
      </c>
      <c r="E153" s="15">
        <f>TRUNC(일위대가목록!E133,0)</f>
        <v>13482</v>
      </c>
      <c r="F153" s="15">
        <f t="shared" si="12"/>
        <v>60669</v>
      </c>
      <c r="G153" s="15">
        <f>TRUNC(일위대가목록!F133,0)</f>
        <v>17145</v>
      </c>
      <c r="H153" s="15">
        <f t="shared" si="13"/>
        <v>77152</v>
      </c>
      <c r="I153" s="15">
        <f>TRUNC(일위대가목록!G133,0)</f>
        <v>0</v>
      </c>
      <c r="J153" s="15">
        <f t="shared" si="14"/>
        <v>0</v>
      </c>
      <c r="K153" s="15">
        <f t="shared" si="15"/>
        <v>30627</v>
      </c>
      <c r="L153" s="15">
        <f t="shared" si="16"/>
        <v>137821</v>
      </c>
      <c r="M153" s="16" t="s">
        <v>264</v>
      </c>
      <c r="N153" s="2" t="s">
        <v>265</v>
      </c>
      <c r="O153" s="2" t="s">
        <v>52</v>
      </c>
      <c r="P153" s="2" t="s">
        <v>52</v>
      </c>
      <c r="Q153" s="2" t="s">
        <v>246</v>
      </c>
      <c r="R153" s="2" t="s">
        <v>63</v>
      </c>
      <c r="S153" s="2" t="s">
        <v>64</v>
      </c>
      <c r="T153" s="2" t="s">
        <v>64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52</v>
      </c>
      <c r="AS153" s="2" t="s">
        <v>52</v>
      </c>
      <c r="AT153" s="3"/>
      <c r="AU153" s="2" t="s">
        <v>266</v>
      </c>
      <c r="AV153" s="3">
        <v>133</v>
      </c>
    </row>
    <row r="154" spans="1:48" ht="30" customHeight="1" x14ac:dyDescent="0.3">
      <c r="A154" s="16" t="s">
        <v>267</v>
      </c>
      <c r="B154" s="16" t="s">
        <v>268</v>
      </c>
      <c r="C154" s="16" t="s">
        <v>78</v>
      </c>
      <c r="D154" s="14">
        <v>35.4</v>
      </c>
      <c r="E154" s="15">
        <f>TRUNC(일위대가목록!E140,0)</f>
        <v>3305</v>
      </c>
      <c r="F154" s="15">
        <f t="shared" si="12"/>
        <v>116997</v>
      </c>
      <c r="G154" s="15">
        <f>TRUNC(일위대가목록!F140,0)</f>
        <v>11402</v>
      </c>
      <c r="H154" s="15">
        <f t="shared" si="13"/>
        <v>403630</v>
      </c>
      <c r="I154" s="15">
        <f>TRUNC(일위대가목록!G140,0)</f>
        <v>114</v>
      </c>
      <c r="J154" s="15">
        <f t="shared" si="14"/>
        <v>4035</v>
      </c>
      <c r="K154" s="15">
        <f t="shared" si="15"/>
        <v>14821</v>
      </c>
      <c r="L154" s="15">
        <f t="shared" si="16"/>
        <v>524662</v>
      </c>
      <c r="M154" s="16" t="s">
        <v>269</v>
      </c>
      <c r="N154" s="2" t="s">
        <v>270</v>
      </c>
      <c r="O154" s="2" t="s">
        <v>52</v>
      </c>
      <c r="P154" s="2" t="s">
        <v>52</v>
      </c>
      <c r="Q154" s="2" t="s">
        <v>246</v>
      </c>
      <c r="R154" s="2" t="s">
        <v>63</v>
      </c>
      <c r="S154" s="2" t="s">
        <v>64</v>
      </c>
      <c r="T154" s="2" t="s">
        <v>64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52</v>
      </c>
      <c r="AS154" s="2" t="s">
        <v>52</v>
      </c>
      <c r="AT154" s="3"/>
      <c r="AU154" s="2" t="s">
        <v>271</v>
      </c>
      <c r="AV154" s="3">
        <v>158</v>
      </c>
    </row>
    <row r="155" spans="1:48" ht="30" customHeight="1" x14ac:dyDescent="0.3">
      <c r="A155" s="16" t="s">
        <v>272</v>
      </c>
      <c r="B155" s="16" t="s">
        <v>273</v>
      </c>
      <c r="C155" s="16" t="s">
        <v>78</v>
      </c>
      <c r="D155" s="14">
        <v>0.8</v>
      </c>
      <c r="E155" s="15">
        <f>TRUNC(일위대가목록!E141,0)</f>
        <v>6292</v>
      </c>
      <c r="F155" s="15">
        <f t="shared" si="12"/>
        <v>5033</v>
      </c>
      <c r="G155" s="15">
        <f>TRUNC(일위대가목록!F141,0)</f>
        <v>19632</v>
      </c>
      <c r="H155" s="15">
        <f t="shared" si="13"/>
        <v>15705</v>
      </c>
      <c r="I155" s="15">
        <f>TRUNC(일위대가목록!G141,0)</f>
        <v>196</v>
      </c>
      <c r="J155" s="15">
        <f t="shared" si="14"/>
        <v>156</v>
      </c>
      <c r="K155" s="15">
        <f t="shared" si="15"/>
        <v>26120</v>
      </c>
      <c r="L155" s="15">
        <f t="shared" si="16"/>
        <v>20894</v>
      </c>
      <c r="M155" s="16" t="s">
        <v>274</v>
      </c>
      <c r="N155" s="2" t="s">
        <v>275</v>
      </c>
      <c r="O155" s="2" t="s">
        <v>52</v>
      </c>
      <c r="P155" s="2" t="s">
        <v>52</v>
      </c>
      <c r="Q155" s="2" t="s">
        <v>246</v>
      </c>
      <c r="R155" s="2" t="s">
        <v>63</v>
      </c>
      <c r="S155" s="2" t="s">
        <v>64</v>
      </c>
      <c r="T155" s="2" t="s">
        <v>64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52</v>
      </c>
      <c r="AS155" s="2" t="s">
        <v>52</v>
      </c>
      <c r="AT155" s="3"/>
      <c r="AU155" s="2" t="s">
        <v>276</v>
      </c>
      <c r="AV155" s="3">
        <v>168</v>
      </c>
    </row>
    <row r="156" spans="1:48" ht="30" customHeight="1" x14ac:dyDescent="0.3">
      <c r="A156" s="16" t="s">
        <v>277</v>
      </c>
      <c r="B156" s="16" t="s">
        <v>278</v>
      </c>
      <c r="C156" s="16" t="s">
        <v>78</v>
      </c>
      <c r="D156" s="14">
        <v>144.6</v>
      </c>
      <c r="E156" s="15">
        <f>TRUNC(일위대가목록!E151,0)</f>
        <v>30944</v>
      </c>
      <c r="F156" s="15">
        <f t="shared" si="12"/>
        <v>4474502</v>
      </c>
      <c r="G156" s="15">
        <f>TRUNC(일위대가목록!F151,0)</f>
        <v>15088</v>
      </c>
      <c r="H156" s="15">
        <f t="shared" si="13"/>
        <v>2181724</v>
      </c>
      <c r="I156" s="15">
        <f>TRUNC(일위대가목록!G151,0)</f>
        <v>301</v>
      </c>
      <c r="J156" s="15">
        <f t="shared" si="14"/>
        <v>43524</v>
      </c>
      <c r="K156" s="15">
        <f t="shared" si="15"/>
        <v>46333</v>
      </c>
      <c r="L156" s="15">
        <f t="shared" si="16"/>
        <v>6699750</v>
      </c>
      <c r="M156" s="16" t="s">
        <v>279</v>
      </c>
      <c r="N156" s="2" t="s">
        <v>280</v>
      </c>
      <c r="O156" s="2" t="s">
        <v>52</v>
      </c>
      <c r="P156" s="2" t="s">
        <v>52</v>
      </c>
      <c r="Q156" s="2" t="s">
        <v>246</v>
      </c>
      <c r="R156" s="2" t="s">
        <v>63</v>
      </c>
      <c r="S156" s="2" t="s">
        <v>64</v>
      </c>
      <c r="T156" s="2" t="s">
        <v>64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52</v>
      </c>
      <c r="AS156" s="2" t="s">
        <v>52</v>
      </c>
      <c r="AT156" s="3"/>
      <c r="AU156" s="2" t="s">
        <v>281</v>
      </c>
      <c r="AV156" s="3">
        <v>159</v>
      </c>
    </row>
    <row r="157" spans="1:48" ht="30" customHeight="1" x14ac:dyDescent="0.3">
      <c r="A157" s="16" t="s">
        <v>282</v>
      </c>
      <c r="B157" s="16" t="s">
        <v>283</v>
      </c>
      <c r="C157" s="16" t="s">
        <v>78</v>
      </c>
      <c r="D157" s="14">
        <v>4.5</v>
      </c>
      <c r="E157" s="15">
        <f>TRUNC(일위대가목록!E149,0)</f>
        <v>6683</v>
      </c>
      <c r="F157" s="15">
        <f t="shared" si="12"/>
        <v>30073</v>
      </c>
      <c r="G157" s="15">
        <f>TRUNC(일위대가목록!F149,0)</f>
        <v>6858</v>
      </c>
      <c r="H157" s="15">
        <f t="shared" si="13"/>
        <v>30861</v>
      </c>
      <c r="I157" s="15">
        <f>TRUNC(일위대가목록!G149,0)</f>
        <v>0</v>
      </c>
      <c r="J157" s="15">
        <f t="shared" si="14"/>
        <v>0</v>
      </c>
      <c r="K157" s="15">
        <f t="shared" si="15"/>
        <v>13541</v>
      </c>
      <c r="L157" s="15">
        <f t="shared" si="16"/>
        <v>60934</v>
      </c>
      <c r="M157" s="16" t="s">
        <v>284</v>
      </c>
      <c r="N157" s="2" t="s">
        <v>285</v>
      </c>
      <c r="O157" s="2" t="s">
        <v>52</v>
      </c>
      <c r="P157" s="2" t="s">
        <v>52</v>
      </c>
      <c r="Q157" s="2" t="s">
        <v>246</v>
      </c>
      <c r="R157" s="2" t="s">
        <v>63</v>
      </c>
      <c r="S157" s="2" t="s">
        <v>64</v>
      </c>
      <c r="T157" s="2" t="s">
        <v>64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52</v>
      </c>
      <c r="AS157" s="2" t="s">
        <v>52</v>
      </c>
      <c r="AT157" s="3"/>
      <c r="AU157" s="2" t="s">
        <v>286</v>
      </c>
      <c r="AV157" s="3">
        <v>55</v>
      </c>
    </row>
    <row r="158" spans="1:48" ht="30" customHeight="1" x14ac:dyDescent="0.3">
      <c r="A158" s="16" t="s">
        <v>287</v>
      </c>
      <c r="B158" s="16" t="s">
        <v>288</v>
      </c>
      <c r="C158" s="16" t="s">
        <v>78</v>
      </c>
      <c r="D158" s="14">
        <v>16.600000000000001</v>
      </c>
      <c r="E158" s="15">
        <f>TRUNC(일위대가목록!E150,0)</f>
        <v>16021</v>
      </c>
      <c r="F158" s="15">
        <f t="shared" si="12"/>
        <v>265948</v>
      </c>
      <c r="G158" s="15">
        <f>TRUNC(일위대가목록!F150,0)</f>
        <v>10544</v>
      </c>
      <c r="H158" s="15">
        <f t="shared" si="13"/>
        <v>175030</v>
      </c>
      <c r="I158" s="15">
        <f>TRUNC(일위대가목록!G150,0)</f>
        <v>210</v>
      </c>
      <c r="J158" s="15">
        <f t="shared" si="14"/>
        <v>3486</v>
      </c>
      <c r="K158" s="15">
        <f t="shared" si="15"/>
        <v>26775</v>
      </c>
      <c r="L158" s="15">
        <f t="shared" si="16"/>
        <v>444464</v>
      </c>
      <c r="M158" s="16" t="s">
        <v>289</v>
      </c>
      <c r="N158" s="2" t="s">
        <v>290</v>
      </c>
      <c r="O158" s="2" t="s">
        <v>52</v>
      </c>
      <c r="P158" s="2" t="s">
        <v>52</v>
      </c>
      <c r="Q158" s="2" t="s">
        <v>246</v>
      </c>
      <c r="R158" s="2" t="s">
        <v>63</v>
      </c>
      <c r="S158" s="2" t="s">
        <v>64</v>
      </c>
      <c r="T158" s="2" t="s">
        <v>64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52</v>
      </c>
      <c r="AS158" s="2" t="s">
        <v>52</v>
      </c>
      <c r="AT158" s="3"/>
      <c r="AU158" s="2" t="s">
        <v>291</v>
      </c>
      <c r="AV158" s="3">
        <v>56</v>
      </c>
    </row>
    <row r="159" spans="1:48" ht="30" customHeight="1" x14ac:dyDescent="0.3">
      <c r="A159" s="16" t="s">
        <v>292</v>
      </c>
      <c r="B159" s="16" t="s">
        <v>288</v>
      </c>
      <c r="C159" s="16" t="s">
        <v>78</v>
      </c>
      <c r="D159" s="14">
        <v>4.5999999999999996</v>
      </c>
      <c r="E159" s="15">
        <f>TRUNC(일위대가목록!E152,0)</f>
        <v>15293</v>
      </c>
      <c r="F159" s="15">
        <f t="shared" si="12"/>
        <v>70347</v>
      </c>
      <c r="G159" s="15">
        <f>TRUNC(일위대가목록!F152,0)</f>
        <v>3609</v>
      </c>
      <c r="H159" s="15">
        <f t="shared" si="13"/>
        <v>16601</v>
      </c>
      <c r="I159" s="15">
        <f>TRUNC(일위대가목록!G152,0)</f>
        <v>0</v>
      </c>
      <c r="J159" s="15">
        <f t="shared" si="14"/>
        <v>0</v>
      </c>
      <c r="K159" s="15">
        <f t="shared" si="15"/>
        <v>18902</v>
      </c>
      <c r="L159" s="15">
        <f t="shared" si="16"/>
        <v>86948</v>
      </c>
      <c r="M159" s="16" t="s">
        <v>293</v>
      </c>
      <c r="N159" s="2" t="s">
        <v>294</v>
      </c>
      <c r="O159" s="2" t="s">
        <v>52</v>
      </c>
      <c r="P159" s="2" t="s">
        <v>52</v>
      </c>
      <c r="Q159" s="2" t="s">
        <v>246</v>
      </c>
      <c r="R159" s="2" t="s">
        <v>63</v>
      </c>
      <c r="S159" s="2" t="s">
        <v>64</v>
      </c>
      <c r="T159" s="2" t="s">
        <v>64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52</v>
      </c>
      <c r="AS159" s="2" t="s">
        <v>52</v>
      </c>
      <c r="AT159" s="3"/>
      <c r="AU159" s="2" t="s">
        <v>295</v>
      </c>
      <c r="AV159" s="3">
        <v>58</v>
      </c>
    </row>
    <row r="160" spans="1:48" ht="30" customHeight="1" x14ac:dyDescent="0.3">
      <c r="A160" s="16" t="s">
        <v>296</v>
      </c>
      <c r="B160" s="16" t="s">
        <v>297</v>
      </c>
      <c r="C160" s="16" t="s">
        <v>78</v>
      </c>
      <c r="D160" s="14">
        <v>12.8</v>
      </c>
      <c r="E160" s="15">
        <f>TRUNC(일위대가목록!E154,0)</f>
        <v>418</v>
      </c>
      <c r="F160" s="15">
        <f t="shared" si="12"/>
        <v>5350</v>
      </c>
      <c r="G160" s="15">
        <f>TRUNC(일위대가목록!F154,0)</f>
        <v>1456</v>
      </c>
      <c r="H160" s="15">
        <f t="shared" si="13"/>
        <v>18636</v>
      </c>
      <c r="I160" s="15">
        <f>TRUNC(일위대가목록!G154,0)</f>
        <v>0</v>
      </c>
      <c r="J160" s="15">
        <f t="shared" si="14"/>
        <v>0</v>
      </c>
      <c r="K160" s="15">
        <f t="shared" si="15"/>
        <v>1874</v>
      </c>
      <c r="L160" s="15">
        <f t="shared" si="16"/>
        <v>23986</v>
      </c>
      <c r="M160" s="16" t="s">
        <v>298</v>
      </c>
      <c r="N160" s="2" t="s">
        <v>299</v>
      </c>
      <c r="O160" s="2" t="s">
        <v>52</v>
      </c>
      <c r="P160" s="2" t="s">
        <v>52</v>
      </c>
      <c r="Q160" s="2" t="s">
        <v>246</v>
      </c>
      <c r="R160" s="2" t="s">
        <v>63</v>
      </c>
      <c r="S160" s="2" t="s">
        <v>64</v>
      </c>
      <c r="T160" s="2" t="s">
        <v>64</v>
      </c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 t="s">
        <v>52</v>
      </c>
      <c r="AS160" s="2" t="s">
        <v>52</v>
      </c>
      <c r="AT160" s="3"/>
      <c r="AU160" s="2" t="s">
        <v>300</v>
      </c>
      <c r="AV160" s="3">
        <v>59</v>
      </c>
    </row>
    <row r="161" spans="1:48" ht="30" customHeight="1" x14ac:dyDescent="0.3">
      <c r="A161" s="16" t="s">
        <v>301</v>
      </c>
      <c r="B161" s="16" t="s">
        <v>302</v>
      </c>
      <c r="C161" s="16" t="s">
        <v>78</v>
      </c>
      <c r="D161" s="14">
        <v>35.4</v>
      </c>
      <c r="E161" s="15">
        <f>TRUNC(일위대가목록!E145,0)</f>
        <v>106161</v>
      </c>
      <c r="F161" s="15">
        <f t="shared" si="12"/>
        <v>3758099</v>
      </c>
      <c r="G161" s="15">
        <f>TRUNC(일위대가목록!F145,0)</f>
        <v>37821</v>
      </c>
      <c r="H161" s="15">
        <f t="shared" si="13"/>
        <v>1338863</v>
      </c>
      <c r="I161" s="15">
        <f>TRUNC(일위대가목록!G145,0)</f>
        <v>755</v>
      </c>
      <c r="J161" s="15">
        <f t="shared" si="14"/>
        <v>26727</v>
      </c>
      <c r="K161" s="15">
        <f t="shared" si="15"/>
        <v>144737</v>
      </c>
      <c r="L161" s="15">
        <f t="shared" si="16"/>
        <v>5123689</v>
      </c>
      <c r="M161" s="16" t="s">
        <v>303</v>
      </c>
      <c r="N161" s="2" t="s">
        <v>304</v>
      </c>
      <c r="O161" s="2" t="s">
        <v>52</v>
      </c>
      <c r="P161" s="2" t="s">
        <v>52</v>
      </c>
      <c r="Q161" s="2" t="s">
        <v>246</v>
      </c>
      <c r="R161" s="2" t="s">
        <v>63</v>
      </c>
      <c r="S161" s="2" t="s">
        <v>64</v>
      </c>
      <c r="T161" s="2" t="s">
        <v>64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52</v>
      </c>
      <c r="AS161" s="2" t="s">
        <v>52</v>
      </c>
      <c r="AT161" s="3"/>
      <c r="AU161" s="2" t="s">
        <v>305</v>
      </c>
      <c r="AV161" s="3">
        <v>54</v>
      </c>
    </row>
    <row r="162" spans="1:48" ht="30" customHeight="1" x14ac:dyDescent="0.3">
      <c r="A162" s="14"/>
      <c r="B162" s="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Q162" s="1" t="s">
        <v>246</v>
      </c>
    </row>
    <row r="163" spans="1:48" ht="30" customHeight="1" x14ac:dyDescent="0.3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 t="s">
        <v>246</v>
      </c>
    </row>
    <row r="164" spans="1:48" ht="30" customHeight="1" x14ac:dyDescent="0.3">
      <c r="A164" s="14"/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Q164" s="1" t="s">
        <v>246</v>
      </c>
    </row>
    <row r="165" spans="1:48" ht="30" customHeight="1" x14ac:dyDescent="0.3">
      <c r="A165" s="14"/>
      <c r="B165" s="14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1" t="s">
        <v>246</v>
      </c>
    </row>
    <row r="166" spans="1:48" ht="30" customHeight="1" x14ac:dyDescent="0.3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 t="s">
        <v>246</v>
      </c>
    </row>
    <row r="167" spans="1:48" ht="30" customHeight="1" x14ac:dyDescent="0.3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246</v>
      </c>
    </row>
    <row r="168" spans="1:48" ht="30" customHeight="1" x14ac:dyDescent="0.3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246</v>
      </c>
    </row>
    <row r="169" spans="1:48" ht="30" customHeight="1" x14ac:dyDescent="0.3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246</v>
      </c>
    </row>
    <row r="170" spans="1:48" ht="30" customHeight="1" x14ac:dyDescent="0.3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246</v>
      </c>
    </row>
    <row r="171" spans="1:48" ht="30" customHeight="1" x14ac:dyDescent="0.3">
      <c r="A171" s="16" t="s">
        <v>66</v>
      </c>
      <c r="B171" s="14"/>
      <c r="C171" s="14"/>
      <c r="D171" s="14"/>
      <c r="E171" s="15"/>
      <c r="F171" s="15">
        <f>SUMIF(Q149:Q170,"010107",F149:F170)</f>
        <v>8962452</v>
      </c>
      <c r="G171" s="15"/>
      <c r="H171" s="15">
        <f>SUMIF(Q149:Q170,"010107",H149:H170)</f>
        <v>4749802</v>
      </c>
      <c r="I171" s="15"/>
      <c r="J171" s="15">
        <f>SUMIF(Q149:Q170,"010107",J149:J170)</f>
        <v>85428</v>
      </c>
      <c r="K171" s="15"/>
      <c r="L171" s="15">
        <f>SUMIF(Q149:Q170,"010107",L149:L170)</f>
        <v>13797682</v>
      </c>
      <c r="M171" s="14"/>
      <c r="N171" t="s">
        <v>67</v>
      </c>
    </row>
    <row r="172" spans="1:48" ht="30" customHeight="1" x14ac:dyDescent="0.3">
      <c r="A172" s="16" t="s">
        <v>306</v>
      </c>
      <c r="B172" s="16" t="s">
        <v>52</v>
      </c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N172" s="3"/>
      <c r="O172" s="3"/>
      <c r="P172" s="3"/>
      <c r="Q172" s="2" t="s">
        <v>307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16" t="s">
        <v>308</v>
      </c>
      <c r="B173" s="16" t="s">
        <v>309</v>
      </c>
      <c r="C173" s="16" t="s">
        <v>78</v>
      </c>
      <c r="D173" s="14">
        <v>6.2</v>
      </c>
      <c r="E173" s="15">
        <f>TRUNC(일위대가목록!E97,0)</f>
        <v>19208</v>
      </c>
      <c r="F173" s="15">
        <f>TRUNC(E173*D173, 0)</f>
        <v>119089</v>
      </c>
      <c r="G173" s="15">
        <f>TRUNC(일위대가목록!F97,0)</f>
        <v>21886</v>
      </c>
      <c r="H173" s="15">
        <f>TRUNC(G173*D173, 0)</f>
        <v>135693</v>
      </c>
      <c r="I173" s="15">
        <f>TRUNC(일위대가목록!G97,0)</f>
        <v>435</v>
      </c>
      <c r="J173" s="15">
        <f>TRUNC(I173*D173, 0)</f>
        <v>2697</v>
      </c>
      <c r="K173" s="15">
        <f t="shared" ref="K173:L177" si="22">TRUNC(E173+G173+I173, 0)</f>
        <v>41529</v>
      </c>
      <c r="L173" s="15">
        <f t="shared" si="22"/>
        <v>257479</v>
      </c>
      <c r="M173" s="16" t="s">
        <v>310</v>
      </c>
      <c r="N173" s="2" t="s">
        <v>311</v>
      </c>
      <c r="O173" s="2" t="s">
        <v>52</v>
      </c>
      <c r="P173" s="2" t="s">
        <v>52</v>
      </c>
      <c r="Q173" s="2" t="s">
        <v>307</v>
      </c>
      <c r="R173" s="2" t="s">
        <v>63</v>
      </c>
      <c r="S173" s="2" t="s">
        <v>64</v>
      </c>
      <c r="T173" s="2" t="s">
        <v>64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312</v>
      </c>
      <c r="AV173" s="3">
        <v>134</v>
      </c>
    </row>
    <row r="174" spans="1:48" ht="30" customHeight="1" x14ac:dyDescent="0.3">
      <c r="A174" s="16" t="s">
        <v>308</v>
      </c>
      <c r="B174" s="16" t="s">
        <v>313</v>
      </c>
      <c r="C174" s="16" t="s">
        <v>78</v>
      </c>
      <c r="D174" s="14">
        <v>0.6</v>
      </c>
      <c r="E174" s="15">
        <f>TRUNC(일위대가목록!E98,0)</f>
        <v>14008</v>
      </c>
      <c r="F174" s="15">
        <f>TRUNC(E174*D174, 0)</f>
        <v>8404</v>
      </c>
      <c r="G174" s="15">
        <f>TRUNC(일위대가목록!F98,0)</f>
        <v>21259</v>
      </c>
      <c r="H174" s="15">
        <f>TRUNC(G174*D174, 0)</f>
        <v>12755</v>
      </c>
      <c r="I174" s="15">
        <f>TRUNC(일위대가목록!G98,0)</f>
        <v>423</v>
      </c>
      <c r="J174" s="15">
        <f>TRUNC(I174*D174, 0)</f>
        <v>253</v>
      </c>
      <c r="K174" s="15">
        <f t="shared" si="22"/>
        <v>35690</v>
      </c>
      <c r="L174" s="15">
        <f t="shared" si="22"/>
        <v>21412</v>
      </c>
      <c r="M174" s="16" t="s">
        <v>314</v>
      </c>
      <c r="N174" s="2" t="s">
        <v>315</v>
      </c>
      <c r="O174" s="2" t="s">
        <v>52</v>
      </c>
      <c r="P174" s="2" t="s">
        <v>52</v>
      </c>
      <c r="Q174" s="2" t="s">
        <v>307</v>
      </c>
      <c r="R174" s="2" t="s">
        <v>63</v>
      </c>
      <c r="S174" s="2" t="s">
        <v>64</v>
      </c>
      <c r="T174" s="2" t="s">
        <v>64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52</v>
      </c>
      <c r="AS174" s="2" t="s">
        <v>52</v>
      </c>
      <c r="AT174" s="3"/>
      <c r="AU174" s="2" t="s">
        <v>316</v>
      </c>
      <c r="AV174" s="3">
        <v>135</v>
      </c>
    </row>
    <row r="175" spans="1:48" ht="30" customHeight="1" x14ac:dyDescent="0.3">
      <c r="A175" s="16" t="s">
        <v>317</v>
      </c>
      <c r="B175" s="16" t="s">
        <v>318</v>
      </c>
      <c r="C175" s="16" t="s">
        <v>78</v>
      </c>
      <c r="D175" s="14">
        <v>13.3</v>
      </c>
      <c r="E175" s="15">
        <f>TRUNC(일위대가목록!E101,0)</f>
        <v>0</v>
      </c>
      <c r="F175" s="15">
        <f>TRUNC(E175*D175, 0)</f>
        <v>0</v>
      </c>
      <c r="G175" s="15">
        <f>TRUNC(일위대가목록!F101,0)</f>
        <v>22926</v>
      </c>
      <c r="H175" s="15">
        <f>TRUNC(G175*D175, 0)</f>
        <v>304915</v>
      </c>
      <c r="I175" s="15">
        <f>TRUNC(일위대가목록!G101,0)</f>
        <v>458</v>
      </c>
      <c r="J175" s="15">
        <f>TRUNC(I175*D175, 0)</f>
        <v>6091</v>
      </c>
      <c r="K175" s="15">
        <f t="shared" si="22"/>
        <v>23384</v>
      </c>
      <c r="L175" s="15">
        <f t="shared" si="22"/>
        <v>311006</v>
      </c>
      <c r="M175" s="16" t="s">
        <v>319</v>
      </c>
      <c r="N175" s="2" t="s">
        <v>320</v>
      </c>
      <c r="O175" s="2" t="s">
        <v>52</v>
      </c>
      <c r="P175" s="2" t="s">
        <v>52</v>
      </c>
      <c r="Q175" s="2" t="s">
        <v>307</v>
      </c>
      <c r="R175" s="2" t="s">
        <v>63</v>
      </c>
      <c r="S175" s="2" t="s">
        <v>64</v>
      </c>
      <c r="T175" s="2" t="s">
        <v>64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52</v>
      </c>
      <c r="AS175" s="2" t="s">
        <v>52</v>
      </c>
      <c r="AT175" s="3"/>
      <c r="AU175" s="2" t="s">
        <v>321</v>
      </c>
      <c r="AV175" s="3">
        <v>63</v>
      </c>
    </row>
    <row r="176" spans="1:48" ht="30" customHeight="1" x14ac:dyDescent="0.3">
      <c r="A176" s="16" t="s">
        <v>322</v>
      </c>
      <c r="B176" s="16" t="s">
        <v>323</v>
      </c>
      <c r="C176" s="16" t="s">
        <v>78</v>
      </c>
      <c r="D176" s="14">
        <v>4.5999999999999996</v>
      </c>
      <c r="E176" s="15">
        <f>TRUNC(일위대가목록!E103,0)</f>
        <v>2457</v>
      </c>
      <c r="F176" s="15">
        <f>TRUNC(E176*D176, 0)</f>
        <v>11302</v>
      </c>
      <c r="G176" s="15">
        <f>TRUNC(일위대가목록!F103,0)</f>
        <v>24004</v>
      </c>
      <c r="H176" s="15">
        <f>TRUNC(G176*D176, 0)</f>
        <v>110418</v>
      </c>
      <c r="I176" s="15">
        <f>TRUNC(일위대가목록!G103,0)</f>
        <v>720</v>
      </c>
      <c r="J176" s="15">
        <f>TRUNC(I176*D176, 0)</f>
        <v>3312</v>
      </c>
      <c r="K176" s="15">
        <f t="shared" si="22"/>
        <v>27181</v>
      </c>
      <c r="L176" s="15">
        <f t="shared" si="22"/>
        <v>125032</v>
      </c>
      <c r="M176" s="16" t="s">
        <v>324</v>
      </c>
      <c r="N176" s="2" t="s">
        <v>325</v>
      </c>
      <c r="O176" s="2" t="s">
        <v>52</v>
      </c>
      <c r="P176" s="2" t="s">
        <v>52</v>
      </c>
      <c r="Q176" s="2" t="s">
        <v>307</v>
      </c>
      <c r="R176" s="2" t="s">
        <v>63</v>
      </c>
      <c r="S176" s="2" t="s">
        <v>64</v>
      </c>
      <c r="T176" s="2" t="s">
        <v>64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52</v>
      </c>
      <c r="AS176" s="2" t="s">
        <v>52</v>
      </c>
      <c r="AT176" s="3"/>
      <c r="AU176" s="2" t="s">
        <v>326</v>
      </c>
      <c r="AV176" s="3">
        <v>136</v>
      </c>
    </row>
    <row r="177" spans="1:48" ht="30" customHeight="1" x14ac:dyDescent="0.3">
      <c r="A177" s="16" t="s">
        <v>327</v>
      </c>
      <c r="B177" s="16" t="s">
        <v>328</v>
      </c>
      <c r="C177" s="16" t="s">
        <v>78</v>
      </c>
      <c r="D177" s="14">
        <v>12.3</v>
      </c>
      <c r="E177" s="15">
        <f>TRUNC(일위대가목록!E92,0)</f>
        <v>855</v>
      </c>
      <c r="F177" s="15">
        <f>TRUNC(E177*D177, 0)</f>
        <v>10516</v>
      </c>
      <c r="G177" s="15">
        <f>TRUNC(일위대가목록!F92,0)</f>
        <v>5204</v>
      </c>
      <c r="H177" s="15">
        <f>TRUNC(G177*D177, 0)</f>
        <v>64009</v>
      </c>
      <c r="I177" s="15">
        <f>TRUNC(일위대가목록!G92,0)</f>
        <v>0</v>
      </c>
      <c r="J177" s="15">
        <f>TRUNC(I177*D177, 0)</f>
        <v>0</v>
      </c>
      <c r="K177" s="15">
        <f t="shared" si="22"/>
        <v>6059</v>
      </c>
      <c r="L177" s="15">
        <f t="shared" si="22"/>
        <v>74525</v>
      </c>
      <c r="M177" s="16" t="s">
        <v>329</v>
      </c>
      <c r="N177" s="2" t="s">
        <v>330</v>
      </c>
      <c r="O177" s="2" t="s">
        <v>52</v>
      </c>
      <c r="P177" s="2" t="s">
        <v>52</v>
      </c>
      <c r="Q177" s="2" t="s">
        <v>307</v>
      </c>
      <c r="R177" s="2" t="s">
        <v>63</v>
      </c>
      <c r="S177" s="2" t="s">
        <v>64</v>
      </c>
      <c r="T177" s="2" t="s">
        <v>64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52</v>
      </c>
      <c r="AS177" s="2" t="s">
        <v>52</v>
      </c>
      <c r="AT177" s="3"/>
      <c r="AU177" s="2" t="s">
        <v>331</v>
      </c>
      <c r="AV177" s="3">
        <v>160</v>
      </c>
    </row>
    <row r="178" spans="1:48" ht="30" customHeight="1" x14ac:dyDescent="0.3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307</v>
      </c>
    </row>
    <row r="179" spans="1:48" ht="30" customHeight="1" x14ac:dyDescent="0.3">
      <c r="A179" s="14"/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Q179" s="1" t="s">
        <v>307</v>
      </c>
    </row>
    <row r="180" spans="1:48" ht="30" customHeight="1" x14ac:dyDescent="0.3">
      <c r="A180" s="14"/>
      <c r="B180" s="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Q180" s="1" t="s">
        <v>307</v>
      </c>
    </row>
    <row r="181" spans="1:48" ht="30" customHeight="1" x14ac:dyDescent="0.3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1" t="s">
        <v>307</v>
      </c>
    </row>
    <row r="182" spans="1:48" ht="30" customHeight="1" x14ac:dyDescent="0.3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 t="s">
        <v>307</v>
      </c>
    </row>
    <row r="183" spans="1:48" ht="30" customHeight="1" x14ac:dyDescent="0.3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 t="s">
        <v>307</v>
      </c>
    </row>
    <row r="184" spans="1:48" ht="30" customHeight="1" x14ac:dyDescent="0.3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307</v>
      </c>
    </row>
    <row r="185" spans="1:48" ht="30" customHeight="1" x14ac:dyDescent="0.3">
      <c r="A185" s="14"/>
      <c r="B185" s="14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Q185" s="1" t="s">
        <v>307</v>
      </c>
    </row>
    <row r="186" spans="1:48" ht="30" customHeight="1" x14ac:dyDescent="0.3">
      <c r="A186" s="14"/>
      <c r="B186" s="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Q186" s="1" t="s">
        <v>307</v>
      </c>
    </row>
    <row r="187" spans="1:48" ht="30" customHeight="1" x14ac:dyDescent="0.3">
      <c r="A187" s="14"/>
      <c r="B187" s="14"/>
      <c r="C187" s="14"/>
      <c r="D187" s="14"/>
      <c r="E187" s="15"/>
      <c r="F187" s="15"/>
      <c r="G187" s="15"/>
      <c r="H187" s="15"/>
      <c r="I187" s="15"/>
      <c r="J187" s="15"/>
      <c r="K187" s="15"/>
      <c r="L187" s="15"/>
      <c r="M187" s="14"/>
      <c r="Q187" s="1" t="s">
        <v>307</v>
      </c>
    </row>
    <row r="188" spans="1:48" ht="30" customHeight="1" x14ac:dyDescent="0.3">
      <c r="A188" s="14"/>
      <c r="B188" s="14"/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Q188" s="1" t="s">
        <v>307</v>
      </c>
    </row>
    <row r="189" spans="1:48" ht="30" customHeight="1" x14ac:dyDescent="0.3">
      <c r="A189" s="14"/>
      <c r="B189" s="14"/>
      <c r="C189" s="14"/>
      <c r="D189" s="14"/>
      <c r="E189" s="15"/>
      <c r="F189" s="15"/>
      <c r="G189" s="15"/>
      <c r="H189" s="15"/>
      <c r="I189" s="15"/>
      <c r="J189" s="15"/>
      <c r="K189" s="15"/>
      <c r="L189" s="15"/>
      <c r="M189" s="14"/>
      <c r="Q189" s="1" t="s">
        <v>307</v>
      </c>
    </row>
    <row r="190" spans="1:48" ht="30" customHeight="1" x14ac:dyDescent="0.3">
      <c r="A190" s="14"/>
      <c r="B190" s="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4"/>
      <c r="Q190" s="1" t="s">
        <v>307</v>
      </c>
    </row>
    <row r="191" spans="1:48" ht="30" customHeight="1" x14ac:dyDescent="0.3">
      <c r="A191" s="14"/>
      <c r="B191" s="14"/>
      <c r="C191" s="14"/>
      <c r="D191" s="14"/>
      <c r="E191" s="15"/>
      <c r="F191" s="15"/>
      <c r="G191" s="15"/>
      <c r="H191" s="15"/>
      <c r="I191" s="15"/>
      <c r="J191" s="15"/>
      <c r="K191" s="15"/>
      <c r="L191" s="15"/>
      <c r="M191" s="14"/>
      <c r="Q191" s="1" t="s">
        <v>307</v>
      </c>
    </row>
    <row r="192" spans="1:48" ht="30" customHeight="1" x14ac:dyDescent="0.3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 t="s">
        <v>307</v>
      </c>
    </row>
    <row r="193" spans="1:48" ht="30" customHeight="1" x14ac:dyDescent="0.3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 t="s">
        <v>307</v>
      </c>
    </row>
    <row r="194" spans="1:48" ht="30" customHeight="1" x14ac:dyDescent="0.3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 t="s">
        <v>307</v>
      </c>
    </row>
    <row r="195" spans="1:48" ht="30" customHeight="1" x14ac:dyDescent="0.3">
      <c r="A195" s="16" t="s">
        <v>66</v>
      </c>
      <c r="B195" s="14"/>
      <c r="C195" s="14"/>
      <c r="D195" s="14"/>
      <c r="E195" s="15"/>
      <c r="F195" s="15">
        <f>SUMIF(Q173:Q194,"010108",F173:F194)</f>
        <v>149311</v>
      </c>
      <c r="G195" s="15"/>
      <c r="H195" s="15">
        <f>SUMIF(Q173:Q194,"010108",H173:H194)</f>
        <v>627790</v>
      </c>
      <c r="I195" s="15"/>
      <c r="J195" s="15">
        <f>SUMIF(Q173:Q194,"010108",J173:J194)</f>
        <v>12353</v>
      </c>
      <c r="K195" s="15"/>
      <c r="L195" s="15">
        <f>SUMIF(Q173:Q194,"010108",L173:L194)</f>
        <v>789454</v>
      </c>
      <c r="M195" s="14"/>
      <c r="N195" t="s">
        <v>67</v>
      </c>
    </row>
    <row r="196" spans="1:48" ht="30" customHeight="1" x14ac:dyDescent="0.3">
      <c r="A196" s="16" t="s">
        <v>332</v>
      </c>
      <c r="B196" s="16" t="s">
        <v>52</v>
      </c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N196" s="3"/>
      <c r="O196" s="3"/>
      <c r="P196" s="3"/>
      <c r="Q196" s="2" t="s">
        <v>333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16" t="s">
        <v>334</v>
      </c>
      <c r="B197" s="16" t="s">
        <v>335</v>
      </c>
      <c r="C197" s="16" t="s">
        <v>78</v>
      </c>
      <c r="D197" s="14">
        <v>159.30000000000001</v>
      </c>
      <c r="E197" s="15">
        <f>TRUNC(단가대비표!O82,0)</f>
        <v>182000</v>
      </c>
      <c r="F197" s="15">
        <f t="shared" ref="F197:F204" si="23">TRUNC(E197*D197, 0)</f>
        <v>28992600</v>
      </c>
      <c r="G197" s="15">
        <f>TRUNC(단가대비표!P82,0)</f>
        <v>0</v>
      </c>
      <c r="H197" s="15">
        <f t="shared" ref="H197:H204" si="24">TRUNC(G197*D197, 0)</f>
        <v>0</v>
      </c>
      <c r="I197" s="15">
        <f>TRUNC(단가대비표!V82,0)</f>
        <v>0</v>
      </c>
      <c r="J197" s="15">
        <f t="shared" ref="J197:J204" si="25">TRUNC(I197*D197, 0)</f>
        <v>0</v>
      </c>
      <c r="K197" s="15">
        <f t="shared" ref="K197:L204" si="26">TRUNC(E197+G197+I197, 0)</f>
        <v>182000</v>
      </c>
      <c r="L197" s="15">
        <f t="shared" si="26"/>
        <v>28992600</v>
      </c>
      <c r="M197" s="16" t="s">
        <v>336</v>
      </c>
      <c r="N197" s="2" t="s">
        <v>337</v>
      </c>
      <c r="O197" s="2" t="s">
        <v>52</v>
      </c>
      <c r="P197" s="2" t="s">
        <v>52</v>
      </c>
      <c r="Q197" s="2" t="s">
        <v>333</v>
      </c>
      <c r="R197" s="2" t="s">
        <v>64</v>
      </c>
      <c r="S197" s="2" t="s">
        <v>64</v>
      </c>
      <c r="T197" s="2" t="s">
        <v>63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338</v>
      </c>
      <c r="AV197" s="3">
        <v>173</v>
      </c>
    </row>
    <row r="198" spans="1:48" ht="30" customHeight="1" x14ac:dyDescent="0.3">
      <c r="A198" s="16" t="s">
        <v>339</v>
      </c>
      <c r="B198" s="16" t="s">
        <v>340</v>
      </c>
      <c r="C198" s="16" t="s">
        <v>341</v>
      </c>
      <c r="D198" s="14">
        <v>6</v>
      </c>
      <c r="E198" s="15">
        <f>TRUNC(단가대비표!O122,0)</f>
        <v>12000</v>
      </c>
      <c r="F198" s="15">
        <f t="shared" si="23"/>
        <v>72000</v>
      </c>
      <c r="G198" s="15">
        <f>TRUNC(단가대비표!P122,0)</f>
        <v>5300</v>
      </c>
      <c r="H198" s="15">
        <f t="shared" si="24"/>
        <v>31800</v>
      </c>
      <c r="I198" s="15">
        <f>TRUNC(단가대비표!V122,0)</f>
        <v>0</v>
      </c>
      <c r="J198" s="15">
        <f t="shared" si="25"/>
        <v>0</v>
      </c>
      <c r="K198" s="15">
        <f t="shared" si="26"/>
        <v>17300</v>
      </c>
      <c r="L198" s="15">
        <f t="shared" si="26"/>
        <v>103800</v>
      </c>
      <c r="M198" s="16" t="s">
        <v>52</v>
      </c>
      <c r="N198" s="2" t="s">
        <v>342</v>
      </c>
      <c r="O198" s="2" t="s">
        <v>52</v>
      </c>
      <c r="P198" s="2" t="s">
        <v>52</v>
      </c>
      <c r="Q198" s="2" t="s">
        <v>333</v>
      </c>
      <c r="R198" s="2" t="s">
        <v>64</v>
      </c>
      <c r="S198" s="2" t="s">
        <v>64</v>
      </c>
      <c r="T198" s="2" t="s">
        <v>63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52</v>
      </c>
      <c r="AS198" s="2" t="s">
        <v>52</v>
      </c>
      <c r="AT198" s="3"/>
      <c r="AU198" s="2" t="s">
        <v>343</v>
      </c>
      <c r="AV198" s="3">
        <v>68</v>
      </c>
    </row>
    <row r="199" spans="1:48" ht="30" customHeight="1" x14ac:dyDescent="0.3">
      <c r="A199" s="16" t="s">
        <v>344</v>
      </c>
      <c r="B199" s="16" t="s">
        <v>345</v>
      </c>
      <c r="C199" s="16" t="s">
        <v>72</v>
      </c>
      <c r="D199" s="14">
        <v>7.2</v>
      </c>
      <c r="E199" s="15">
        <f>TRUNC(일위대가목록!E108,0)</f>
        <v>28660</v>
      </c>
      <c r="F199" s="15">
        <f t="shared" si="23"/>
        <v>206352</v>
      </c>
      <c r="G199" s="15">
        <f>TRUNC(일위대가목록!F108,0)</f>
        <v>46011</v>
      </c>
      <c r="H199" s="15">
        <f t="shared" si="24"/>
        <v>331279</v>
      </c>
      <c r="I199" s="15">
        <f>TRUNC(일위대가목록!G108,0)</f>
        <v>1764</v>
      </c>
      <c r="J199" s="15">
        <f t="shared" si="25"/>
        <v>12700</v>
      </c>
      <c r="K199" s="15">
        <f t="shared" si="26"/>
        <v>76435</v>
      </c>
      <c r="L199" s="15">
        <f t="shared" si="26"/>
        <v>550331</v>
      </c>
      <c r="M199" s="16" t="s">
        <v>346</v>
      </c>
      <c r="N199" s="2" t="s">
        <v>347</v>
      </c>
      <c r="O199" s="2" t="s">
        <v>52</v>
      </c>
      <c r="P199" s="2" t="s">
        <v>52</v>
      </c>
      <c r="Q199" s="2" t="s">
        <v>333</v>
      </c>
      <c r="R199" s="2" t="s">
        <v>63</v>
      </c>
      <c r="S199" s="2" t="s">
        <v>64</v>
      </c>
      <c r="T199" s="2" t="s">
        <v>64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52</v>
      </c>
      <c r="AS199" s="2" t="s">
        <v>52</v>
      </c>
      <c r="AT199" s="3"/>
      <c r="AU199" s="2" t="s">
        <v>348</v>
      </c>
      <c r="AV199" s="3">
        <v>137</v>
      </c>
    </row>
    <row r="200" spans="1:48" ht="30" customHeight="1" x14ac:dyDescent="0.3">
      <c r="A200" s="16" t="s">
        <v>344</v>
      </c>
      <c r="B200" s="16" t="s">
        <v>349</v>
      </c>
      <c r="C200" s="16" t="s">
        <v>72</v>
      </c>
      <c r="D200" s="14">
        <v>7.2</v>
      </c>
      <c r="E200" s="15">
        <f>TRUNC(일위대가목록!E109,0)</f>
        <v>31787</v>
      </c>
      <c r="F200" s="15">
        <f t="shared" si="23"/>
        <v>228866</v>
      </c>
      <c r="G200" s="15">
        <f>TRUNC(일위대가목록!F109,0)</f>
        <v>47200</v>
      </c>
      <c r="H200" s="15">
        <f t="shared" si="24"/>
        <v>339840</v>
      </c>
      <c r="I200" s="15">
        <f>TRUNC(일위대가목록!G109,0)</f>
        <v>2056</v>
      </c>
      <c r="J200" s="15">
        <f t="shared" si="25"/>
        <v>14803</v>
      </c>
      <c r="K200" s="15">
        <f t="shared" si="26"/>
        <v>81043</v>
      </c>
      <c r="L200" s="15">
        <f t="shared" si="26"/>
        <v>583509</v>
      </c>
      <c r="M200" s="16" t="s">
        <v>350</v>
      </c>
      <c r="N200" s="2" t="s">
        <v>351</v>
      </c>
      <c r="O200" s="2" t="s">
        <v>52</v>
      </c>
      <c r="P200" s="2" t="s">
        <v>52</v>
      </c>
      <c r="Q200" s="2" t="s">
        <v>333</v>
      </c>
      <c r="R200" s="2" t="s">
        <v>63</v>
      </c>
      <c r="S200" s="2" t="s">
        <v>64</v>
      </c>
      <c r="T200" s="2" t="s">
        <v>64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52</v>
      </c>
      <c r="AS200" s="2" t="s">
        <v>52</v>
      </c>
      <c r="AT200" s="3"/>
      <c r="AU200" s="2" t="s">
        <v>352</v>
      </c>
      <c r="AV200" s="3">
        <v>70</v>
      </c>
    </row>
    <row r="201" spans="1:48" ht="30" customHeight="1" x14ac:dyDescent="0.3">
      <c r="A201" s="16" t="s">
        <v>344</v>
      </c>
      <c r="B201" s="16" t="s">
        <v>353</v>
      </c>
      <c r="C201" s="16" t="s">
        <v>72</v>
      </c>
      <c r="D201" s="14">
        <v>16.2</v>
      </c>
      <c r="E201" s="15">
        <f>TRUNC(일위대가목록!E110,0)</f>
        <v>22291</v>
      </c>
      <c r="F201" s="15">
        <f t="shared" si="23"/>
        <v>361114</v>
      </c>
      <c r="G201" s="15">
        <f>TRUNC(일위대가목록!F110,0)</f>
        <v>41890</v>
      </c>
      <c r="H201" s="15">
        <f t="shared" si="24"/>
        <v>678618</v>
      </c>
      <c r="I201" s="15">
        <f>TRUNC(일위대가목록!G110,0)</f>
        <v>1810</v>
      </c>
      <c r="J201" s="15">
        <f t="shared" si="25"/>
        <v>29322</v>
      </c>
      <c r="K201" s="15">
        <f t="shared" si="26"/>
        <v>65991</v>
      </c>
      <c r="L201" s="15">
        <f t="shared" si="26"/>
        <v>1069054</v>
      </c>
      <c r="M201" s="16" t="s">
        <v>354</v>
      </c>
      <c r="N201" s="2" t="s">
        <v>355</v>
      </c>
      <c r="O201" s="2" t="s">
        <v>52</v>
      </c>
      <c r="P201" s="2" t="s">
        <v>52</v>
      </c>
      <c r="Q201" s="2" t="s">
        <v>333</v>
      </c>
      <c r="R201" s="2" t="s">
        <v>63</v>
      </c>
      <c r="S201" s="2" t="s">
        <v>64</v>
      </c>
      <c r="T201" s="2" t="s">
        <v>64</v>
      </c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52</v>
      </c>
      <c r="AS201" s="2" t="s">
        <v>52</v>
      </c>
      <c r="AT201" s="3"/>
      <c r="AU201" s="2" t="s">
        <v>356</v>
      </c>
      <c r="AV201" s="3">
        <v>71</v>
      </c>
    </row>
    <row r="202" spans="1:48" ht="30" customHeight="1" x14ac:dyDescent="0.3">
      <c r="A202" s="16" t="s">
        <v>357</v>
      </c>
      <c r="B202" s="16" t="s">
        <v>358</v>
      </c>
      <c r="C202" s="16" t="s">
        <v>78</v>
      </c>
      <c r="D202" s="14">
        <v>10</v>
      </c>
      <c r="E202" s="15">
        <f>TRUNC(단가대비표!O85,0)</f>
        <v>27000</v>
      </c>
      <c r="F202" s="15">
        <f t="shared" si="23"/>
        <v>270000</v>
      </c>
      <c r="G202" s="15">
        <f>TRUNC(단가대비표!P85,0)</f>
        <v>0</v>
      </c>
      <c r="H202" s="15">
        <f t="shared" si="24"/>
        <v>0</v>
      </c>
      <c r="I202" s="15">
        <f>TRUNC(단가대비표!V85,0)</f>
        <v>0</v>
      </c>
      <c r="J202" s="15">
        <f t="shared" si="25"/>
        <v>0</v>
      </c>
      <c r="K202" s="15">
        <f t="shared" si="26"/>
        <v>27000</v>
      </c>
      <c r="L202" s="15">
        <f t="shared" si="26"/>
        <v>270000</v>
      </c>
      <c r="M202" s="16" t="s">
        <v>359</v>
      </c>
      <c r="N202" s="2" t="s">
        <v>360</v>
      </c>
      <c r="O202" s="2" t="s">
        <v>52</v>
      </c>
      <c r="P202" s="2" t="s">
        <v>52</v>
      </c>
      <c r="Q202" s="2" t="s">
        <v>333</v>
      </c>
      <c r="R202" s="2" t="s">
        <v>64</v>
      </c>
      <c r="S202" s="2" t="s">
        <v>64</v>
      </c>
      <c r="T202" s="2" t="s">
        <v>63</v>
      </c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2" t="s">
        <v>52</v>
      </c>
      <c r="AS202" s="2" t="s">
        <v>52</v>
      </c>
      <c r="AT202" s="3"/>
      <c r="AU202" s="2" t="s">
        <v>361</v>
      </c>
      <c r="AV202" s="3">
        <v>138</v>
      </c>
    </row>
    <row r="203" spans="1:48" ht="30" customHeight="1" x14ac:dyDescent="0.3">
      <c r="A203" s="16" t="s">
        <v>362</v>
      </c>
      <c r="B203" s="16" t="s">
        <v>363</v>
      </c>
      <c r="C203" s="16" t="s">
        <v>78</v>
      </c>
      <c r="D203" s="14">
        <v>7.1</v>
      </c>
      <c r="E203" s="15">
        <f>TRUNC(일위대가목록!E114,0)</f>
        <v>39408</v>
      </c>
      <c r="F203" s="15">
        <f t="shared" si="23"/>
        <v>279796</v>
      </c>
      <c r="G203" s="15">
        <f>TRUNC(일위대가목록!F114,0)</f>
        <v>8416</v>
      </c>
      <c r="H203" s="15">
        <f t="shared" si="24"/>
        <v>59753</v>
      </c>
      <c r="I203" s="15">
        <f>TRUNC(일위대가목록!G114,0)</f>
        <v>0</v>
      </c>
      <c r="J203" s="15">
        <f t="shared" si="25"/>
        <v>0</v>
      </c>
      <c r="K203" s="15">
        <f t="shared" si="26"/>
        <v>47824</v>
      </c>
      <c r="L203" s="15">
        <f t="shared" si="26"/>
        <v>339549</v>
      </c>
      <c r="M203" s="16" t="s">
        <v>364</v>
      </c>
      <c r="N203" s="2" t="s">
        <v>365</v>
      </c>
      <c r="O203" s="2" t="s">
        <v>52</v>
      </c>
      <c r="P203" s="2" t="s">
        <v>52</v>
      </c>
      <c r="Q203" s="2" t="s">
        <v>333</v>
      </c>
      <c r="R203" s="2" t="s">
        <v>63</v>
      </c>
      <c r="S203" s="2" t="s">
        <v>64</v>
      </c>
      <c r="T203" s="2" t="s">
        <v>64</v>
      </c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52</v>
      </c>
      <c r="AS203" s="2" t="s">
        <v>52</v>
      </c>
      <c r="AT203" s="3"/>
      <c r="AU203" s="2" t="s">
        <v>366</v>
      </c>
      <c r="AV203" s="3">
        <v>178</v>
      </c>
    </row>
    <row r="204" spans="1:48" ht="30" customHeight="1" x14ac:dyDescent="0.3">
      <c r="A204" s="16" t="s">
        <v>367</v>
      </c>
      <c r="B204" s="16" t="s">
        <v>368</v>
      </c>
      <c r="C204" s="16" t="s">
        <v>72</v>
      </c>
      <c r="D204" s="14">
        <v>6.9</v>
      </c>
      <c r="E204" s="15">
        <f>TRUNC(일위대가목록!E157,0)</f>
        <v>6605</v>
      </c>
      <c r="F204" s="15">
        <f t="shared" si="23"/>
        <v>45574</v>
      </c>
      <c r="G204" s="15">
        <f>TRUNC(일위대가목록!F157,0)</f>
        <v>19756</v>
      </c>
      <c r="H204" s="15">
        <f t="shared" si="24"/>
        <v>136316</v>
      </c>
      <c r="I204" s="15">
        <f>TRUNC(일위대가목록!G157,0)</f>
        <v>916</v>
      </c>
      <c r="J204" s="15">
        <f t="shared" si="25"/>
        <v>6320</v>
      </c>
      <c r="K204" s="15">
        <f t="shared" si="26"/>
        <v>27277</v>
      </c>
      <c r="L204" s="15">
        <f t="shared" si="26"/>
        <v>188210</v>
      </c>
      <c r="M204" s="16" t="s">
        <v>369</v>
      </c>
      <c r="N204" s="2" t="s">
        <v>370</v>
      </c>
      <c r="O204" s="2" t="s">
        <v>52</v>
      </c>
      <c r="P204" s="2" t="s">
        <v>52</v>
      </c>
      <c r="Q204" s="2" t="s">
        <v>333</v>
      </c>
      <c r="R204" s="2" t="s">
        <v>63</v>
      </c>
      <c r="S204" s="2" t="s">
        <v>64</v>
      </c>
      <c r="T204" s="2" t="s">
        <v>64</v>
      </c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 t="s">
        <v>52</v>
      </c>
      <c r="AS204" s="2" t="s">
        <v>52</v>
      </c>
      <c r="AT204" s="3"/>
      <c r="AU204" s="2" t="s">
        <v>371</v>
      </c>
      <c r="AV204" s="3">
        <v>74</v>
      </c>
    </row>
    <row r="205" spans="1:48" ht="30" customHeight="1" x14ac:dyDescent="0.3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1" t="s">
        <v>333</v>
      </c>
    </row>
    <row r="206" spans="1:48" ht="30" customHeight="1" x14ac:dyDescent="0.3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 t="s">
        <v>333</v>
      </c>
    </row>
    <row r="207" spans="1:48" ht="30" customHeight="1" x14ac:dyDescent="0.3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 t="s">
        <v>333</v>
      </c>
    </row>
    <row r="208" spans="1:48" ht="30" customHeight="1" x14ac:dyDescent="0.3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 t="s">
        <v>333</v>
      </c>
    </row>
    <row r="209" spans="1:48" ht="30" customHeight="1" x14ac:dyDescent="0.3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 t="s">
        <v>333</v>
      </c>
    </row>
    <row r="210" spans="1:48" ht="30" customHeight="1" x14ac:dyDescent="0.3">
      <c r="A210" s="14"/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Q210" s="1" t="s">
        <v>333</v>
      </c>
    </row>
    <row r="211" spans="1:48" ht="30" customHeight="1" x14ac:dyDescent="0.3">
      <c r="A211" s="14"/>
      <c r="B211" s="14"/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Q211" s="1" t="s">
        <v>333</v>
      </c>
    </row>
    <row r="212" spans="1:48" ht="30" customHeight="1" x14ac:dyDescent="0.3">
      <c r="A212" s="14"/>
      <c r="B212" s="14"/>
      <c r="C212" s="14"/>
      <c r="D212" s="14"/>
      <c r="E212" s="15"/>
      <c r="F212" s="15"/>
      <c r="G212" s="15"/>
      <c r="H212" s="15"/>
      <c r="I212" s="15"/>
      <c r="J212" s="15"/>
      <c r="K212" s="15"/>
      <c r="L212" s="15"/>
      <c r="M212" s="14"/>
      <c r="Q212" s="1" t="s">
        <v>333</v>
      </c>
    </row>
    <row r="213" spans="1:48" ht="30" customHeight="1" x14ac:dyDescent="0.3">
      <c r="A213" s="14"/>
      <c r="B213" s="14"/>
      <c r="C213" s="14"/>
      <c r="D213" s="14"/>
      <c r="E213" s="15"/>
      <c r="F213" s="15"/>
      <c r="G213" s="15"/>
      <c r="H213" s="15"/>
      <c r="I213" s="15"/>
      <c r="J213" s="15"/>
      <c r="K213" s="15"/>
      <c r="L213" s="15"/>
      <c r="M213" s="14"/>
      <c r="Q213" s="1" t="s">
        <v>333</v>
      </c>
    </row>
    <row r="214" spans="1:48" ht="30" customHeight="1" x14ac:dyDescent="0.3">
      <c r="A214" s="14"/>
      <c r="B214" s="14"/>
      <c r="C214" s="14"/>
      <c r="D214" s="14"/>
      <c r="E214" s="15"/>
      <c r="F214" s="15"/>
      <c r="G214" s="15"/>
      <c r="H214" s="15"/>
      <c r="I214" s="15"/>
      <c r="J214" s="15"/>
      <c r="K214" s="15"/>
      <c r="L214" s="15"/>
      <c r="M214" s="14"/>
      <c r="Q214" s="1" t="s">
        <v>333</v>
      </c>
    </row>
    <row r="215" spans="1:48" ht="30" customHeight="1" x14ac:dyDescent="0.3">
      <c r="A215" s="14"/>
      <c r="B215" s="14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Q215" s="1" t="s">
        <v>333</v>
      </c>
    </row>
    <row r="216" spans="1:48" ht="30" customHeight="1" x14ac:dyDescent="0.3">
      <c r="A216" s="14"/>
      <c r="B216" s="14"/>
      <c r="C216" s="14"/>
      <c r="D216" s="14"/>
      <c r="E216" s="15"/>
      <c r="F216" s="15"/>
      <c r="G216" s="15"/>
      <c r="H216" s="15"/>
      <c r="I216" s="15"/>
      <c r="J216" s="15"/>
      <c r="K216" s="15"/>
      <c r="L216" s="15"/>
      <c r="M216" s="14"/>
      <c r="Q216" s="1" t="s">
        <v>333</v>
      </c>
    </row>
    <row r="217" spans="1:48" ht="30" customHeight="1" x14ac:dyDescent="0.3">
      <c r="A217" s="14"/>
      <c r="B217" s="14"/>
      <c r="C217" s="14"/>
      <c r="D217" s="14"/>
      <c r="E217" s="15"/>
      <c r="F217" s="15"/>
      <c r="G217" s="15"/>
      <c r="H217" s="15"/>
      <c r="I217" s="15"/>
      <c r="J217" s="15"/>
      <c r="K217" s="15"/>
      <c r="L217" s="15"/>
      <c r="M217" s="14"/>
      <c r="Q217" s="1" t="s">
        <v>333</v>
      </c>
    </row>
    <row r="218" spans="1:48" ht="30" customHeight="1" x14ac:dyDescent="0.3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1" t="s">
        <v>333</v>
      </c>
    </row>
    <row r="219" spans="1:48" ht="30" customHeight="1" x14ac:dyDescent="0.3">
      <c r="A219" s="16" t="s">
        <v>66</v>
      </c>
      <c r="B219" s="14"/>
      <c r="C219" s="14"/>
      <c r="D219" s="14"/>
      <c r="E219" s="15"/>
      <c r="F219" s="15">
        <f>SUMIF(Q197:Q218,"010109",F197:F218)</f>
        <v>30456302</v>
      </c>
      <c r="G219" s="15"/>
      <c r="H219" s="15">
        <f>SUMIF(Q197:Q218,"010109",H197:H218)</f>
        <v>1577606</v>
      </c>
      <c r="I219" s="15"/>
      <c r="J219" s="15">
        <f>SUMIF(Q197:Q218,"010109",J197:J218)</f>
        <v>63145</v>
      </c>
      <c r="K219" s="15"/>
      <c r="L219" s="15">
        <f>SUMIF(Q197:Q218,"010109",L197:L218)</f>
        <v>32097053</v>
      </c>
      <c r="M219" s="14"/>
      <c r="N219" t="s">
        <v>67</v>
      </c>
    </row>
    <row r="220" spans="1:48" ht="30" customHeight="1" x14ac:dyDescent="0.3">
      <c r="A220" s="16" t="s">
        <v>372</v>
      </c>
      <c r="B220" s="16" t="s">
        <v>52</v>
      </c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N220" s="3"/>
      <c r="O220" s="3"/>
      <c r="P220" s="3"/>
      <c r="Q220" s="2" t="s">
        <v>373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16" t="s">
        <v>374</v>
      </c>
      <c r="B221" s="16" t="s">
        <v>375</v>
      </c>
      <c r="C221" s="16" t="s">
        <v>78</v>
      </c>
      <c r="D221" s="14">
        <v>0.6</v>
      </c>
      <c r="E221" s="15">
        <f>TRUNC(일위대가목록!E86,0)</f>
        <v>0</v>
      </c>
      <c r="F221" s="15">
        <f>TRUNC(E221*D221, 0)</f>
        <v>0</v>
      </c>
      <c r="G221" s="15">
        <f>TRUNC(일위대가목록!F86,0)</f>
        <v>38375</v>
      </c>
      <c r="H221" s="15">
        <f>TRUNC(G221*D221, 0)</f>
        <v>23025</v>
      </c>
      <c r="I221" s="15">
        <f>TRUNC(일위대가목록!G86,0)</f>
        <v>726</v>
      </c>
      <c r="J221" s="15">
        <f>TRUNC(I221*D221, 0)</f>
        <v>435</v>
      </c>
      <c r="K221" s="15">
        <f t="shared" ref="K221:L224" si="27">TRUNC(E221+G221+I221, 0)</f>
        <v>39101</v>
      </c>
      <c r="L221" s="15">
        <f t="shared" si="27"/>
        <v>23460</v>
      </c>
      <c r="M221" s="16" t="s">
        <v>376</v>
      </c>
      <c r="N221" s="2" t="s">
        <v>377</v>
      </c>
      <c r="O221" s="2" t="s">
        <v>52</v>
      </c>
      <c r="P221" s="2" t="s">
        <v>52</v>
      </c>
      <c r="Q221" s="2" t="s">
        <v>373</v>
      </c>
      <c r="R221" s="2" t="s">
        <v>63</v>
      </c>
      <c r="S221" s="2" t="s">
        <v>64</v>
      </c>
      <c r="T221" s="2" t="s">
        <v>64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378</v>
      </c>
      <c r="AV221" s="3">
        <v>78</v>
      </c>
    </row>
    <row r="222" spans="1:48" ht="30" customHeight="1" x14ac:dyDescent="0.3">
      <c r="A222" s="16" t="s">
        <v>374</v>
      </c>
      <c r="B222" s="16" t="s">
        <v>379</v>
      </c>
      <c r="C222" s="16" t="s">
        <v>78</v>
      </c>
      <c r="D222" s="14">
        <v>0.1</v>
      </c>
      <c r="E222" s="15">
        <f>TRUNC(일위대가목록!E87,0)</f>
        <v>0</v>
      </c>
      <c r="F222" s="15">
        <f>TRUNC(E222*D222, 0)</f>
        <v>0</v>
      </c>
      <c r="G222" s="15">
        <f>TRUNC(일위대가목록!F87,0)</f>
        <v>47687</v>
      </c>
      <c r="H222" s="15">
        <f>TRUNC(G222*D222, 0)</f>
        <v>4768</v>
      </c>
      <c r="I222" s="15">
        <f>TRUNC(일위대가목록!G87,0)</f>
        <v>726</v>
      </c>
      <c r="J222" s="15">
        <f>TRUNC(I222*D222, 0)</f>
        <v>72</v>
      </c>
      <c r="K222" s="15">
        <f t="shared" si="27"/>
        <v>48413</v>
      </c>
      <c r="L222" s="15">
        <f t="shared" si="27"/>
        <v>4840</v>
      </c>
      <c r="M222" s="16" t="s">
        <v>380</v>
      </c>
      <c r="N222" s="2" t="s">
        <v>381</v>
      </c>
      <c r="O222" s="2" t="s">
        <v>52</v>
      </c>
      <c r="P222" s="2" t="s">
        <v>52</v>
      </c>
      <c r="Q222" s="2" t="s">
        <v>373</v>
      </c>
      <c r="R222" s="2" t="s">
        <v>63</v>
      </c>
      <c r="S222" s="2" t="s">
        <v>64</v>
      </c>
      <c r="T222" s="2" t="s">
        <v>64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382</v>
      </c>
      <c r="AV222" s="3">
        <v>139</v>
      </c>
    </row>
    <row r="223" spans="1:48" ht="30" customHeight="1" x14ac:dyDescent="0.3">
      <c r="A223" s="16" t="s">
        <v>374</v>
      </c>
      <c r="B223" s="16" t="s">
        <v>383</v>
      </c>
      <c r="C223" s="16" t="s">
        <v>78</v>
      </c>
      <c r="D223" s="14">
        <v>4.5999999999999996</v>
      </c>
      <c r="E223" s="15">
        <f>TRUNC(일위대가목록!E88,0)</f>
        <v>0</v>
      </c>
      <c r="F223" s="15">
        <f>TRUNC(E223*D223, 0)</f>
        <v>0</v>
      </c>
      <c r="G223" s="15">
        <f>TRUNC(일위대가목록!F88,0)</f>
        <v>21571</v>
      </c>
      <c r="H223" s="15">
        <f>TRUNC(G223*D223, 0)</f>
        <v>99226</v>
      </c>
      <c r="I223" s="15">
        <f>TRUNC(일위대가목록!G88,0)</f>
        <v>363</v>
      </c>
      <c r="J223" s="15">
        <f>TRUNC(I223*D223, 0)</f>
        <v>1669</v>
      </c>
      <c r="K223" s="15">
        <f t="shared" si="27"/>
        <v>21934</v>
      </c>
      <c r="L223" s="15">
        <f t="shared" si="27"/>
        <v>100895</v>
      </c>
      <c r="M223" s="16" t="s">
        <v>384</v>
      </c>
      <c r="N223" s="2" t="s">
        <v>385</v>
      </c>
      <c r="O223" s="2" t="s">
        <v>52</v>
      </c>
      <c r="P223" s="2" t="s">
        <v>52</v>
      </c>
      <c r="Q223" s="2" t="s">
        <v>373</v>
      </c>
      <c r="R223" s="2" t="s">
        <v>63</v>
      </c>
      <c r="S223" s="2" t="s">
        <v>64</v>
      </c>
      <c r="T223" s="2" t="s">
        <v>64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52</v>
      </c>
      <c r="AS223" s="2" t="s">
        <v>52</v>
      </c>
      <c r="AT223" s="3"/>
      <c r="AU223" s="2" t="s">
        <v>386</v>
      </c>
      <c r="AV223" s="3">
        <v>80</v>
      </c>
    </row>
    <row r="224" spans="1:48" ht="30" customHeight="1" x14ac:dyDescent="0.3">
      <c r="A224" s="16" t="s">
        <v>374</v>
      </c>
      <c r="B224" s="16" t="s">
        <v>387</v>
      </c>
      <c r="C224" s="16" t="s">
        <v>78</v>
      </c>
      <c r="D224" s="14">
        <v>6.2</v>
      </c>
      <c r="E224" s="15">
        <f>TRUNC(일위대가목록!E89,0)</f>
        <v>0</v>
      </c>
      <c r="F224" s="15">
        <f>TRUNC(E224*D224, 0)</f>
        <v>0</v>
      </c>
      <c r="G224" s="15">
        <f>TRUNC(일위대가목록!F89,0)</f>
        <v>23843</v>
      </c>
      <c r="H224" s="15">
        <f>TRUNC(G224*D224, 0)</f>
        <v>147826</v>
      </c>
      <c r="I224" s="15">
        <f>TRUNC(일위대가목록!G89,0)</f>
        <v>363</v>
      </c>
      <c r="J224" s="15">
        <f>TRUNC(I224*D224, 0)</f>
        <v>2250</v>
      </c>
      <c r="K224" s="15">
        <f t="shared" si="27"/>
        <v>24206</v>
      </c>
      <c r="L224" s="15">
        <f t="shared" si="27"/>
        <v>150076</v>
      </c>
      <c r="M224" s="16" t="s">
        <v>388</v>
      </c>
      <c r="N224" s="2" t="s">
        <v>389</v>
      </c>
      <c r="O224" s="2" t="s">
        <v>52</v>
      </c>
      <c r="P224" s="2" t="s">
        <v>52</v>
      </c>
      <c r="Q224" s="2" t="s">
        <v>373</v>
      </c>
      <c r="R224" s="2" t="s">
        <v>63</v>
      </c>
      <c r="S224" s="2" t="s">
        <v>64</v>
      </c>
      <c r="T224" s="2" t="s">
        <v>64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52</v>
      </c>
      <c r="AS224" s="2" t="s">
        <v>52</v>
      </c>
      <c r="AT224" s="3"/>
      <c r="AU224" s="2" t="s">
        <v>390</v>
      </c>
      <c r="AV224" s="3">
        <v>140</v>
      </c>
    </row>
    <row r="225" spans="1:17" ht="30" customHeight="1" x14ac:dyDescent="0.3">
      <c r="A225" s="14"/>
      <c r="B225" s="14"/>
      <c r="C225" s="14"/>
      <c r="D225" s="14"/>
      <c r="E225" s="15"/>
      <c r="F225" s="15"/>
      <c r="G225" s="15"/>
      <c r="H225" s="15"/>
      <c r="I225" s="15"/>
      <c r="J225" s="15"/>
      <c r="K225" s="15"/>
      <c r="L225" s="15"/>
      <c r="M225" s="14"/>
      <c r="Q225" s="1" t="s">
        <v>373</v>
      </c>
    </row>
    <row r="226" spans="1:17" ht="30" customHeight="1" x14ac:dyDescent="0.3">
      <c r="A226" s="14"/>
      <c r="B226" s="14"/>
      <c r="C226" s="14"/>
      <c r="D226" s="14"/>
      <c r="E226" s="15"/>
      <c r="F226" s="15"/>
      <c r="G226" s="15"/>
      <c r="H226" s="15"/>
      <c r="I226" s="15"/>
      <c r="J226" s="15"/>
      <c r="K226" s="15"/>
      <c r="L226" s="15"/>
      <c r="M226" s="14"/>
      <c r="Q226" s="1" t="s">
        <v>373</v>
      </c>
    </row>
    <row r="227" spans="1:17" ht="30" customHeight="1" x14ac:dyDescent="0.3">
      <c r="A227" s="14"/>
      <c r="B227" s="14"/>
      <c r="C227" s="14"/>
      <c r="D227" s="14"/>
      <c r="E227" s="15"/>
      <c r="F227" s="15"/>
      <c r="G227" s="15"/>
      <c r="H227" s="15"/>
      <c r="I227" s="15"/>
      <c r="J227" s="15"/>
      <c r="K227" s="15"/>
      <c r="L227" s="15"/>
      <c r="M227" s="14"/>
      <c r="Q227" s="1" t="s">
        <v>373</v>
      </c>
    </row>
    <row r="228" spans="1:17" ht="30" customHeight="1" x14ac:dyDescent="0.3">
      <c r="A228" s="14"/>
      <c r="B228" s="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4"/>
      <c r="Q228" s="1" t="s">
        <v>373</v>
      </c>
    </row>
    <row r="229" spans="1:17" ht="30" customHeight="1" x14ac:dyDescent="0.3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1" t="s">
        <v>373</v>
      </c>
    </row>
    <row r="230" spans="1:17" ht="30" customHeight="1" x14ac:dyDescent="0.3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1" t="s">
        <v>373</v>
      </c>
    </row>
    <row r="231" spans="1:17" ht="30" customHeight="1" x14ac:dyDescent="0.3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1" t="s">
        <v>373</v>
      </c>
    </row>
    <row r="232" spans="1:17" ht="30" customHeight="1" x14ac:dyDescent="0.3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 t="s">
        <v>373</v>
      </c>
    </row>
    <row r="233" spans="1:17" ht="30" customHeight="1" x14ac:dyDescent="0.3">
      <c r="A233" s="14"/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Q233" s="1" t="s">
        <v>373</v>
      </c>
    </row>
    <row r="234" spans="1:17" ht="30" customHeight="1" x14ac:dyDescent="0.3">
      <c r="A234" s="14"/>
      <c r="B234" s="14"/>
      <c r="C234" s="14"/>
      <c r="D234" s="14"/>
      <c r="E234" s="15"/>
      <c r="F234" s="15"/>
      <c r="G234" s="15"/>
      <c r="H234" s="15"/>
      <c r="I234" s="15"/>
      <c r="J234" s="15"/>
      <c r="K234" s="15"/>
      <c r="L234" s="15"/>
      <c r="M234" s="14"/>
      <c r="Q234" s="1" t="s">
        <v>373</v>
      </c>
    </row>
    <row r="235" spans="1:17" ht="30" customHeight="1" x14ac:dyDescent="0.3">
      <c r="A235" s="14"/>
      <c r="B235" s="14"/>
      <c r="C235" s="14"/>
      <c r="D235" s="14"/>
      <c r="E235" s="15"/>
      <c r="F235" s="15"/>
      <c r="G235" s="15"/>
      <c r="H235" s="15"/>
      <c r="I235" s="15"/>
      <c r="J235" s="15"/>
      <c r="K235" s="15"/>
      <c r="L235" s="15"/>
      <c r="M235" s="14"/>
      <c r="Q235" s="1" t="s">
        <v>373</v>
      </c>
    </row>
    <row r="236" spans="1:17" ht="30" customHeight="1" x14ac:dyDescent="0.3">
      <c r="A236" s="14"/>
      <c r="B236" s="14"/>
      <c r="C236" s="14"/>
      <c r="D236" s="14"/>
      <c r="E236" s="15"/>
      <c r="F236" s="15"/>
      <c r="G236" s="15"/>
      <c r="H236" s="15"/>
      <c r="I236" s="15"/>
      <c r="J236" s="15"/>
      <c r="K236" s="15"/>
      <c r="L236" s="15"/>
      <c r="M236" s="14"/>
      <c r="Q236" s="1" t="s">
        <v>373</v>
      </c>
    </row>
    <row r="237" spans="1:17" ht="30" customHeight="1" x14ac:dyDescent="0.3">
      <c r="A237" s="14"/>
      <c r="B237" s="14"/>
      <c r="C237" s="14"/>
      <c r="D237" s="14"/>
      <c r="E237" s="15"/>
      <c r="F237" s="15"/>
      <c r="G237" s="15"/>
      <c r="H237" s="15"/>
      <c r="I237" s="15"/>
      <c r="J237" s="15"/>
      <c r="K237" s="15"/>
      <c r="L237" s="15"/>
      <c r="M237" s="14"/>
      <c r="Q237" s="1" t="s">
        <v>373</v>
      </c>
    </row>
    <row r="238" spans="1:17" ht="30" customHeight="1" x14ac:dyDescent="0.3">
      <c r="A238" s="14"/>
      <c r="B238" s="14"/>
      <c r="C238" s="14"/>
      <c r="D238" s="14"/>
      <c r="E238" s="15"/>
      <c r="F238" s="15"/>
      <c r="G238" s="15"/>
      <c r="H238" s="15"/>
      <c r="I238" s="15"/>
      <c r="J238" s="15"/>
      <c r="K238" s="15"/>
      <c r="L238" s="15"/>
      <c r="M238" s="14"/>
      <c r="Q238" s="1" t="s">
        <v>373</v>
      </c>
    </row>
    <row r="239" spans="1:17" ht="30" customHeight="1" x14ac:dyDescent="0.3">
      <c r="A239" s="14"/>
      <c r="B239" s="14"/>
      <c r="C239" s="14"/>
      <c r="D239" s="14"/>
      <c r="E239" s="15"/>
      <c r="F239" s="15"/>
      <c r="G239" s="15"/>
      <c r="H239" s="15"/>
      <c r="I239" s="15"/>
      <c r="J239" s="15"/>
      <c r="K239" s="15"/>
      <c r="L239" s="15"/>
      <c r="M239" s="14"/>
      <c r="Q239" s="1" t="s">
        <v>373</v>
      </c>
    </row>
    <row r="240" spans="1:17" ht="30" customHeight="1" x14ac:dyDescent="0.3">
      <c r="A240" s="14"/>
      <c r="B240" s="14"/>
      <c r="C240" s="14"/>
      <c r="D240" s="14"/>
      <c r="E240" s="15"/>
      <c r="F240" s="15"/>
      <c r="G240" s="15"/>
      <c r="H240" s="15"/>
      <c r="I240" s="15"/>
      <c r="J240" s="15"/>
      <c r="K240" s="15"/>
      <c r="L240" s="15"/>
      <c r="M240" s="14"/>
      <c r="Q240" s="1" t="s">
        <v>373</v>
      </c>
    </row>
    <row r="241" spans="1:48" ht="30" customHeight="1" x14ac:dyDescent="0.3">
      <c r="A241" s="14"/>
      <c r="B241" s="14"/>
      <c r="C241" s="14"/>
      <c r="D241" s="14"/>
      <c r="E241" s="15"/>
      <c r="F241" s="15"/>
      <c r="G241" s="15"/>
      <c r="H241" s="15"/>
      <c r="I241" s="15"/>
      <c r="J241" s="15"/>
      <c r="K241" s="15"/>
      <c r="L241" s="15"/>
      <c r="M241" s="14"/>
      <c r="Q241" s="1" t="s">
        <v>373</v>
      </c>
    </row>
    <row r="242" spans="1:48" ht="30" customHeight="1" x14ac:dyDescent="0.3">
      <c r="A242" s="14"/>
      <c r="B242" s="14"/>
      <c r="C242" s="14"/>
      <c r="D242" s="14"/>
      <c r="E242" s="15"/>
      <c r="F242" s="15"/>
      <c r="G242" s="15"/>
      <c r="H242" s="15"/>
      <c r="I242" s="15"/>
      <c r="J242" s="15"/>
      <c r="K242" s="15"/>
      <c r="L242" s="15"/>
      <c r="M242" s="14"/>
      <c r="Q242" s="1" t="s">
        <v>373</v>
      </c>
    </row>
    <row r="243" spans="1:48" ht="30" customHeight="1" x14ac:dyDescent="0.3">
      <c r="A243" s="16" t="s">
        <v>66</v>
      </c>
      <c r="B243" s="14"/>
      <c r="C243" s="14"/>
      <c r="D243" s="14"/>
      <c r="E243" s="15"/>
      <c r="F243" s="15">
        <f>SUMIF(Q221:Q242,"010110",F221:F242)</f>
        <v>0</v>
      </c>
      <c r="G243" s="15"/>
      <c r="H243" s="15">
        <f>SUMIF(Q221:Q242,"010110",H221:H242)</f>
        <v>274845</v>
      </c>
      <c r="I243" s="15"/>
      <c r="J243" s="15">
        <f>SUMIF(Q221:Q242,"010110",J221:J242)</f>
        <v>4426</v>
      </c>
      <c r="K243" s="15"/>
      <c r="L243" s="15">
        <f>SUMIF(Q221:Q242,"010110",L221:L242)</f>
        <v>279271</v>
      </c>
      <c r="M243" s="14"/>
      <c r="N243" t="s">
        <v>67</v>
      </c>
    </row>
    <row r="244" spans="1:48" ht="30" customHeight="1" x14ac:dyDescent="0.3">
      <c r="A244" s="16" t="s">
        <v>391</v>
      </c>
      <c r="B244" s="16" t="s">
        <v>52</v>
      </c>
      <c r="C244" s="14"/>
      <c r="D244" s="14"/>
      <c r="E244" s="15"/>
      <c r="F244" s="15"/>
      <c r="G244" s="15"/>
      <c r="H244" s="15"/>
      <c r="I244" s="15"/>
      <c r="J244" s="15"/>
      <c r="K244" s="15"/>
      <c r="L244" s="15"/>
      <c r="M244" s="14"/>
      <c r="N244" s="3"/>
      <c r="O244" s="3"/>
      <c r="P244" s="3"/>
      <c r="Q244" s="2" t="s">
        <v>392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3">
      <c r="A245" s="16" t="s">
        <v>393</v>
      </c>
      <c r="B245" s="16" t="s">
        <v>394</v>
      </c>
      <c r="C245" s="16" t="s">
        <v>78</v>
      </c>
      <c r="D245" s="14">
        <v>7.6</v>
      </c>
      <c r="E245" s="15">
        <f>TRUNC(일위대가목록!E125,0)</f>
        <v>2014</v>
      </c>
      <c r="F245" s="15">
        <f>TRUNC(E245*D245, 0)</f>
        <v>15306</v>
      </c>
      <c r="G245" s="15">
        <f>TRUNC(일위대가목록!F125,0)</f>
        <v>1012</v>
      </c>
      <c r="H245" s="15">
        <f>TRUNC(G245*D245, 0)</f>
        <v>7691</v>
      </c>
      <c r="I245" s="15">
        <f>TRUNC(일위대가목록!G125,0)</f>
        <v>121</v>
      </c>
      <c r="J245" s="15">
        <f>TRUNC(I245*D245, 0)</f>
        <v>919</v>
      </c>
      <c r="K245" s="15">
        <f>TRUNC(E245+G245+I245, 0)</f>
        <v>3147</v>
      </c>
      <c r="L245" s="15">
        <f>TRUNC(F245+H245+J245, 0)</f>
        <v>23916</v>
      </c>
      <c r="M245" s="16" t="s">
        <v>395</v>
      </c>
      <c r="N245" s="2" t="s">
        <v>396</v>
      </c>
      <c r="O245" s="2" t="s">
        <v>52</v>
      </c>
      <c r="P245" s="2" t="s">
        <v>52</v>
      </c>
      <c r="Q245" s="2" t="s">
        <v>392</v>
      </c>
      <c r="R245" s="2" t="s">
        <v>63</v>
      </c>
      <c r="S245" s="2" t="s">
        <v>64</v>
      </c>
      <c r="T245" s="2" t="s">
        <v>64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397</v>
      </c>
      <c r="AV245" s="3">
        <v>175</v>
      </c>
    </row>
    <row r="246" spans="1:48" ht="30" customHeight="1" x14ac:dyDescent="0.3">
      <c r="A246" s="16" t="s">
        <v>398</v>
      </c>
      <c r="B246" s="16" t="s">
        <v>399</v>
      </c>
      <c r="C246" s="16" t="s">
        <v>78</v>
      </c>
      <c r="D246" s="14">
        <v>0.8</v>
      </c>
      <c r="E246" s="15">
        <f>TRUNC(일위대가목록!E128,0)</f>
        <v>1467</v>
      </c>
      <c r="F246" s="15">
        <f>TRUNC(E246*D246, 0)</f>
        <v>1173</v>
      </c>
      <c r="G246" s="15">
        <f>TRUNC(일위대가목록!F128,0)</f>
        <v>25712</v>
      </c>
      <c r="H246" s="15">
        <f>TRUNC(G246*D246, 0)</f>
        <v>20569</v>
      </c>
      <c r="I246" s="15">
        <f>TRUNC(일위대가목록!G128,0)</f>
        <v>0</v>
      </c>
      <c r="J246" s="15">
        <f>TRUNC(I246*D246, 0)</f>
        <v>0</v>
      </c>
      <c r="K246" s="15">
        <f>TRUNC(E246+G246+I246, 0)</f>
        <v>27179</v>
      </c>
      <c r="L246" s="15">
        <f>TRUNC(F246+H246+J246, 0)</f>
        <v>21742</v>
      </c>
      <c r="M246" s="16" t="s">
        <v>400</v>
      </c>
      <c r="N246" s="2" t="s">
        <v>401</v>
      </c>
      <c r="O246" s="2" t="s">
        <v>52</v>
      </c>
      <c r="P246" s="2" t="s">
        <v>52</v>
      </c>
      <c r="Q246" s="2" t="s">
        <v>392</v>
      </c>
      <c r="R246" s="2" t="s">
        <v>63</v>
      </c>
      <c r="S246" s="2" t="s">
        <v>64</v>
      </c>
      <c r="T246" s="2" t="s">
        <v>64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52</v>
      </c>
      <c r="AS246" s="2" t="s">
        <v>52</v>
      </c>
      <c r="AT246" s="3"/>
      <c r="AU246" s="2" t="s">
        <v>402</v>
      </c>
      <c r="AV246" s="3">
        <v>84</v>
      </c>
    </row>
    <row r="247" spans="1:48" ht="30" customHeight="1" x14ac:dyDescent="0.3">
      <c r="A247" s="14"/>
      <c r="B247" s="14"/>
      <c r="C247" s="14"/>
      <c r="D247" s="14"/>
      <c r="E247" s="15"/>
      <c r="F247" s="15"/>
      <c r="G247" s="15"/>
      <c r="H247" s="15"/>
      <c r="I247" s="15"/>
      <c r="J247" s="15"/>
      <c r="K247" s="15"/>
      <c r="L247" s="15"/>
      <c r="M247" s="14"/>
      <c r="Q247" s="1" t="s">
        <v>392</v>
      </c>
    </row>
    <row r="248" spans="1:48" ht="30" customHeight="1" x14ac:dyDescent="0.3">
      <c r="A248" s="14"/>
      <c r="B248" s="14"/>
      <c r="C248" s="14"/>
      <c r="D248" s="14"/>
      <c r="E248" s="15"/>
      <c r="F248" s="15"/>
      <c r="G248" s="15"/>
      <c r="H248" s="15"/>
      <c r="I248" s="15"/>
      <c r="J248" s="15"/>
      <c r="K248" s="15"/>
      <c r="L248" s="15"/>
      <c r="M248" s="14"/>
      <c r="Q248" s="1" t="s">
        <v>392</v>
      </c>
    </row>
    <row r="249" spans="1:48" ht="30" customHeight="1" x14ac:dyDescent="0.3">
      <c r="A249" s="14"/>
      <c r="B249" s="14"/>
      <c r="C249" s="14"/>
      <c r="D249" s="14"/>
      <c r="E249" s="15"/>
      <c r="F249" s="15"/>
      <c r="G249" s="15"/>
      <c r="H249" s="15"/>
      <c r="I249" s="15"/>
      <c r="J249" s="15"/>
      <c r="K249" s="15"/>
      <c r="L249" s="15"/>
      <c r="M249" s="14"/>
      <c r="Q249" s="1" t="s">
        <v>392</v>
      </c>
    </row>
    <row r="250" spans="1:48" ht="30" customHeight="1" x14ac:dyDescent="0.3">
      <c r="A250" s="14"/>
      <c r="B250" s="14"/>
      <c r="C250" s="14"/>
      <c r="D250" s="14"/>
      <c r="E250" s="15"/>
      <c r="F250" s="15"/>
      <c r="G250" s="15"/>
      <c r="H250" s="15"/>
      <c r="I250" s="15"/>
      <c r="J250" s="15"/>
      <c r="K250" s="15"/>
      <c r="L250" s="15"/>
      <c r="M250" s="14"/>
      <c r="Q250" s="1" t="s">
        <v>392</v>
      </c>
    </row>
    <row r="251" spans="1:48" ht="30" customHeight="1" x14ac:dyDescent="0.3">
      <c r="A251" s="14"/>
      <c r="B251" s="14"/>
      <c r="C251" s="14"/>
      <c r="D251" s="14"/>
      <c r="E251" s="15"/>
      <c r="F251" s="15"/>
      <c r="G251" s="15"/>
      <c r="H251" s="15"/>
      <c r="I251" s="15"/>
      <c r="J251" s="15"/>
      <c r="K251" s="15"/>
      <c r="L251" s="15"/>
      <c r="M251" s="14"/>
      <c r="Q251" s="1" t="s">
        <v>392</v>
      </c>
    </row>
    <row r="252" spans="1:48" ht="30" customHeight="1" x14ac:dyDescent="0.3">
      <c r="A252" s="14"/>
      <c r="B252" s="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4"/>
      <c r="Q252" s="1" t="s">
        <v>392</v>
      </c>
    </row>
    <row r="253" spans="1:48" ht="30" customHeight="1" x14ac:dyDescent="0.3">
      <c r="A253" s="14"/>
      <c r="B253" s="14"/>
      <c r="C253" s="14"/>
      <c r="D253" s="14"/>
      <c r="E253" s="15"/>
      <c r="F253" s="15"/>
      <c r="G253" s="15"/>
      <c r="H253" s="15"/>
      <c r="I253" s="15"/>
      <c r="J253" s="15"/>
      <c r="K253" s="15"/>
      <c r="L253" s="15"/>
      <c r="M253" s="14"/>
      <c r="Q253" s="1" t="s">
        <v>392</v>
      </c>
    </row>
    <row r="254" spans="1:48" ht="30" customHeight="1" x14ac:dyDescent="0.3">
      <c r="A254" s="14"/>
      <c r="B254" s="14"/>
      <c r="C254" s="14"/>
      <c r="D254" s="14"/>
      <c r="E254" s="15"/>
      <c r="F254" s="15"/>
      <c r="G254" s="15"/>
      <c r="H254" s="15"/>
      <c r="I254" s="15"/>
      <c r="J254" s="15"/>
      <c r="K254" s="15"/>
      <c r="L254" s="15"/>
      <c r="M254" s="14"/>
      <c r="Q254" s="1" t="s">
        <v>392</v>
      </c>
    </row>
    <row r="255" spans="1:48" ht="30" customHeight="1" x14ac:dyDescent="0.3">
      <c r="A255" s="14"/>
      <c r="B255" s="14"/>
      <c r="C255" s="14"/>
      <c r="D255" s="14"/>
      <c r="E255" s="15"/>
      <c r="F255" s="15"/>
      <c r="G255" s="15"/>
      <c r="H255" s="15"/>
      <c r="I255" s="15"/>
      <c r="J255" s="15"/>
      <c r="K255" s="15"/>
      <c r="L255" s="15"/>
      <c r="M255" s="14"/>
      <c r="Q255" s="1" t="s">
        <v>392</v>
      </c>
    </row>
    <row r="256" spans="1:48" ht="30" customHeight="1" x14ac:dyDescent="0.3">
      <c r="A256" s="14"/>
      <c r="B256" s="14"/>
      <c r="C256" s="14"/>
      <c r="D256" s="14"/>
      <c r="E256" s="15"/>
      <c r="F256" s="15"/>
      <c r="G256" s="15"/>
      <c r="H256" s="15"/>
      <c r="I256" s="15"/>
      <c r="J256" s="15"/>
      <c r="K256" s="15"/>
      <c r="L256" s="15"/>
      <c r="M256" s="14"/>
      <c r="Q256" s="1" t="s">
        <v>392</v>
      </c>
    </row>
    <row r="257" spans="1:48" ht="30" customHeight="1" x14ac:dyDescent="0.3">
      <c r="A257" s="14"/>
      <c r="B257" s="14"/>
      <c r="C257" s="14"/>
      <c r="D257" s="14"/>
      <c r="E257" s="15"/>
      <c r="F257" s="15"/>
      <c r="G257" s="15"/>
      <c r="H257" s="15"/>
      <c r="I257" s="15"/>
      <c r="J257" s="15"/>
      <c r="K257" s="15"/>
      <c r="L257" s="15"/>
      <c r="M257" s="14"/>
      <c r="Q257" s="1" t="s">
        <v>392</v>
      </c>
    </row>
    <row r="258" spans="1:48" ht="30" customHeight="1" x14ac:dyDescent="0.3">
      <c r="A258" s="14"/>
      <c r="B258" s="14"/>
      <c r="C258" s="14"/>
      <c r="D258" s="14"/>
      <c r="E258" s="15"/>
      <c r="F258" s="15"/>
      <c r="G258" s="15"/>
      <c r="H258" s="15"/>
      <c r="I258" s="15"/>
      <c r="J258" s="15"/>
      <c r="K258" s="15"/>
      <c r="L258" s="15"/>
      <c r="M258" s="14"/>
      <c r="Q258" s="1" t="s">
        <v>392</v>
      </c>
    </row>
    <row r="259" spans="1:48" ht="30" customHeight="1" x14ac:dyDescent="0.3">
      <c r="A259" s="14"/>
      <c r="B259" s="14"/>
      <c r="C259" s="14"/>
      <c r="D259" s="14"/>
      <c r="E259" s="15"/>
      <c r="F259" s="15"/>
      <c r="G259" s="15"/>
      <c r="H259" s="15"/>
      <c r="I259" s="15"/>
      <c r="J259" s="15"/>
      <c r="K259" s="15"/>
      <c r="L259" s="15"/>
      <c r="M259" s="14"/>
      <c r="Q259" s="1" t="s">
        <v>392</v>
      </c>
    </row>
    <row r="260" spans="1:48" ht="30" customHeight="1" x14ac:dyDescent="0.3">
      <c r="A260" s="14"/>
      <c r="B260" s="14"/>
      <c r="C260" s="14"/>
      <c r="D260" s="14"/>
      <c r="E260" s="15"/>
      <c r="F260" s="15"/>
      <c r="G260" s="15"/>
      <c r="H260" s="15"/>
      <c r="I260" s="15"/>
      <c r="J260" s="15"/>
      <c r="K260" s="15"/>
      <c r="L260" s="15"/>
      <c r="M260" s="14"/>
      <c r="Q260" s="1" t="s">
        <v>392</v>
      </c>
    </row>
    <row r="261" spans="1:48" ht="30" customHeight="1" x14ac:dyDescent="0.3">
      <c r="A261" s="14"/>
      <c r="B261" s="14"/>
      <c r="C261" s="14"/>
      <c r="D261" s="14"/>
      <c r="E261" s="15"/>
      <c r="F261" s="15"/>
      <c r="G261" s="15"/>
      <c r="H261" s="15"/>
      <c r="I261" s="15"/>
      <c r="J261" s="15"/>
      <c r="K261" s="15"/>
      <c r="L261" s="15"/>
      <c r="M261" s="14"/>
      <c r="Q261" s="1" t="s">
        <v>392</v>
      </c>
    </row>
    <row r="262" spans="1:48" ht="30" customHeight="1" x14ac:dyDescent="0.3">
      <c r="A262" s="14"/>
      <c r="B262" s="14"/>
      <c r="C262" s="14"/>
      <c r="D262" s="14"/>
      <c r="E262" s="15"/>
      <c r="F262" s="15"/>
      <c r="G262" s="15"/>
      <c r="H262" s="15"/>
      <c r="I262" s="15"/>
      <c r="J262" s="15"/>
      <c r="K262" s="15"/>
      <c r="L262" s="15"/>
      <c r="M262" s="14"/>
      <c r="Q262" s="1" t="s">
        <v>392</v>
      </c>
    </row>
    <row r="263" spans="1:48" ht="30" customHeight="1" x14ac:dyDescent="0.3">
      <c r="A263" s="14"/>
      <c r="B263" s="14"/>
      <c r="C263" s="14"/>
      <c r="D263" s="14"/>
      <c r="E263" s="15"/>
      <c r="F263" s="15"/>
      <c r="G263" s="15"/>
      <c r="H263" s="15"/>
      <c r="I263" s="15"/>
      <c r="J263" s="15"/>
      <c r="K263" s="15"/>
      <c r="L263" s="15"/>
      <c r="M263" s="14"/>
      <c r="Q263" s="1" t="s">
        <v>392</v>
      </c>
    </row>
    <row r="264" spans="1:48" ht="30" customHeight="1" x14ac:dyDescent="0.3">
      <c r="A264" s="14"/>
      <c r="B264" s="14"/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4"/>
      <c r="Q264" s="1" t="s">
        <v>392</v>
      </c>
    </row>
    <row r="265" spans="1:48" ht="30" customHeight="1" x14ac:dyDescent="0.3">
      <c r="A265" s="14"/>
      <c r="B265" s="14"/>
      <c r="C265" s="14"/>
      <c r="D265" s="14"/>
      <c r="E265" s="15"/>
      <c r="F265" s="15"/>
      <c r="G265" s="15"/>
      <c r="H265" s="15"/>
      <c r="I265" s="15"/>
      <c r="J265" s="15"/>
      <c r="K265" s="15"/>
      <c r="L265" s="15"/>
      <c r="M265" s="14"/>
      <c r="Q265" s="1" t="s">
        <v>392</v>
      </c>
    </row>
    <row r="266" spans="1:48" ht="30" customHeight="1" x14ac:dyDescent="0.3">
      <c r="A266" s="14"/>
      <c r="B266" s="14"/>
      <c r="C266" s="14"/>
      <c r="D266" s="14"/>
      <c r="E266" s="15"/>
      <c r="F266" s="15"/>
      <c r="G266" s="15"/>
      <c r="H266" s="15"/>
      <c r="I266" s="15"/>
      <c r="J266" s="15"/>
      <c r="K266" s="15"/>
      <c r="L266" s="15"/>
      <c r="M266" s="14"/>
      <c r="Q266" s="1" t="s">
        <v>392</v>
      </c>
    </row>
    <row r="267" spans="1:48" ht="30" customHeight="1" x14ac:dyDescent="0.3">
      <c r="A267" s="16" t="s">
        <v>66</v>
      </c>
      <c r="B267" s="14"/>
      <c r="C267" s="14"/>
      <c r="D267" s="14"/>
      <c r="E267" s="15"/>
      <c r="F267" s="15">
        <f>SUMIF(Q245:Q266,"010111",F245:F266)</f>
        <v>16479</v>
      </c>
      <c r="G267" s="15"/>
      <c r="H267" s="15">
        <f>SUMIF(Q245:Q266,"010111",H245:H266)</f>
        <v>28260</v>
      </c>
      <c r="I267" s="15"/>
      <c r="J267" s="15">
        <f>SUMIF(Q245:Q266,"010111",J245:J266)</f>
        <v>919</v>
      </c>
      <c r="K267" s="15"/>
      <c r="L267" s="15">
        <f>SUMIF(Q245:Q266,"010111",L245:L266)</f>
        <v>45658</v>
      </c>
      <c r="M267" s="14"/>
      <c r="N267" t="s">
        <v>67</v>
      </c>
    </row>
    <row r="268" spans="1:48" ht="30" customHeight="1" x14ac:dyDescent="0.3">
      <c r="A268" s="16" t="s">
        <v>403</v>
      </c>
      <c r="B268" s="16" t="s">
        <v>52</v>
      </c>
      <c r="C268" s="14"/>
      <c r="D268" s="14"/>
      <c r="E268" s="15"/>
      <c r="F268" s="15"/>
      <c r="G268" s="15"/>
      <c r="H268" s="15"/>
      <c r="I268" s="15"/>
      <c r="J268" s="15"/>
      <c r="K268" s="15"/>
      <c r="L268" s="15"/>
      <c r="M268" s="14"/>
      <c r="N268" s="3"/>
      <c r="O268" s="3"/>
      <c r="P268" s="3"/>
      <c r="Q268" s="2" t="s">
        <v>404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3">
      <c r="A269" s="16" t="s">
        <v>405</v>
      </c>
      <c r="B269" s="16" t="s">
        <v>406</v>
      </c>
      <c r="C269" s="16" t="s">
        <v>78</v>
      </c>
      <c r="D269" s="14">
        <v>16</v>
      </c>
      <c r="E269" s="15">
        <f>TRUNC(단가대비표!O79,0)</f>
        <v>76500</v>
      </c>
      <c r="F269" s="15">
        <f>TRUNC(E269*D269, 0)</f>
        <v>1224000</v>
      </c>
      <c r="G269" s="15">
        <f>TRUNC(단가대비표!P79,0)</f>
        <v>0</v>
      </c>
      <c r="H269" s="15">
        <f>TRUNC(G269*D269, 0)</f>
        <v>0</v>
      </c>
      <c r="I269" s="15">
        <f>TRUNC(단가대비표!V79,0)</f>
        <v>0</v>
      </c>
      <c r="J269" s="15">
        <f>TRUNC(I269*D269, 0)</f>
        <v>0</v>
      </c>
      <c r="K269" s="15">
        <f t="shared" ref="K269:L271" si="28">TRUNC(E269+G269+I269, 0)</f>
        <v>76500</v>
      </c>
      <c r="L269" s="15">
        <f t="shared" si="28"/>
        <v>1224000</v>
      </c>
      <c r="M269" s="16" t="s">
        <v>52</v>
      </c>
      <c r="N269" s="2" t="s">
        <v>407</v>
      </c>
      <c r="O269" s="2" t="s">
        <v>52</v>
      </c>
      <c r="P269" s="2" t="s">
        <v>52</v>
      </c>
      <c r="Q269" s="2" t="s">
        <v>404</v>
      </c>
      <c r="R269" s="2" t="s">
        <v>64</v>
      </c>
      <c r="S269" s="2" t="s">
        <v>64</v>
      </c>
      <c r="T269" s="2" t="s">
        <v>63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408</v>
      </c>
      <c r="AV269" s="3">
        <v>107</v>
      </c>
    </row>
    <row r="270" spans="1:48" ht="30" customHeight="1" x14ac:dyDescent="0.3">
      <c r="A270" s="16" t="s">
        <v>409</v>
      </c>
      <c r="B270" s="16" t="s">
        <v>410</v>
      </c>
      <c r="C270" s="16" t="s">
        <v>78</v>
      </c>
      <c r="D270" s="14">
        <v>16</v>
      </c>
      <c r="E270" s="15">
        <f>TRUNC(일위대가목록!E135,0)</f>
        <v>1066</v>
      </c>
      <c r="F270" s="15">
        <f>TRUNC(E270*D270, 0)</f>
        <v>17056</v>
      </c>
      <c r="G270" s="15">
        <f>TRUNC(일위대가목록!F135,0)</f>
        <v>17900</v>
      </c>
      <c r="H270" s="15">
        <f>TRUNC(G270*D270, 0)</f>
        <v>286400</v>
      </c>
      <c r="I270" s="15">
        <f>TRUNC(일위대가목록!G135,0)</f>
        <v>5602</v>
      </c>
      <c r="J270" s="15">
        <f>TRUNC(I270*D270, 0)</f>
        <v>89632</v>
      </c>
      <c r="K270" s="15">
        <f t="shared" si="28"/>
        <v>24568</v>
      </c>
      <c r="L270" s="15">
        <f t="shared" si="28"/>
        <v>393088</v>
      </c>
      <c r="M270" s="16" t="s">
        <v>411</v>
      </c>
      <c r="N270" s="2" t="s">
        <v>412</v>
      </c>
      <c r="O270" s="2" t="s">
        <v>52</v>
      </c>
      <c r="P270" s="2" t="s">
        <v>52</v>
      </c>
      <c r="Q270" s="2" t="s">
        <v>404</v>
      </c>
      <c r="R270" s="2" t="s">
        <v>63</v>
      </c>
      <c r="S270" s="2" t="s">
        <v>64</v>
      </c>
      <c r="T270" s="2" t="s">
        <v>64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52</v>
      </c>
      <c r="AS270" s="2" t="s">
        <v>52</v>
      </c>
      <c r="AT270" s="3"/>
      <c r="AU270" s="2" t="s">
        <v>413</v>
      </c>
      <c r="AV270" s="3">
        <v>152</v>
      </c>
    </row>
    <row r="271" spans="1:48" ht="30" customHeight="1" x14ac:dyDescent="0.3">
      <c r="A271" s="16" t="s">
        <v>414</v>
      </c>
      <c r="B271" s="16" t="s">
        <v>415</v>
      </c>
      <c r="C271" s="16" t="s">
        <v>78</v>
      </c>
      <c r="D271" s="14">
        <v>7.8</v>
      </c>
      <c r="E271" s="15">
        <f>TRUNC(일위대가목록!E113,0)</f>
        <v>3740</v>
      </c>
      <c r="F271" s="15">
        <f>TRUNC(E271*D271, 0)</f>
        <v>29172</v>
      </c>
      <c r="G271" s="15">
        <f>TRUNC(일위대가목록!F113,0)</f>
        <v>8416</v>
      </c>
      <c r="H271" s="15">
        <f>TRUNC(G271*D271, 0)</f>
        <v>65644</v>
      </c>
      <c r="I271" s="15">
        <f>TRUNC(일위대가목록!G113,0)</f>
        <v>0</v>
      </c>
      <c r="J271" s="15">
        <f>TRUNC(I271*D271, 0)</f>
        <v>0</v>
      </c>
      <c r="K271" s="15">
        <f t="shared" si="28"/>
        <v>12156</v>
      </c>
      <c r="L271" s="15">
        <f t="shared" si="28"/>
        <v>94816</v>
      </c>
      <c r="M271" s="16" t="s">
        <v>416</v>
      </c>
      <c r="N271" s="2" t="s">
        <v>417</v>
      </c>
      <c r="O271" s="2" t="s">
        <v>52</v>
      </c>
      <c r="P271" s="2" t="s">
        <v>52</v>
      </c>
      <c r="Q271" s="2" t="s">
        <v>404</v>
      </c>
      <c r="R271" s="2" t="s">
        <v>63</v>
      </c>
      <c r="S271" s="2" t="s">
        <v>64</v>
      </c>
      <c r="T271" s="2" t="s">
        <v>64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52</v>
      </c>
      <c r="AS271" s="2" t="s">
        <v>52</v>
      </c>
      <c r="AT271" s="3"/>
      <c r="AU271" s="2" t="s">
        <v>418</v>
      </c>
      <c r="AV271" s="3">
        <v>174</v>
      </c>
    </row>
    <row r="272" spans="1:48" ht="30" customHeight="1" x14ac:dyDescent="0.3">
      <c r="A272" s="14"/>
      <c r="B272" s="14"/>
      <c r="C272" s="14"/>
      <c r="D272" s="14"/>
      <c r="E272" s="15"/>
      <c r="F272" s="15"/>
      <c r="G272" s="15"/>
      <c r="H272" s="15"/>
      <c r="I272" s="15"/>
      <c r="J272" s="15"/>
      <c r="K272" s="15"/>
      <c r="L272" s="15"/>
      <c r="M272" s="14"/>
      <c r="Q272" s="1" t="s">
        <v>404</v>
      </c>
    </row>
    <row r="273" spans="1:17" ht="30" customHeight="1" x14ac:dyDescent="0.3">
      <c r="A273" s="14"/>
      <c r="B273" s="14"/>
      <c r="C273" s="14"/>
      <c r="D273" s="14"/>
      <c r="E273" s="15"/>
      <c r="F273" s="15"/>
      <c r="G273" s="15"/>
      <c r="H273" s="15"/>
      <c r="I273" s="15"/>
      <c r="J273" s="15"/>
      <c r="K273" s="15"/>
      <c r="L273" s="15"/>
      <c r="M273" s="14"/>
      <c r="Q273" s="1" t="s">
        <v>404</v>
      </c>
    </row>
    <row r="274" spans="1:17" ht="30" customHeight="1" x14ac:dyDescent="0.3">
      <c r="A274" s="14"/>
      <c r="B274" s="14"/>
      <c r="C274" s="14"/>
      <c r="D274" s="14"/>
      <c r="E274" s="15"/>
      <c r="F274" s="15"/>
      <c r="G274" s="15"/>
      <c r="H274" s="15"/>
      <c r="I274" s="15"/>
      <c r="J274" s="15"/>
      <c r="K274" s="15"/>
      <c r="L274" s="15"/>
      <c r="M274" s="14"/>
      <c r="Q274" s="1" t="s">
        <v>404</v>
      </c>
    </row>
    <row r="275" spans="1:17" ht="30" customHeight="1" x14ac:dyDescent="0.3">
      <c r="A275" s="14"/>
      <c r="B275" s="14"/>
      <c r="C275" s="14"/>
      <c r="D275" s="14"/>
      <c r="E275" s="15"/>
      <c r="F275" s="15"/>
      <c r="G275" s="15"/>
      <c r="H275" s="15"/>
      <c r="I275" s="15"/>
      <c r="J275" s="15"/>
      <c r="K275" s="15"/>
      <c r="L275" s="15"/>
      <c r="M275" s="14"/>
      <c r="Q275" s="1" t="s">
        <v>404</v>
      </c>
    </row>
    <row r="276" spans="1:17" ht="30" customHeight="1" x14ac:dyDescent="0.3">
      <c r="A276" s="14"/>
      <c r="B276" s="14"/>
      <c r="C276" s="14"/>
      <c r="D276" s="14"/>
      <c r="E276" s="15"/>
      <c r="F276" s="15"/>
      <c r="G276" s="15"/>
      <c r="H276" s="15"/>
      <c r="I276" s="15"/>
      <c r="J276" s="15"/>
      <c r="K276" s="15"/>
      <c r="L276" s="15"/>
      <c r="M276" s="14"/>
      <c r="Q276" s="1" t="s">
        <v>404</v>
      </c>
    </row>
    <row r="277" spans="1:17" ht="30" customHeight="1" x14ac:dyDescent="0.3">
      <c r="A277" s="14"/>
      <c r="B277" s="14"/>
      <c r="C277" s="14"/>
      <c r="D277" s="14"/>
      <c r="E277" s="15"/>
      <c r="F277" s="15"/>
      <c r="G277" s="15"/>
      <c r="H277" s="15"/>
      <c r="I277" s="15"/>
      <c r="J277" s="15"/>
      <c r="K277" s="15"/>
      <c r="L277" s="15"/>
      <c r="M277" s="14"/>
      <c r="Q277" s="1" t="s">
        <v>404</v>
      </c>
    </row>
    <row r="278" spans="1:17" ht="30" customHeight="1" x14ac:dyDescent="0.3">
      <c r="A278" s="14"/>
      <c r="B278" s="14"/>
      <c r="C278" s="14"/>
      <c r="D278" s="14"/>
      <c r="E278" s="15"/>
      <c r="F278" s="15"/>
      <c r="G278" s="15"/>
      <c r="H278" s="15"/>
      <c r="I278" s="15"/>
      <c r="J278" s="15"/>
      <c r="K278" s="15"/>
      <c r="L278" s="15"/>
      <c r="M278" s="14"/>
      <c r="Q278" s="1" t="s">
        <v>404</v>
      </c>
    </row>
    <row r="279" spans="1:17" ht="30" customHeight="1" x14ac:dyDescent="0.3">
      <c r="A279" s="14"/>
      <c r="B279" s="14"/>
      <c r="C279" s="14"/>
      <c r="D279" s="14"/>
      <c r="E279" s="15"/>
      <c r="F279" s="15"/>
      <c r="G279" s="15"/>
      <c r="H279" s="15"/>
      <c r="I279" s="15"/>
      <c r="J279" s="15"/>
      <c r="K279" s="15"/>
      <c r="L279" s="15"/>
      <c r="M279" s="14"/>
      <c r="Q279" s="1" t="s">
        <v>404</v>
      </c>
    </row>
    <row r="280" spans="1:17" ht="30" customHeight="1" x14ac:dyDescent="0.3">
      <c r="A280" s="14"/>
      <c r="B280" s="14"/>
      <c r="C280" s="14"/>
      <c r="D280" s="14"/>
      <c r="E280" s="15"/>
      <c r="F280" s="15"/>
      <c r="G280" s="15"/>
      <c r="H280" s="15"/>
      <c r="I280" s="15"/>
      <c r="J280" s="15"/>
      <c r="K280" s="15"/>
      <c r="L280" s="15"/>
      <c r="M280" s="14"/>
      <c r="Q280" s="1" t="s">
        <v>404</v>
      </c>
    </row>
    <row r="281" spans="1:17" ht="30" customHeight="1" x14ac:dyDescent="0.3">
      <c r="A281" s="14"/>
      <c r="B281" s="14"/>
      <c r="C281" s="14"/>
      <c r="D281" s="14"/>
      <c r="E281" s="15"/>
      <c r="F281" s="15"/>
      <c r="G281" s="15"/>
      <c r="H281" s="15"/>
      <c r="I281" s="15"/>
      <c r="J281" s="15"/>
      <c r="K281" s="15"/>
      <c r="L281" s="15"/>
      <c r="M281" s="14"/>
      <c r="Q281" s="1" t="s">
        <v>404</v>
      </c>
    </row>
    <row r="282" spans="1:17" ht="30" customHeight="1" x14ac:dyDescent="0.3">
      <c r="A282" s="14"/>
      <c r="B282" s="14"/>
      <c r="C282" s="14"/>
      <c r="D282" s="14"/>
      <c r="E282" s="15"/>
      <c r="F282" s="15"/>
      <c r="G282" s="15"/>
      <c r="H282" s="15"/>
      <c r="I282" s="15"/>
      <c r="J282" s="15"/>
      <c r="K282" s="15"/>
      <c r="L282" s="15"/>
      <c r="M282" s="14"/>
      <c r="Q282" s="1" t="s">
        <v>404</v>
      </c>
    </row>
    <row r="283" spans="1:17" ht="30" customHeight="1" x14ac:dyDescent="0.3">
      <c r="A283" s="14"/>
      <c r="B283" s="14"/>
      <c r="C283" s="14"/>
      <c r="D283" s="14"/>
      <c r="E283" s="15"/>
      <c r="F283" s="15"/>
      <c r="G283" s="15"/>
      <c r="H283" s="15"/>
      <c r="I283" s="15"/>
      <c r="J283" s="15"/>
      <c r="K283" s="15"/>
      <c r="L283" s="15"/>
      <c r="M283" s="14"/>
      <c r="Q283" s="1" t="s">
        <v>404</v>
      </c>
    </row>
    <row r="284" spans="1:17" ht="30" customHeight="1" x14ac:dyDescent="0.3">
      <c r="A284" s="14"/>
      <c r="B284" s="14"/>
      <c r="C284" s="14"/>
      <c r="D284" s="14"/>
      <c r="E284" s="15"/>
      <c r="F284" s="15"/>
      <c r="G284" s="15"/>
      <c r="H284" s="15"/>
      <c r="I284" s="15"/>
      <c r="J284" s="15"/>
      <c r="K284" s="15"/>
      <c r="L284" s="15"/>
      <c r="M284" s="14"/>
      <c r="Q284" s="1" t="s">
        <v>404</v>
      </c>
    </row>
    <row r="285" spans="1:17" ht="30" customHeight="1" x14ac:dyDescent="0.3">
      <c r="A285" s="14"/>
      <c r="B285" s="14"/>
      <c r="C285" s="14"/>
      <c r="D285" s="14"/>
      <c r="E285" s="15"/>
      <c r="F285" s="15"/>
      <c r="G285" s="15"/>
      <c r="H285" s="15"/>
      <c r="I285" s="15"/>
      <c r="J285" s="15"/>
      <c r="K285" s="15"/>
      <c r="L285" s="15"/>
      <c r="M285" s="14"/>
      <c r="Q285" s="1" t="s">
        <v>404</v>
      </c>
    </row>
    <row r="286" spans="1:17" ht="30" customHeight="1" x14ac:dyDescent="0.3">
      <c r="A286" s="14"/>
      <c r="B286" s="14"/>
      <c r="C286" s="14"/>
      <c r="D286" s="14"/>
      <c r="E286" s="15"/>
      <c r="F286" s="15"/>
      <c r="G286" s="15"/>
      <c r="H286" s="15"/>
      <c r="I286" s="15"/>
      <c r="J286" s="15"/>
      <c r="K286" s="15"/>
      <c r="L286" s="15"/>
      <c r="M286" s="14"/>
      <c r="Q286" s="1" t="s">
        <v>404</v>
      </c>
    </row>
    <row r="287" spans="1:17" ht="30" customHeight="1" x14ac:dyDescent="0.3">
      <c r="A287" s="14"/>
      <c r="B287" s="14"/>
      <c r="C287" s="14"/>
      <c r="D287" s="14"/>
      <c r="E287" s="15"/>
      <c r="F287" s="15"/>
      <c r="G287" s="15"/>
      <c r="H287" s="15"/>
      <c r="I287" s="15"/>
      <c r="J287" s="15"/>
      <c r="K287" s="15"/>
      <c r="L287" s="15"/>
      <c r="M287" s="14"/>
      <c r="Q287" s="1" t="s">
        <v>404</v>
      </c>
    </row>
    <row r="288" spans="1:17" ht="30" customHeight="1" x14ac:dyDescent="0.3">
      <c r="A288" s="14"/>
      <c r="B288" s="14"/>
      <c r="C288" s="14"/>
      <c r="D288" s="14"/>
      <c r="E288" s="15"/>
      <c r="F288" s="15"/>
      <c r="G288" s="15"/>
      <c r="H288" s="15"/>
      <c r="I288" s="15"/>
      <c r="J288" s="15"/>
      <c r="K288" s="15"/>
      <c r="L288" s="15"/>
      <c r="M288" s="14"/>
      <c r="Q288" s="1" t="s">
        <v>404</v>
      </c>
    </row>
    <row r="289" spans="1:48" ht="30" customHeight="1" x14ac:dyDescent="0.3">
      <c r="A289" s="14"/>
      <c r="B289" s="14"/>
      <c r="C289" s="14"/>
      <c r="D289" s="14"/>
      <c r="E289" s="15"/>
      <c r="F289" s="15"/>
      <c r="G289" s="15"/>
      <c r="H289" s="15"/>
      <c r="I289" s="15"/>
      <c r="J289" s="15"/>
      <c r="K289" s="15"/>
      <c r="L289" s="15"/>
      <c r="M289" s="14"/>
      <c r="Q289" s="1" t="s">
        <v>404</v>
      </c>
    </row>
    <row r="290" spans="1:48" ht="30" customHeight="1" x14ac:dyDescent="0.3">
      <c r="A290" s="14"/>
      <c r="B290" s="14"/>
      <c r="C290" s="14"/>
      <c r="D290" s="14"/>
      <c r="E290" s="15"/>
      <c r="F290" s="15"/>
      <c r="G290" s="15"/>
      <c r="H290" s="15"/>
      <c r="I290" s="15"/>
      <c r="J290" s="15"/>
      <c r="K290" s="15"/>
      <c r="L290" s="15"/>
      <c r="M290" s="14"/>
      <c r="Q290" s="1" t="s">
        <v>404</v>
      </c>
    </row>
    <row r="291" spans="1:48" ht="30" customHeight="1" x14ac:dyDescent="0.3">
      <c r="A291" s="16" t="s">
        <v>66</v>
      </c>
      <c r="B291" s="14"/>
      <c r="C291" s="14"/>
      <c r="D291" s="14"/>
      <c r="E291" s="15"/>
      <c r="F291" s="15">
        <f>SUMIF(Q269:Q290,"010112",F269:F290)</f>
        <v>1270228</v>
      </c>
      <c r="G291" s="15"/>
      <c r="H291" s="15">
        <f>SUMIF(Q269:Q290,"010112",H269:H290)</f>
        <v>352044</v>
      </c>
      <c r="I291" s="15"/>
      <c r="J291" s="15">
        <f>SUMIF(Q269:Q290,"010112",J269:J290)</f>
        <v>89632</v>
      </c>
      <c r="K291" s="15"/>
      <c r="L291" s="15">
        <f>SUMIF(Q269:Q290,"010112",L269:L290)</f>
        <v>1711904</v>
      </c>
      <c r="M291" s="14"/>
      <c r="N291" t="s">
        <v>67</v>
      </c>
    </row>
    <row r="292" spans="1:48" ht="30" customHeight="1" x14ac:dyDescent="0.3">
      <c r="A292" s="16" t="s">
        <v>419</v>
      </c>
      <c r="B292" s="16" t="s">
        <v>52</v>
      </c>
      <c r="C292" s="14"/>
      <c r="D292" s="14"/>
      <c r="E292" s="15"/>
      <c r="F292" s="15"/>
      <c r="G292" s="15"/>
      <c r="H292" s="15"/>
      <c r="I292" s="15"/>
      <c r="J292" s="15"/>
      <c r="K292" s="15"/>
      <c r="L292" s="15"/>
      <c r="M292" s="14"/>
      <c r="N292" s="3"/>
      <c r="O292" s="3"/>
      <c r="P292" s="3"/>
      <c r="Q292" s="2" t="s">
        <v>420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ht="30" customHeight="1" x14ac:dyDescent="0.3">
      <c r="A293" s="16" t="s">
        <v>421</v>
      </c>
      <c r="B293" s="16" t="s">
        <v>422</v>
      </c>
      <c r="C293" s="16" t="s">
        <v>78</v>
      </c>
      <c r="D293" s="14">
        <v>22.5</v>
      </c>
      <c r="E293" s="15">
        <f>TRUNC(일위대가목록!E33,0)</f>
        <v>27469</v>
      </c>
      <c r="F293" s="15">
        <f>TRUNC(E293*D293, 0)</f>
        <v>618052</v>
      </c>
      <c r="G293" s="15">
        <f>TRUNC(일위대가목록!F33,0)</f>
        <v>10124</v>
      </c>
      <c r="H293" s="15">
        <f>TRUNC(G293*D293, 0)</f>
        <v>227790</v>
      </c>
      <c r="I293" s="15">
        <f>TRUNC(일위대가목록!G33,0)</f>
        <v>3119</v>
      </c>
      <c r="J293" s="15">
        <f>TRUNC(I293*D293, 0)</f>
        <v>70177</v>
      </c>
      <c r="K293" s="15">
        <f>TRUNC(E293+G293+I293, 0)</f>
        <v>40712</v>
      </c>
      <c r="L293" s="15">
        <f>TRUNC(F293+H293+J293, 0)</f>
        <v>916019</v>
      </c>
      <c r="M293" s="16" t="s">
        <v>423</v>
      </c>
      <c r="N293" s="2" t="s">
        <v>424</v>
      </c>
      <c r="O293" s="2" t="s">
        <v>52</v>
      </c>
      <c r="P293" s="2" t="s">
        <v>52</v>
      </c>
      <c r="Q293" s="2" t="s">
        <v>420</v>
      </c>
      <c r="R293" s="2" t="s">
        <v>63</v>
      </c>
      <c r="S293" s="2" t="s">
        <v>64</v>
      </c>
      <c r="T293" s="2" t="s">
        <v>64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52</v>
      </c>
      <c r="AS293" s="2" t="s">
        <v>52</v>
      </c>
      <c r="AT293" s="3"/>
      <c r="AU293" s="2" t="s">
        <v>425</v>
      </c>
      <c r="AV293" s="3">
        <v>183</v>
      </c>
    </row>
    <row r="294" spans="1:48" ht="30" customHeight="1" x14ac:dyDescent="0.3">
      <c r="A294" s="14"/>
      <c r="B294" s="14"/>
      <c r="C294" s="14"/>
      <c r="D294" s="14"/>
      <c r="E294" s="15"/>
      <c r="F294" s="15"/>
      <c r="G294" s="15"/>
      <c r="H294" s="15"/>
      <c r="I294" s="15"/>
      <c r="J294" s="15"/>
      <c r="K294" s="15"/>
      <c r="L294" s="15"/>
      <c r="M294" s="14"/>
      <c r="Q294" s="1" t="s">
        <v>420</v>
      </c>
    </row>
    <row r="295" spans="1:48" ht="30" customHeight="1" x14ac:dyDescent="0.3">
      <c r="A295" s="14"/>
      <c r="B295" s="14"/>
      <c r="C295" s="14"/>
      <c r="D295" s="14"/>
      <c r="E295" s="15"/>
      <c r="F295" s="15"/>
      <c r="G295" s="15"/>
      <c r="H295" s="15"/>
      <c r="I295" s="15"/>
      <c r="J295" s="15"/>
      <c r="K295" s="15"/>
      <c r="L295" s="15"/>
      <c r="M295" s="14"/>
      <c r="Q295" s="1" t="s">
        <v>420</v>
      </c>
    </row>
    <row r="296" spans="1:48" ht="30" customHeight="1" x14ac:dyDescent="0.3">
      <c r="A296" s="14"/>
      <c r="B296" s="14"/>
      <c r="C296" s="14"/>
      <c r="D296" s="14"/>
      <c r="E296" s="15"/>
      <c r="F296" s="15"/>
      <c r="G296" s="15"/>
      <c r="H296" s="15"/>
      <c r="I296" s="15"/>
      <c r="J296" s="15"/>
      <c r="K296" s="15"/>
      <c r="L296" s="15"/>
      <c r="M296" s="14"/>
      <c r="Q296" s="1" t="s">
        <v>420</v>
      </c>
    </row>
    <row r="297" spans="1:48" ht="30" customHeight="1" x14ac:dyDescent="0.3">
      <c r="A297" s="14"/>
      <c r="B297" s="14"/>
      <c r="C297" s="14"/>
      <c r="D297" s="14"/>
      <c r="E297" s="15"/>
      <c r="F297" s="15"/>
      <c r="G297" s="15"/>
      <c r="H297" s="15"/>
      <c r="I297" s="15"/>
      <c r="J297" s="15"/>
      <c r="K297" s="15"/>
      <c r="L297" s="15"/>
      <c r="M297" s="14"/>
      <c r="Q297" s="1" t="s">
        <v>420</v>
      </c>
    </row>
    <row r="298" spans="1:48" ht="30" customHeight="1" x14ac:dyDescent="0.3">
      <c r="A298" s="14"/>
      <c r="B298" s="14"/>
      <c r="C298" s="14"/>
      <c r="D298" s="14"/>
      <c r="E298" s="15"/>
      <c r="F298" s="15"/>
      <c r="G298" s="15"/>
      <c r="H298" s="15"/>
      <c r="I298" s="15"/>
      <c r="J298" s="15"/>
      <c r="K298" s="15"/>
      <c r="L298" s="15"/>
      <c r="M298" s="14"/>
      <c r="Q298" s="1" t="s">
        <v>420</v>
      </c>
    </row>
    <row r="299" spans="1:48" ht="30" customHeight="1" x14ac:dyDescent="0.3">
      <c r="A299" s="14"/>
      <c r="B299" s="14"/>
      <c r="C299" s="14"/>
      <c r="D299" s="14"/>
      <c r="E299" s="15"/>
      <c r="F299" s="15"/>
      <c r="G299" s="15"/>
      <c r="H299" s="15"/>
      <c r="I299" s="15"/>
      <c r="J299" s="15"/>
      <c r="K299" s="15"/>
      <c r="L299" s="15"/>
      <c r="M299" s="14"/>
      <c r="Q299" s="1" t="s">
        <v>420</v>
      </c>
    </row>
    <row r="300" spans="1:48" ht="30" customHeight="1" x14ac:dyDescent="0.3">
      <c r="A300" s="14"/>
      <c r="B300" s="14"/>
      <c r="C300" s="14"/>
      <c r="D300" s="14"/>
      <c r="E300" s="15"/>
      <c r="F300" s="15"/>
      <c r="G300" s="15"/>
      <c r="H300" s="15"/>
      <c r="I300" s="15"/>
      <c r="J300" s="15"/>
      <c r="K300" s="15"/>
      <c r="L300" s="15"/>
      <c r="M300" s="14"/>
      <c r="Q300" s="1" t="s">
        <v>420</v>
      </c>
    </row>
    <row r="301" spans="1:48" ht="30" customHeight="1" x14ac:dyDescent="0.3">
      <c r="A301" s="14"/>
      <c r="B301" s="14"/>
      <c r="C301" s="14"/>
      <c r="D301" s="14"/>
      <c r="E301" s="15"/>
      <c r="F301" s="15"/>
      <c r="G301" s="15"/>
      <c r="H301" s="15"/>
      <c r="I301" s="15"/>
      <c r="J301" s="15"/>
      <c r="K301" s="15"/>
      <c r="L301" s="15"/>
      <c r="M301" s="14"/>
      <c r="Q301" s="1" t="s">
        <v>420</v>
      </c>
    </row>
    <row r="302" spans="1:48" ht="30" customHeight="1" x14ac:dyDescent="0.3">
      <c r="A302" s="14"/>
      <c r="B302" s="14"/>
      <c r="C302" s="14"/>
      <c r="D302" s="14"/>
      <c r="E302" s="15"/>
      <c r="F302" s="15"/>
      <c r="G302" s="15"/>
      <c r="H302" s="15"/>
      <c r="I302" s="15"/>
      <c r="J302" s="15"/>
      <c r="K302" s="15"/>
      <c r="L302" s="15"/>
      <c r="M302" s="14"/>
      <c r="Q302" s="1" t="s">
        <v>420</v>
      </c>
    </row>
    <row r="303" spans="1:48" ht="30" customHeight="1" x14ac:dyDescent="0.3">
      <c r="A303" s="14"/>
      <c r="B303" s="14"/>
      <c r="C303" s="14"/>
      <c r="D303" s="14"/>
      <c r="E303" s="15"/>
      <c r="F303" s="15"/>
      <c r="G303" s="15"/>
      <c r="H303" s="15"/>
      <c r="I303" s="15"/>
      <c r="J303" s="15"/>
      <c r="K303" s="15"/>
      <c r="L303" s="15"/>
      <c r="M303" s="14"/>
      <c r="Q303" s="1" t="s">
        <v>420</v>
      </c>
    </row>
    <row r="304" spans="1:48" ht="30" customHeight="1" x14ac:dyDescent="0.3">
      <c r="A304" s="14"/>
      <c r="B304" s="14"/>
      <c r="C304" s="14"/>
      <c r="D304" s="14"/>
      <c r="E304" s="15"/>
      <c r="F304" s="15"/>
      <c r="G304" s="15"/>
      <c r="H304" s="15"/>
      <c r="I304" s="15"/>
      <c r="J304" s="15"/>
      <c r="K304" s="15"/>
      <c r="L304" s="15"/>
      <c r="M304" s="14"/>
      <c r="Q304" s="1" t="s">
        <v>420</v>
      </c>
    </row>
    <row r="305" spans="1:48" ht="30" customHeight="1" x14ac:dyDescent="0.3">
      <c r="A305" s="14"/>
      <c r="B305" s="14"/>
      <c r="C305" s="14"/>
      <c r="D305" s="14"/>
      <c r="E305" s="15"/>
      <c r="F305" s="15"/>
      <c r="G305" s="15"/>
      <c r="H305" s="15"/>
      <c r="I305" s="15"/>
      <c r="J305" s="15"/>
      <c r="K305" s="15"/>
      <c r="L305" s="15"/>
      <c r="M305" s="14"/>
      <c r="Q305" s="1" t="s">
        <v>420</v>
      </c>
    </row>
    <row r="306" spans="1:48" ht="30" customHeight="1" x14ac:dyDescent="0.3">
      <c r="A306" s="14"/>
      <c r="B306" s="14"/>
      <c r="C306" s="14"/>
      <c r="D306" s="14"/>
      <c r="E306" s="15"/>
      <c r="F306" s="15"/>
      <c r="G306" s="15"/>
      <c r="H306" s="15"/>
      <c r="I306" s="15"/>
      <c r="J306" s="15"/>
      <c r="K306" s="15"/>
      <c r="L306" s="15"/>
      <c r="M306" s="14"/>
      <c r="Q306" s="1" t="s">
        <v>420</v>
      </c>
    </row>
    <row r="307" spans="1:48" ht="30" customHeight="1" x14ac:dyDescent="0.3">
      <c r="A307" s="14"/>
      <c r="B307" s="14"/>
      <c r="C307" s="14"/>
      <c r="D307" s="14"/>
      <c r="E307" s="15"/>
      <c r="F307" s="15"/>
      <c r="G307" s="15"/>
      <c r="H307" s="15"/>
      <c r="I307" s="15"/>
      <c r="J307" s="15"/>
      <c r="K307" s="15"/>
      <c r="L307" s="15"/>
      <c r="M307" s="14"/>
      <c r="Q307" s="1" t="s">
        <v>420</v>
      </c>
    </row>
    <row r="308" spans="1:48" ht="30" customHeight="1" x14ac:dyDescent="0.3">
      <c r="A308" s="14"/>
      <c r="B308" s="14"/>
      <c r="C308" s="14"/>
      <c r="D308" s="14"/>
      <c r="E308" s="15"/>
      <c r="F308" s="15"/>
      <c r="G308" s="15"/>
      <c r="H308" s="15"/>
      <c r="I308" s="15"/>
      <c r="J308" s="15"/>
      <c r="K308" s="15"/>
      <c r="L308" s="15"/>
      <c r="M308" s="14"/>
      <c r="Q308" s="1" t="s">
        <v>420</v>
      </c>
    </row>
    <row r="309" spans="1:48" ht="30" customHeight="1" x14ac:dyDescent="0.3">
      <c r="A309" s="14"/>
      <c r="B309" s="14"/>
      <c r="C309" s="14"/>
      <c r="D309" s="14"/>
      <c r="E309" s="15"/>
      <c r="F309" s="15"/>
      <c r="G309" s="15"/>
      <c r="H309" s="15"/>
      <c r="I309" s="15"/>
      <c r="J309" s="15"/>
      <c r="K309" s="15"/>
      <c r="L309" s="15"/>
      <c r="M309" s="14"/>
      <c r="Q309" s="1" t="s">
        <v>420</v>
      </c>
    </row>
    <row r="310" spans="1:48" ht="30" customHeight="1" x14ac:dyDescent="0.3">
      <c r="A310" s="14"/>
      <c r="B310" s="14"/>
      <c r="C310" s="14"/>
      <c r="D310" s="14"/>
      <c r="E310" s="15"/>
      <c r="F310" s="15"/>
      <c r="G310" s="15"/>
      <c r="H310" s="15"/>
      <c r="I310" s="15"/>
      <c r="J310" s="15"/>
      <c r="K310" s="15"/>
      <c r="L310" s="15"/>
      <c r="M310" s="14"/>
      <c r="Q310" s="1" t="s">
        <v>420</v>
      </c>
    </row>
    <row r="311" spans="1:48" ht="30" customHeight="1" x14ac:dyDescent="0.3">
      <c r="A311" s="14"/>
      <c r="B311" s="14"/>
      <c r="C311" s="14"/>
      <c r="D311" s="14"/>
      <c r="E311" s="15"/>
      <c r="F311" s="15"/>
      <c r="G311" s="15"/>
      <c r="H311" s="15"/>
      <c r="I311" s="15"/>
      <c r="J311" s="15"/>
      <c r="K311" s="15"/>
      <c r="L311" s="15"/>
      <c r="M311" s="14"/>
      <c r="Q311" s="1" t="s">
        <v>420</v>
      </c>
    </row>
    <row r="312" spans="1:48" ht="30" customHeight="1" x14ac:dyDescent="0.3">
      <c r="A312" s="14"/>
      <c r="B312" s="14"/>
      <c r="C312" s="14"/>
      <c r="D312" s="14"/>
      <c r="E312" s="15"/>
      <c r="F312" s="15"/>
      <c r="G312" s="15"/>
      <c r="H312" s="15"/>
      <c r="I312" s="15"/>
      <c r="J312" s="15"/>
      <c r="K312" s="15"/>
      <c r="L312" s="15"/>
      <c r="M312" s="14"/>
      <c r="Q312" s="1" t="s">
        <v>420</v>
      </c>
    </row>
    <row r="313" spans="1:48" ht="30" customHeight="1" x14ac:dyDescent="0.3">
      <c r="A313" s="14"/>
      <c r="B313" s="14"/>
      <c r="C313" s="14"/>
      <c r="D313" s="14"/>
      <c r="E313" s="15"/>
      <c r="F313" s="15"/>
      <c r="G313" s="15"/>
      <c r="H313" s="15"/>
      <c r="I313" s="15"/>
      <c r="J313" s="15"/>
      <c r="K313" s="15"/>
      <c r="L313" s="15"/>
      <c r="M313" s="14"/>
      <c r="Q313" s="1" t="s">
        <v>420</v>
      </c>
    </row>
    <row r="314" spans="1:48" ht="30" customHeight="1" x14ac:dyDescent="0.3">
      <c r="A314" s="14"/>
      <c r="B314" s="14"/>
      <c r="C314" s="14"/>
      <c r="D314" s="14"/>
      <c r="E314" s="15"/>
      <c r="F314" s="15"/>
      <c r="G314" s="15"/>
      <c r="H314" s="15"/>
      <c r="I314" s="15"/>
      <c r="J314" s="15"/>
      <c r="K314" s="15"/>
      <c r="L314" s="15"/>
      <c r="M314" s="14"/>
      <c r="Q314" s="1" t="s">
        <v>420</v>
      </c>
    </row>
    <row r="315" spans="1:48" ht="30" customHeight="1" x14ac:dyDescent="0.3">
      <c r="A315" s="16" t="s">
        <v>66</v>
      </c>
      <c r="B315" s="14"/>
      <c r="C315" s="14"/>
      <c r="D315" s="14"/>
      <c r="E315" s="15"/>
      <c r="F315" s="15">
        <f>SUMIF(Q293:Q314,"010113",F293:F314)</f>
        <v>618052</v>
      </c>
      <c r="G315" s="15"/>
      <c r="H315" s="15">
        <f>SUMIF(Q293:Q314,"010113",H293:H314)</f>
        <v>227790</v>
      </c>
      <c r="I315" s="15"/>
      <c r="J315" s="15">
        <f>SUMIF(Q293:Q314,"010113",J293:J314)</f>
        <v>70177</v>
      </c>
      <c r="K315" s="15"/>
      <c r="L315" s="15">
        <f>SUMIF(Q293:Q314,"010113",L293:L314)</f>
        <v>916019</v>
      </c>
      <c r="M315" s="14"/>
      <c r="N315" t="s">
        <v>67</v>
      </c>
    </row>
    <row r="316" spans="1:48" ht="30" customHeight="1" x14ac:dyDescent="0.3">
      <c r="A316" s="16" t="s">
        <v>426</v>
      </c>
      <c r="B316" s="16" t="s">
        <v>52</v>
      </c>
      <c r="C316" s="14"/>
      <c r="D316" s="14"/>
      <c r="E316" s="15"/>
      <c r="F316" s="15"/>
      <c r="G316" s="15"/>
      <c r="H316" s="15"/>
      <c r="I316" s="15"/>
      <c r="J316" s="15"/>
      <c r="K316" s="15"/>
      <c r="L316" s="15"/>
      <c r="M316" s="14"/>
      <c r="N316" s="3"/>
      <c r="O316" s="3"/>
      <c r="P316" s="3"/>
      <c r="Q316" s="2" t="s">
        <v>427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 x14ac:dyDescent="0.3">
      <c r="A317" s="16" t="s">
        <v>428</v>
      </c>
      <c r="B317" s="16" t="s">
        <v>429</v>
      </c>
      <c r="C317" s="16" t="s">
        <v>135</v>
      </c>
      <c r="D317" s="14">
        <v>0.7</v>
      </c>
      <c r="E317" s="15">
        <f>TRUNC(단가대비표!O29,0)</f>
        <v>34500</v>
      </c>
      <c r="F317" s="15">
        <f t="shared" ref="F317:F322" si="29">TRUNC(E317*D317, 0)</f>
        <v>24150</v>
      </c>
      <c r="G317" s="15">
        <f>TRUNC(단가대비표!P29,0)</f>
        <v>0</v>
      </c>
      <c r="H317" s="15">
        <f t="shared" ref="H317:H322" si="30">TRUNC(G317*D317, 0)</f>
        <v>0</v>
      </c>
      <c r="I317" s="15">
        <f>TRUNC(단가대비표!V29,0)</f>
        <v>0</v>
      </c>
      <c r="J317" s="15">
        <f t="shared" ref="J317:J322" si="31">TRUNC(I317*D317, 0)</f>
        <v>0</v>
      </c>
      <c r="K317" s="15">
        <f t="shared" ref="K317:L322" si="32">TRUNC(E317+G317+I317, 0)</f>
        <v>34500</v>
      </c>
      <c r="L317" s="15">
        <f t="shared" si="32"/>
        <v>24150</v>
      </c>
      <c r="M317" s="16" t="s">
        <v>52</v>
      </c>
      <c r="N317" s="2" t="s">
        <v>430</v>
      </c>
      <c r="O317" s="2" t="s">
        <v>52</v>
      </c>
      <c r="P317" s="2" t="s">
        <v>52</v>
      </c>
      <c r="Q317" s="2" t="s">
        <v>427</v>
      </c>
      <c r="R317" s="2" t="s">
        <v>64</v>
      </c>
      <c r="S317" s="2" t="s">
        <v>64</v>
      </c>
      <c r="T317" s="2" t="s">
        <v>63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52</v>
      </c>
      <c r="AS317" s="2" t="s">
        <v>52</v>
      </c>
      <c r="AT317" s="3"/>
      <c r="AU317" s="2" t="s">
        <v>431</v>
      </c>
      <c r="AV317" s="3">
        <v>167</v>
      </c>
    </row>
    <row r="318" spans="1:48" ht="30" customHeight="1" x14ac:dyDescent="0.3">
      <c r="A318" s="16" t="s">
        <v>432</v>
      </c>
      <c r="B318" s="16" t="s">
        <v>433</v>
      </c>
      <c r="C318" s="16" t="s">
        <v>135</v>
      </c>
      <c r="D318" s="14">
        <v>3.7</v>
      </c>
      <c r="E318" s="15">
        <f>TRUNC(단가대비표!O64,0)</f>
        <v>24000</v>
      </c>
      <c r="F318" s="15">
        <f t="shared" si="29"/>
        <v>88800</v>
      </c>
      <c r="G318" s="15">
        <f>TRUNC(단가대비표!P64,0)</f>
        <v>0</v>
      </c>
      <c r="H318" s="15">
        <f t="shared" si="30"/>
        <v>0</v>
      </c>
      <c r="I318" s="15">
        <f>TRUNC(단가대비표!V64,0)</f>
        <v>0</v>
      </c>
      <c r="J318" s="15">
        <f t="shared" si="31"/>
        <v>0</v>
      </c>
      <c r="K318" s="15">
        <f t="shared" si="32"/>
        <v>24000</v>
      </c>
      <c r="L318" s="15">
        <f t="shared" si="32"/>
        <v>88800</v>
      </c>
      <c r="M318" s="16" t="s">
        <v>52</v>
      </c>
      <c r="N318" s="2" t="s">
        <v>434</v>
      </c>
      <c r="O318" s="2" t="s">
        <v>52</v>
      </c>
      <c r="P318" s="2" t="s">
        <v>52</v>
      </c>
      <c r="Q318" s="2" t="s">
        <v>427</v>
      </c>
      <c r="R318" s="2" t="s">
        <v>64</v>
      </c>
      <c r="S318" s="2" t="s">
        <v>64</v>
      </c>
      <c r="T318" s="2" t="s">
        <v>63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52</v>
      </c>
      <c r="AS318" s="2" t="s">
        <v>52</v>
      </c>
      <c r="AT318" s="3"/>
      <c r="AU318" s="2" t="s">
        <v>435</v>
      </c>
      <c r="AV318" s="3">
        <v>162</v>
      </c>
    </row>
    <row r="319" spans="1:48" ht="30" customHeight="1" x14ac:dyDescent="0.3">
      <c r="A319" s="16" t="s">
        <v>436</v>
      </c>
      <c r="B319" s="16" t="s">
        <v>437</v>
      </c>
      <c r="C319" s="16" t="s">
        <v>438</v>
      </c>
      <c r="D319" s="14">
        <v>9</v>
      </c>
      <c r="E319" s="15">
        <f>TRUNC(단가대비표!O69,0)</f>
        <v>6727</v>
      </c>
      <c r="F319" s="15">
        <f t="shared" si="29"/>
        <v>60543</v>
      </c>
      <c r="G319" s="15">
        <f>TRUNC(단가대비표!P69,0)</f>
        <v>0</v>
      </c>
      <c r="H319" s="15">
        <f t="shared" si="30"/>
        <v>0</v>
      </c>
      <c r="I319" s="15">
        <f>TRUNC(단가대비표!V69,0)</f>
        <v>0</v>
      </c>
      <c r="J319" s="15">
        <f t="shared" si="31"/>
        <v>0</v>
      </c>
      <c r="K319" s="15">
        <f t="shared" si="32"/>
        <v>6727</v>
      </c>
      <c r="L319" s="15">
        <f t="shared" si="32"/>
        <v>60543</v>
      </c>
      <c r="M319" s="16" t="s">
        <v>52</v>
      </c>
      <c r="N319" s="2" t="s">
        <v>439</v>
      </c>
      <c r="O319" s="2" t="s">
        <v>52</v>
      </c>
      <c r="P319" s="2" t="s">
        <v>52</v>
      </c>
      <c r="Q319" s="2" t="s">
        <v>427</v>
      </c>
      <c r="R319" s="2" t="s">
        <v>64</v>
      </c>
      <c r="S319" s="2" t="s">
        <v>64</v>
      </c>
      <c r="T319" s="2" t="s">
        <v>63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52</v>
      </c>
      <c r="AS319" s="2" t="s">
        <v>52</v>
      </c>
      <c r="AT319" s="3"/>
      <c r="AU319" s="2" t="s">
        <v>440</v>
      </c>
      <c r="AV319" s="3">
        <v>164</v>
      </c>
    </row>
    <row r="320" spans="1:48" ht="30" customHeight="1" x14ac:dyDescent="0.3">
      <c r="A320" s="16" t="s">
        <v>441</v>
      </c>
      <c r="B320" s="16" t="s">
        <v>52</v>
      </c>
      <c r="C320" s="16" t="s">
        <v>93</v>
      </c>
      <c r="D320" s="14">
        <v>9</v>
      </c>
      <c r="E320" s="15">
        <f>TRUNC(단가대비표!O87,0)</f>
        <v>0</v>
      </c>
      <c r="F320" s="15">
        <f t="shared" si="29"/>
        <v>0</v>
      </c>
      <c r="G320" s="15">
        <f>TRUNC(단가대비표!P87,0)</f>
        <v>0</v>
      </c>
      <c r="H320" s="15">
        <f t="shared" si="30"/>
        <v>0</v>
      </c>
      <c r="I320" s="15">
        <f>TRUNC(단가대비표!V87,0)</f>
        <v>741</v>
      </c>
      <c r="J320" s="15">
        <f t="shared" si="31"/>
        <v>6669</v>
      </c>
      <c r="K320" s="15">
        <f t="shared" si="32"/>
        <v>741</v>
      </c>
      <c r="L320" s="15">
        <f t="shared" si="32"/>
        <v>6669</v>
      </c>
      <c r="M320" s="16" t="s">
        <v>52</v>
      </c>
      <c r="N320" s="2" t="s">
        <v>442</v>
      </c>
      <c r="O320" s="2" t="s">
        <v>52</v>
      </c>
      <c r="P320" s="2" t="s">
        <v>52</v>
      </c>
      <c r="Q320" s="2" t="s">
        <v>427</v>
      </c>
      <c r="R320" s="2" t="s">
        <v>64</v>
      </c>
      <c r="S320" s="2" t="s">
        <v>64</v>
      </c>
      <c r="T320" s="2" t="s">
        <v>63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52</v>
      </c>
      <c r="AS320" s="2" t="s">
        <v>52</v>
      </c>
      <c r="AT320" s="3"/>
      <c r="AU320" s="2" t="s">
        <v>443</v>
      </c>
      <c r="AV320" s="3">
        <v>165</v>
      </c>
    </row>
    <row r="321" spans="1:48" ht="30" customHeight="1" x14ac:dyDescent="0.3">
      <c r="A321" s="16" t="s">
        <v>444</v>
      </c>
      <c r="B321" s="16" t="s">
        <v>445</v>
      </c>
      <c r="C321" s="16" t="s">
        <v>438</v>
      </c>
      <c r="D321" s="14">
        <v>9</v>
      </c>
      <c r="E321" s="15">
        <f>TRUNC(단가산출목록!E24,0)</f>
        <v>0</v>
      </c>
      <c r="F321" s="15">
        <f t="shared" si="29"/>
        <v>0</v>
      </c>
      <c r="G321" s="15">
        <f>TRUNC(단가산출목록!F24,0)</f>
        <v>0</v>
      </c>
      <c r="H321" s="15">
        <f t="shared" si="30"/>
        <v>0</v>
      </c>
      <c r="I321" s="15">
        <f>TRUNC(단가산출목록!G24,0)</f>
        <v>1721</v>
      </c>
      <c r="J321" s="15">
        <f t="shared" si="31"/>
        <v>15489</v>
      </c>
      <c r="K321" s="15">
        <f t="shared" si="32"/>
        <v>1721</v>
      </c>
      <c r="L321" s="15">
        <f t="shared" si="32"/>
        <v>15489</v>
      </c>
      <c r="M321" s="16" t="s">
        <v>446</v>
      </c>
      <c r="N321" s="2" t="s">
        <v>447</v>
      </c>
      <c r="O321" s="2" t="s">
        <v>52</v>
      </c>
      <c r="P321" s="2" t="s">
        <v>52</v>
      </c>
      <c r="Q321" s="2" t="s">
        <v>427</v>
      </c>
      <c r="R321" s="2" t="s">
        <v>64</v>
      </c>
      <c r="S321" s="2" t="s">
        <v>63</v>
      </c>
      <c r="T321" s="2" t="s">
        <v>64</v>
      </c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2" t="s">
        <v>52</v>
      </c>
      <c r="AS321" s="2" t="s">
        <v>52</v>
      </c>
      <c r="AT321" s="3"/>
      <c r="AU321" s="2" t="s">
        <v>448</v>
      </c>
      <c r="AV321" s="3">
        <v>166</v>
      </c>
    </row>
    <row r="322" spans="1:48" ht="30" customHeight="1" x14ac:dyDescent="0.3">
      <c r="A322" s="16" t="s">
        <v>449</v>
      </c>
      <c r="B322" s="16" t="s">
        <v>450</v>
      </c>
      <c r="C322" s="16" t="s">
        <v>165</v>
      </c>
      <c r="D322" s="14">
        <v>5</v>
      </c>
      <c r="E322" s="15">
        <f>TRUNC(단가산출목록!E25,0)</f>
        <v>0</v>
      </c>
      <c r="F322" s="15">
        <f t="shared" si="29"/>
        <v>0</v>
      </c>
      <c r="G322" s="15">
        <f>TRUNC(단가산출목록!F25,0)</f>
        <v>0</v>
      </c>
      <c r="H322" s="15">
        <f t="shared" si="30"/>
        <v>0</v>
      </c>
      <c r="I322" s="15">
        <f>TRUNC(단가산출목록!G25,0)</f>
        <v>12129</v>
      </c>
      <c r="J322" s="15">
        <f t="shared" si="31"/>
        <v>60645</v>
      </c>
      <c r="K322" s="15">
        <f t="shared" si="32"/>
        <v>12129</v>
      </c>
      <c r="L322" s="15">
        <f t="shared" si="32"/>
        <v>60645</v>
      </c>
      <c r="M322" s="16" t="s">
        <v>451</v>
      </c>
      <c r="N322" s="2" t="s">
        <v>452</v>
      </c>
      <c r="O322" s="2" t="s">
        <v>52</v>
      </c>
      <c r="P322" s="2" t="s">
        <v>52</v>
      </c>
      <c r="Q322" s="2" t="s">
        <v>427</v>
      </c>
      <c r="R322" s="2" t="s">
        <v>64</v>
      </c>
      <c r="S322" s="2" t="s">
        <v>63</v>
      </c>
      <c r="T322" s="2" t="s">
        <v>64</v>
      </c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2" t="s">
        <v>52</v>
      </c>
      <c r="AS322" s="2" t="s">
        <v>52</v>
      </c>
      <c r="AT322" s="3"/>
      <c r="AU322" s="2" t="s">
        <v>453</v>
      </c>
      <c r="AV322" s="3">
        <v>163</v>
      </c>
    </row>
    <row r="323" spans="1:48" ht="30" customHeight="1" x14ac:dyDescent="0.3">
      <c r="A323" s="14"/>
      <c r="B323" s="14"/>
      <c r="C323" s="14"/>
      <c r="D323" s="14"/>
      <c r="E323" s="15"/>
      <c r="F323" s="15"/>
      <c r="G323" s="15"/>
      <c r="H323" s="15"/>
      <c r="I323" s="15"/>
      <c r="J323" s="15"/>
      <c r="K323" s="15"/>
      <c r="L323" s="15"/>
      <c r="M323" s="14"/>
      <c r="Q323" s="1" t="s">
        <v>427</v>
      </c>
    </row>
    <row r="324" spans="1:48" ht="30" customHeight="1" x14ac:dyDescent="0.3">
      <c r="A324" s="14"/>
      <c r="B324" s="14"/>
      <c r="C324" s="14"/>
      <c r="D324" s="14"/>
      <c r="E324" s="15"/>
      <c r="F324" s="15"/>
      <c r="G324" s="15"/>
      <c r="H324" s="15"/>
      <c r="I324" s="15"/>
      <c r="J324" s="15"/>
      <c r="K324" s="15"/>
      <c r="L324" s="15"/>
      <c r="M324" s="14"/>
      <c r="Q324" s="1" t="s">
        <v>427</v>
      </c>
    </row>
    <row r="325" spans="1:48" ht="30" customHeight="1" x14ac:dyDescent="0.3">
      <c r="A325" s="14"/>
      <c r="B325" s="14"/>
      <c r="C325" s="14"/>
      <c r="D325" s="14"/>
      <c r="E325" s="15"/>
      <c r="F325" s="15"/>
      <c r="G325" s="15"/>
      <c r="H325" s="15"/>
      <c r="I325" s="15"/>
      <c r="J325" s="15"/>
      <c r="K325" s="15"/>
      <c r="L325" s="15"/>
      <c r="M325" s="14"/>
      <c r="Q325" s="1" t="s">
        <v>427</v>
      </c>
    </row>
    <row r="326" spans="1:48" ht="30" customHeight="1" x14ac:dyDescent="0.3">
      <c r="A326" s="14"/>
      <c r="B326" s="14"/>
      <c r="C326" s="14"/>
      <c r="D326" s="14"/>
      <c r="E326" s="15"/>
      <c r="F326" s="15"/>
      <c r="G326" s="15"/>
      <c r="H326" s="15"/>
      <c r="I326" s="15"/>
      <c r="J326" s="15"/>
      <c r="K326" s="15"/>
      <c r="L326" s="15"/>
      <c r="M326" s="14"/>
      <c r="Q326" s="1" t="s">
        <v>427</v>
      </c>
    </row>
    <row r="327" spans="1:48" ht="30" customHeight="1" x14ac:dyDescent="0.3">
      <c r="A327" s="14"/>
      <c r="B327" s="14"/>
      <c r="C327" s="14"/>
      <c r="D327" s="14"/>
      <c r="E327" s="15"/>
      <c r="F327" s="15"/>
      <c r="G327" s="15"/>
      <c r="H327" s="15"/>
      <c r="I327" s="15"/>
      <c r="J327" s="15"/>
      <c r="K327" s="15"/>
      <c r="L327" s="15"/>
      <c r="M327" s="14"/>
      <c r="Q327" s="1" t="s">
        <v>427</v>
      </c>
    </row>
    <row r="328" spans="1:48" ht="30" customHeight="1" x14ac:dyDescent="0.3">
      <c r="A328" s="14"/>
      <c r="B328" s="14"/>
      <c r="C328" s="14"/>
      <c r="D328" s="14"/>
      <c r="E328" s="15"/>
      <c r="F328" s="15"/>
      <c r="G328" s="15"/>
      <c r="H328" s="15"/>
      <c r="I328" s="15"/>
      <c r="J328" s="15"/>
      <c r="K328" s="15"/>
      <c r="L328" s="15"/>
      <c r="M328" s="14"/>
      <c r="Q328" s="1" t="s">
        <v>427</v>
      </c>
    </row>
    <row r="329" spans="1:48" ht="30" customHeight="1" x14ac:dyDescent="0.3">
      <c r="A329" s="14"/>
      <c r="B329" s="14"/>
      <c r="C329" s="14"/>
      <c r="D329" s="14"/>
      <c r="E329" s="15"/>
      <c r="F329" s="15"/>
      <c r="G329" s="15"/>
      <c r="H329" s="15"/>
      <c r="I329" s="15"/>
      <c r="J329" s="15"/>
      <c r="K329" s="15"/>
      <c r="L329" s="15"/>
      <c r="M329" s="14"/>
      <c r="Q329" s="1" t="s">
        <v>427</v>
      </c>
    </row>
    <row r="330" spans="1:48" ht="30" customHeight="1" x14ac:dyDescent="0.3">
      <c r="A330" s="14"/>
      <c r="B330" s="14"/>
      <c r="C330" s="14"/>
      <c r="D330" s="14"/>
      <c r="E330" s="15"/>
      <c r="F330" s="15"/>
      <c r="G330" s="15"/>
      <c r="H330" s="15"/>
      <c r="I330" s="15"/>
      <c r="J330" s="15"/>
      <c r="K330" s="15"/>
      <c r="L330" s="15"/>
      <c r="M330" s="14"/>
      <c r="Q330" s="1" t="s">
        <v>427</v>
      </c>
    </row>
    <row r="331" spans="1:48" ht="30" customHeight="1" x14ac:dyDescent="0.3">
      <c r="A331" s="14"/>
      <c r="B331" s="14"/>
      <c r="C331" s="14"/>
      <c r="D331" s="14"/>
      <c r="E331" s="15"/>
      <c r="F331" s="15"/>
      <c r="G331" s="15"/>
      <c r="H331" s="15"/>
      <c r="I331" s="15"/>
      <c r="J331" s="15"/>
      <c r="K331" s="15"/>
      <c r="L331" s="15"/>
      <c r="M331" s="14"/>
      <c r="Q331" s="1" t="s">
        <v>427</v>
      </c>
    </row>
    <row r="332" spans="1:48" ht="30" customHeight="1" x14ac:dyDescent="0.3">
      <c r="A332" s="14"/>
      <c r="B332" s="14"/>
      <c r="C332" s="14"/>
      <c r="D332" s="14"/>
      <c r="E332" s="15"/>
      <c r="F332" s="15"/>
      <c r="G332" s="15"/>
      <c r="H332" s="15"/>
      <c r="I332" s="15"/>
      <c r="J332" s="15"/>
      <c r="K332" s="15"/>
      <c r="L332" s="15"/>
      <c r="M332" s="14"/>
      <c r="Q332" s="1" t="s">
        <v>427</v>
      </c>
    </row>
    <row r="333" spans="1:48" ht="30" customHeight="1" x14ac:dyDescent="0.3">
      <c r="A333" s="14"/>
      <c r="B333" s="14"/>
      <c r="C333" s="14"/>
      <c r="D333" s="14"/>
      <c r="E333" s="15"/>
      <c r="F333" s="15"/>
      <c r="G333" s="15"/>
      <c r="H333" s="15"/>
      <c r="I333" s="15"/>
      <c r="J333" s="15"/>
      <c r="K333" s="15"/>
      <c r="L333" s="15"/>
      <c r="M333" s="14"/>
      <c r="Q333" s="1" t="s">
        <v>427</v>
      </c>
    </row>
    <row r="334" spans="1:48" ht="30" customHeight="1" x14ac:dyDescent="0.3">
      <c r="A334" s="14"/>
      <c r="B334" s="14"/>
      <c r="C334" s="14"/>
      <c r="D334" s="14"/>
      <c r="E334" s="15"/>
      <c r="F334" s="15"/>
      <c r="G334" s="15"/>
      <c r="H334" s="15"/>
      <c r="I334" s="15"/>
      <c r="J334" s="15"/>
      <c r="K334" s="15"/>
      <c r="L334" s="15"/>
      <c r="M334" s="14"/>
      <c r="Q334" s="1" t="s">
        <v>427</v>
      </c>
    </row>
    <row r="335" spans="1:48" ht="30" customHeight="1" x14ac:dyDescent="0.3">
      <c r="A335" s="14"/>
      <c r="B335" s="14"/>
      <c r="C335" s="14"/>
      <c r="D335" s="14"/>
      <c r="E335" s="15"/>
      <c r="F335" s="15"/>
      <c r="G335" s="15"/>
      <c r="H335" s="15"/>
      <c r="I335" s="15"/>
      <c r="J335" s="15"/>
      <c r="K335" s="15"/>
      <c r="L335" s="15"/>
      <c r="M335" s="14"/>
      <c r="Q335" s="1" t="s">
        <v>427</v>
      </c>
    </row>
    <row r="336" spans="1:48" ht="30" customHeight="1" x14ac:dyDescent="0.3">
      <c r="A336" s="14"/>
      <c r="B336" s="14"/>
      <c r="C336" s="14"/>
      <c r="D336" s="14"/>
      <c r="E336" s="15"/>
      <c r="F336" s="15"/>
      <c r="G336" s="15"/>
      <c r="H336" s="15"/>
      <c r="I336" s="15"/>
      <c r="J336" s="15"/>
      <c r="K336" s="15"/>
      <c r="L336" s="15"/>
      <c r="M336" s="14"/>
      <c r="Q336" s="1" t="s">
        <v>427</v>
      </c>
    </row>
    <row r="337" spans="1:48" ht="30" customHeight="1" x14ac:dyDescent="0.3">
      <c r="A337" s="14"/>
      <c r="B337" s="14"/>
      <c r="C337" s="14"/>
      <c r="D337" s="14"/>
      <c r="E337" s="15"/>
      <c r="F337" s="15"/>
      <c r="G337" s="15"/>
      <c r="H337" s="15"/>
      <c r="I337" s="15"/>
      <c r="J337" s="15"/>
      <c r="K337" s="15"/>
      <c r="L337" s="15"/>
      <c r="M337" s="14"/>
      <c r="Q337" s="1" t="s">
        <v>427</v>
      </c>
    </row>
    <row r="338" spans="1:48" ht="30" customHeight="1" x14ac:dyDescent="0.3">
      <c r="A338" s="14"/>
      <c r="B338" s="14"/>
      <c r="C338" s="14"/>
      <c r="D338" s="14"/>
      <c r="E338" s="15"/>
      <c r="F338" s="15"/>
      <c r="G338" s="15"/>
      <c r="H338" s="15"/>
      <c r="I338" s="15"/>
      <c r="J338" s="15"/>
      <c r="K338" s="15"/>
      <c r="L338" s="15"/>
      <c r="M338" s="14"/>
      <c r="Q338" s="1" t="s">
        <v>427</v>
      </c>
    </row>
    <row r="339" spans="1:48" ht="30" customHeight="1" x14ac:dyDescent="0.3">
      <c r="A339" s="16" t="s">
        <v>66</v>
      </c>
      <c r="B339" s="14"/>
      <c r="C339" s="14"/>
      <c r="D339" s="14"/>
      <c r="E339" s="15"/>
      <c r="F339" s="15">
        <f>SUMIF(Q317:Q338,"010114",F317:F338)</f>
        <v>173493</v>
      </c>
      <c r="G339" s="15"/>
      <c r="H339" s="15">
        <f>SUMIF(Q317:Q338,"010114",H317:H338)</f>
        <v>0</v>
      </c>
      <c r="I339" s="15"/>
      <c r="J339" s="15">
        <f>SUMIF(Q317:Q338,"010114",J317:J338)</f>
        <v>82803</v>
      </c>
      <c r="K339" s="15"/>
      <c r="L339" s="15">
        <f>SUMIF(Q317:Q338,"010114",L317:L338)</f>
        <v>256296</v>
      </c>
      <c r="M339" s="14"/>
      <c r="N339" t="s">
        <v>67</v>
      </c>
    </row>
    <row r="340" spans="1:48" ht="30" customHeight="1" x14ac:dyDescent="0.3">
      <c r="A340" s="16" t="s">
        <v>454</v>
      </c>
      <c r="B340" s="16" t="s">
        <v>52</v>
      </c>
      <c r="C340" s="14"/>
      <c r="D340" s="14"/>
      <c r="E340" s="15"/>
      <c r="F340" s="15"/>
      <c r="G340" s="15"/>
      <c r="H340" s="15"/>
      <c r="I340" s="15"/>
      <c r="J340" s="15"/>
      <c r="K340" s="15"/>
      <c r="L340" s="15"/>
      <c r="M340" s="14"/>
      <c r="N340" s="3"/>
      <c r="O340" s="3"/>
      <c r="P340" s="3"/>
      <c r="Q340" s="2" t="s">
        <v>455</v>
      </c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</row>
    <row r="341" spans="1:48" ht="30" customHeight="1" x14ac:dyDescent="0.3">
      <c r="A341" s="16" t="s">
        <v>456</v>
      </c>
      <c r="B341" s="16" t="s">
        <v>457</v>
      </c>
      <c r="C341" s="16" t="s">
        <v>135</v>
      </c>
      <c r="D341" s="14">
        <v>6.8</v>
      </c>
      <c r="E341" s="15">
        <f>TRUNC(일위대가목록!E162,0)</f>
        <v>8237</v>
      </c>
      <c r="F341" s="15">
        <f t="shared" ref="F341:F357" si="33">TRUNC(E341*D341, 0)</f>
        <v>56011</v>
      </c>
      <c r="G341" s="15">
        <f>TRUNC(일위대가목록!F162,0)</f>
        <v>31372</v>
      </c>
      <c r="H341" s="15">
        <f t="shared" ref="H341:H357" si="34">TRUNC(G341*D341, 0)</f>
        <v>213329</v>
      </c>
      <c r="I341" s="15">
        <f>TRUNC(일위대가목록!G162,0)</f>
        <v>12003</v>
      </c>
      <c r="J341" s="15">
        <f t="shared" ref="J341:J357" si="35">TRUNC(I341*D341, 0)</f>
        <v>81620</v>
      </c>
      <c r="K341" s="15">
        <f t="shared" ref="K341:K357" si="36">TRUNC(E341+G341+I341, 0)</f>
        <v>51612</v>
      </c>
      <c r="L341" s="15">
        <f t="shared" ref="L341:L357" si="37">TRUNC(F341+H341+J341, 0)</f>
        <v>350960</v>
      </c>
      <c r="M341" s="16" t="s">
        <v>458</v>
      </c>
      <c r="N341" s="2" t="s">
        <v>459</v>
      </c>
      <c r="O341" s="2" t="s">
        <v>52</v>
      </c>
      <c r="P341" s="2" t="s">
        <v>52</v>
      </c>
      <c r="Q341" s="2" t="s">
        <v>455</v>
      </c>
      <c r="R341" s="2" t="s">
        <v>63</v>
      </c>
      <c r="S341" s="2" t="s">
        <v>64</v>
      </c>
      <c r="T341" s="2" t="s">
        <v>64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52</v>
      </c>
      <c r="AS341" s="2" t="s">
        <v>52</v>
      </c>
      <c r="AT341" s="3"/>
      <c r="AU341" s="2" t="s">
        <v>460</v>
      </c>
      <c r="AV341" s="3">
        <v>86</v>
      </c>
    </row>
    <row r="342" spans="1:48" ht="30" customHeight="1" x14ac:dyDescent="0.3">
      <c r="A342" s="16" t="s">
        <v>461</v>
      </c>
      <c r="B342" s="16" t="s">
        <v>52</v>
      </c>
      <c r="C342" s="16" t="s">
        <v>78</v>
      </c>
      <c r="D342" s="14">
        <v>9.5</v>
      </c>
      <c r="E342" s="15">
        <f>TRUNC(일위대가목록!E177,0)</f>
        <v>0</v>
      </c>
      <c r="F342" s="15">
        <f t="shared" si="33"/>
        <v>0</v>
      </c>
      <c r="G342" s="15">
        <f>TRUNC(일위대가목록!F177,0)</f>
        <v>17206</v>
      </c>
      <c r="H342" s="15">
        <f t="shared" si="34"/>
        <v>163457</v>
      </c>
      <c r="I342" s="15">
        <f>TRUNC(일위대가목록!G177,0)</f>
        <v>0</v>
      </c>
      <c r="J342" s="15">
        <f t="shared" si="35"/>
        <v>0</v>
      </c>
      <c r="K342" s="15">
        <f t="shared" si="36"/>
        <v>17206</v>
      </c>
      <c r="L342" s="15">
        <f t="shared" si="37"/>
        <v>163457</v>
      </c>
      <c r="M342" s="16" t="s">
        <v>462</v>
      </c>
      <c r="N342" s="2" t="s">
        <v>463</v>
      </c>
      <c r="O342" s="2" t="s">
        <v>52</v>
      </c>
      <c r="P342" s="2" t="s">
        <v>52</v>
      </c>
      <c r="Q342" s="2" t="s">
        <v>455</v>
      </c>
      <c r="R342" s="2" t="s">
        <v>63</v>
      </c>
      <c r="S342" s="2" t="s">
        <v>64</v>
      </c>
      <c r="T342" s="2" t="s">
        <v>64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52</v>
      </c>
      <c r="AS342" s="2" t="s">
        <v>52</v>
      </c>
      <c r="AT342" s="3"/>
      <c r="AU342" s="2" t="s">
        <v>464</v>
      </c>
      <c r="AV342" s="3">
        <v>141</v>
      </c>
    </row>
    <row r="343" spans="1:48" ht="30" customHeight="1" x14ac:dyDescent="0.3">
      <c r="A343" s="16" t="s">
        <v>465</v>
      </c>
      <c r="B343" s="16" t="s">
        <v>52</v>
      </c>
      <c r="C343" s="16" t="s">
        <v>78</v>
      </c>
      <c r="D343" s="14">
        <v>42</v>
      </c>
      <c r="E343" s="15">
        <f>TRUNC(일위대가목록!E174,0)</f>
        <v>0</v>
      </c>
      <c r="F343" s="15">
        <f t="shared" si="33"/>
        <v>0</v>
      </c>
      <c r="G343" s="15">
        <f>TRUNC(일위대가목록!F174,0)</f>
        <v>2581</v>
      </c>
      <c r="H343" s="15">
        <f t="shared" si="34"/>
        <v>108402</v>
      </c>
      <c r="I343" s="15">
        <f>TRUNC(일위대가목록!G174,0)</f>
        <v>0</v>
      </c>
      <c r="J343" s="15">
        <f t="shared" si="35"/>
        <v>0</v>
      </c>
      <c r="K343" s="15">
        <f t="shared" si="36"/>
        <v>2581</v>
      </c>
      <c r="L343" s="15">
        <f t="shared" si="37"/>
        <v>108402</v>
      </c>
      <c r="M343" s="16" t="s">
        <v>466</v>
      </c>
      <c r="N343" s="2" t="s">
        <v>467</v>
      </c>
      <c r="O343" s="2" t="s">
        <v>52</v>
      </c>
      <c r="P343" s="2" t="s">
        <v>52</v>
      </c>
      <c r="Q343" s="2" t="s">
        <v>455</v>
      </c>
      <c r="R343" s="2" t="s">
        <v>63</v>
      </c>
      <c r="S343" s="2" t="s">
        <v>64</v>
      </c>
      <c r="T343" s="2" t="s">
        <v>64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52</v>
      </c>
      <c r="AS343" s="2" t="s">
        <v>52</v>
      </c>
      <c r="AT343" s="3"/>
      <c r="AU343" s="2" t="s">
        <v>468</v>
      </c>
      <c r="AV343" s="3">
        <v>176</v>
      </c>
    </row>
    <row r="344" spans="1:48" ht="30" customHeight="1" x14ac:dyDescent="0.3">
      <c r="A344" s="16" t="s">
        <v>469</v>
      </c>
      <c r="B344" s="16" t="s">
        <v>470</v>
      </c>
      <c r="C344" s="16" t="s">
        <v>78</v>
      </c>
      <c r="D344" s="14">
        <v>49.2</v>
      </c>
      <c r="E344" s="15">
        <f>TRUNC(일위대가목록!E170,0)</f>
        <v>803</v>
      </c>
      <c r="F344" s="15">
        <f t="shared" si="33"/>
        <v>39507</v>
      </c>
      <c r="G344" s="15">
        <f>TRUNC(일위대가목록!F170,0)</f>
        <v>26791</v>
      </c>
      <c r="H344" s="15">
        <f t="shared" si="34"/>
        <v>1318117</v>
      </c>
      <c r="I344" s="15">
        <f>TRUNC(일위대가목록!G170,0)</f>
        <v>0</v>
      </c>
      <c r="J344" s="15">
        <f t="shared" si="35"/>
        <v>0</v>
      </c>
      <c r="K344" s="15">
        <f t="shared" si="36"/>
        <v>27594</v>
      </c>
      <c r="L344" s="15">
        <f t="shared" si="37"/>
        <v>1357624</v>
      </c>
      <c r="M344" s="16" t="s">
        <v>471</v>
      </c>
      <c r="N344" s="2" t="s">
        <v>472</v>
      </c>
      <c r="O344" s="2" t="s">
        <v>52</v>
      </c>
      <c r="P344" s="2" t="s">
        <v>52</v>
      </c>
      <c r="Q344" s="2" t="s">
        <v>455</v>
      </c>
      <c r="R344" s="2" t="s">
        <v>63</v>
      </c>
      <c r="S344" s="2" t="s">
        <v>64</v>
      </c>
      <c r="T344" s="2" t="s">
        <v>64</v>
      </c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2" t="s">
        <v>52</v>
      </c>
      <c r="AS344" s="2" t="s">
        <v>52</v>
      </c>
      <c r="AT344" s="3"/>
      <c r="AU344" s="2" t="s">
        <v>473</v>
      </c>
      <c r="AV344" s="3">
        <v>142</v>
      </c>
    </row>
    <row r="345" spans="1:48" ht="30" customHeight="1" x14ac:dyDescent="0.3">
      <c r="A345" s="16" t="s">
        <v>474</v>
      </c>
      <c r="B345" s="16" t="s">
        <v>475</v>
      </c>
      <c r="C345" s="16" t="s">
        <v>341</v>
      </c>
      <c r="D345" s="14">
        <v>1</v>
      </c>
      <c r="E345" s="15">
        <f>TRUNC(일위대가목록!E173,0)</f>
        <v>0</v>
      </c>
      <c r="F345" s="15">
        <f t="shared" si="33"/>
        <v>0</v>
      </c>
      <c r="G345" s="15">
        <f>TRUNC(일위대가목록!F173,0)</f>
        <v>31876</v>
      </c>
      <c r="H345" s="15">
        <f t="shared" si="34"/>
        <v>31876</v>
      </c>
      <c r="I345" s="15">
        <f>TRUNC(일위대가목록!G173,0)</f>
        <v>0</v>
      </c>
      <c r="J345" s="15">
        <f t="shared" si="35"/>
        <v>0</v>
      </c>
      <c r="K345" s="15">
        <f t="shared" si="36"/>
        <v>31876</v>
      </c>
      <c r="L345" s="15">
        <f t="shared" si="37"/>
        <v>31876</v>
      </c>
      <c r="M345" s="16" t="s">
        <v>476</v>
      </c>
      <c r="N345" s="2" t="s">
        <v>477</v>
      </c>
      <c r="O345" s="2" t="s">
        <v>52</v>
      </c>
      <c r="P345" s="2" t="s">
        <v>52</v>
      </c>
      <c r="Q345" s="2" t="s">
        <v>455</v>
      </c>
      <c r="R345" s="2" t="s">
        <v>63</v>
      </c>
      <c r="S345" s="2" t="s">
        <v>64</v>
      </c>
      <c r="T345" s="2" t="s">
        <v>64</v>
      </c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2" t="s">
        <v>52</v>
      </c>
      <c r="AS345" s="2" t="s">
        <v>52</v>
      </c>
      <c r="AT345" s="3"/>
      <c r="AU345" s="2" t="s">
        <v>478</v>
      </c>
      <c r="AV345" s="3">
        <v>177</v>
      </c>
    </row>
    <row r="346" spans="1:48" ht="30" customHeight="1" x14ac:dyDescent="0.3">
      <c r="A346" s="16" t="s">
        <v>479</v>
      </c>
      <c r="B346" s="16" t="s">
        <v>475</v>
      </c>
      <c r="C346" s="16" t="s">
        <v>72</v>
      </c>
      <c r="D346" s="14">
        <v>10</v>
      </c>
      <c r="E346" s="15">
        <f>TRUNC(일위대가목록!E178,0)</f>
        <v>2145</v>
      </c>
      <c r="F346" s="15">
        <f t="shared" si="33"/>
        <v>21450</v>
      </c>
      <c r="G346" s="15">
        <f>TRUNC(일위대가목록!F178,0)</f>
        <v>31344</v>
      </c>
      <c r="H346" s="15">
        <f t="shared" si="34"/>
        <v>313440</v>
      </c>
      <c r="I346" s="15">
        <f>TRUNC(일위대가목록!G178,0)</f>
        <v>515</v>
      </c>
      <c r="J346" s="15">
        <f t="shared" si="35"/>
        <v>5150</v>
      </c>
      <c r="K346" s="15">
        <f t="shared" si="36"/>
        <v>34004</v>
      </c>
      <c r="L346" s="15">
        <f t="shared" si="37"/>
        <v>340040</v>
      </c>
      <c r="M346" s="16" t="s">
        <v>480</v>
      </c>
      <c r="N346" s="2" t="s">
        <v>481</v>
      </c>
      <c r="O346" s="2" t="s">
        <v>52</v>
      </c>
      <c r="P346" s="2" t="s">
        <v>52</v>
      </c>
      <c r="Q346" s="2" t="s">
        <v>455</v>
      </c>
      <c r="R346" s="2" t="s">
        <v>63</v>
      </c>
      <c r="S346" s="2" t="s">
        <v>64</v>
      </c>
      <c r="T346" s="2" t="s">
        <v>64</v>
      </c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2" t="s">
        <v>52</v>
      </c>
      <c r="AS346" s="2" t="s">
        <v>52</v>
      </c>
      <c r="AT346" s="3"/>
      <c r="AU346" s="2" t="s">
        <v>482</v>
      </c>
      <c r="AV346" s="3">
        <v>181</v>
      </c>
    </row>
    <row r="347" spans="1:48" ht="30" customHeight="1" x14ac:dyDescent="0.3">
      <c r="A347" s="16" t="s">
        <v>483</v>
      </c>
      <c r="B347" s="16" t="s">
        <v>52</v>
      </c>
      <c r="C347" s="16" t="s">
        <v>72</v>
      </c>
      <c r="D347" s="14">
        <v>2.4</v>
      </c>
      <c r="E347" s="15">
        <f>TRUNC(일위대가목록!E176,0)</f>
        <v>1419</v>
      </c>
      <c r="F347" s="15">
        <f t="shared" si="33"/>
        <v>3405</v>
      </c>
      <c r="G347" s="15">
        <f>TRUNC(일위대가목록!F176,0)</f>
        <v>28380</v>
      </c>
      <c r="H347" s="15">
        <f t="shared" si="34"/>
        <v>68112</v>
      </c>
      <c r="I347" s="15">
        <f>TRUNC(일위대가목록!G176,0)</f>
        <v>0</v>
      </c>
      <c r="J347" s="15">
        <f t="shared" si="35"/>
        <v>0</v>
      </c>
      <c r="K347" s="15">
        <f t="shared" si="36"/>
        <v>29799</v>
      </c>
      <c r="L347" s="15">
        <f t="shared" si="37"/>
        <v>71517</v>
      </c>
      <c r="M347" s="16" t="s">
        <v>484</v>
      </c>
      <c r="N347" s="2" t="s">
        <v>485</v>
      </c>
      <c r="O347" s="2" t="s">
        <v>52</v>
      </c>
      <c r="P347" s="2" t="s">
        <v>52</v>
      </c>
      <c r="Q347" s="2" t="s">
        <v>455</v>
      </c>
      <c r="R347" s="2" t="s">
        <v>63</v>
      </c>
      <c r="S347" s="2" t="s">
        <v>64</v>
      </c>
      <c r="T347" s="2" t="s">
        <v>64</v>
      </c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2" t="s">
        <v>52</v>
      </c>
      <c r="AS347" s="2" t="s">
        <v>52</v>
      </c>
      <c r="AT347" s="3"/>
      <c r="AU347" s="2" t="s">
        <v>486</v>
      </c>
      <c r="AV347" s="3">
        <v>151</v>
      </c>
    </row>
    <row r="348" spans="1:48" ht="30" customHeight="1" x14ac:dyDescent="0.3">
      <c r="A348" s="16" t="s">
        <v>487</v>
      </c>
      <c r="B348" s="16" t="s">
        <v>52</v>
      </c>
      <c r="C348" s="16" t="s">
        <v>72</v>
      </c>
      <c r="D348" s="14">
        <v>3</v>
      </c>
      <c r="E348" s="15">
        <f>TRUNC(일위대가목록!E175,0)</f>
        <v>792</v>
      </c>
      <c r="F348" s="15">
        <f t="shared" si="33"/>
        <v>2376</v>
      </c>
      <c r="G348" s="15">
        <f>TRUNC(일위대가목록!F175,0)</f>
        <v>15847</v>
      </c>
      <c r="H348" s="15">
        <f t="shared" si="34"/>
        <v>47541</v>
      </c>
      <c r="I348" s="15">
        <f>TRUNC(일위대가목록!G175,0)</f>
        <v>0</v>
      </c>
      <c r="J348" s="15">
        <f t="shared" si="35"/>
        <v>0</v>
      </c>
      <c r="K348" s="15">
        <f t="shared" si="36"/>
        <v>16639</v>
      </c>
      <c r="L348" s="15">
        <f t="shared" si="37"/>
        <v>49917</v>
      </c>
      <c r="M348" s="16" t="s">
        <v>488</v>
      </c>
      <c r="N348" s="2" t="s">
        <v>489</v>
      </c>
      <c r="O348" s="2" t="s">
        <v>52</v>
      </c>
      <c r="P348" s="2" t="s">
        <v>52</v>
      </c>
      <c r="Q348" s="2" t="s">
        <v>455</v>
      </c>
      <c r="R348" s="2" t="s">
        <v>63</v>
      </c>
      <c r="S348" s="2" t="s">
        <v>64</v>
      </c>
      <c r="T348" s="2" t="s">
        <v>64</v>
      </c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2" t="s">
        <v>52</v>
      </c>
      <c r="AS348" s="2" t="s">
        <v>52</v>
      </c>
      <c r="AT348" s="3"/>
      <c r="AU348" s="2" t="s">
        <v>490</v>
      </c>
      <c r="AV348" s="3">
        <v>199</v>
      </c>
    </row>
    <row r="349" spans="1:48" ht="30" customHeight="1" x14ac:dyDescent="0.3">
      <c r="A349" s="16" t="s">
        <v>491</v>
      </c>
      <c r="B349" s="16" t="s">
        <v>52</v>
      </c>
      <c r="C349" s="16" t="s">
        <v>78</v>
      </c>
      <c r="D349" s="14">
        <v>10.6</v>
      </c>
      <c r="E349" s="15">
        <f>TRUNC(일위대가목록!E179,0)</f>
        <v>0</v>
      </c>
      <c r="F349" s="15">
        <f t="shared" si="33"/>
        <v>0</v>
      </c>
      <c r="G349" s="15">
        <f>TRUNC(일위대가목록!F179,0)</f>
        <v>20648</v>
      </c>
      <c r="H349" s="15">
        <f t="shared" si="34"/>
        <v>218868</v>
      </c>
      <c r="I349" s="15">
        <f>TRUNC(일위대가목록!G179,0)</f>
        <v>0</v>
      </c>
      <c r="J349" s="15">
        <f t="shared" si="35"/>
        <v>0</v>
      </c>
      <c r="K349" s="15">
        <f t="shared" si="36"/>
        <v>20648</v>
      </c>
      <c r="L349" s="15">
        <f t="shared" si="37"/>
        <v>218868</v>
      </c>
      <c r="M349" s="16" t="s">
        <v>492</v>
      </c>
      <c r="N349" s="2" t="s">
        <v>493</v>
      </c>
      <c r="O349" s="2" t="s">
        <v>52</v>
      </c>
      <c r="P349" s="2" t="s">
        <v>52</v>
      </c>
      <c r="Q349" s="2" t="s">
        <v>455</v>
      </c>
      <c r="R349" s="2" t="s">
        <v>63</v>
      </c>
      <c r="S349" s="2" t="s">
        <v>64</v>
      </c>
      <c r="T349" s="2" t="s">
        <v>64</v>
      </c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2" t="s">
        <v>52</v>
      </c>
      <c r="AS349" s="2" t="s">
        <v>52</v>
      </c>
      <c r="AT349" s="3"/>
      <c r="AU349" s="2" t="s">
        <v>494</v>
      </c>
      <c r="AV349" s="3">
        <v>143</v>
      </c>
    </row>
    <row r="350" spans="1:48" ht="30" customHeight="1" x14ac:dyDescent="0.3">
      <c r="A350" s="16" t="s">
        <v>495</v>
      </c>
      <c r="B350" s="16" t="s">
        <v>496</v>
      </c>
      <c r="C350" s="16" t="s">
        <v>78</v>
      </c>
      <c r="D350" s="14">
        <v>6.2</v>
      </c>
      <c r="E350" s="15">
        <f>TRUNC(일위대가목록!E164,0)</f>
        <v>0</v>
      </c>
      <c r="F350" s="15">
        <f t="shared" si="33"/>
        <v>0</v>
      </c>
      <c r="G350" s="15">
        <f>TRUNC(일위대가목록!F164,0)</f>
        <v>8569</v>
      </c>
      <c r="H350" s="15">
        <f t="shared" si="34"/>
        <v>53127</v>
      </c>
      <c r="I350" s="15">
        <f>TRUNC(일위대가목록!G164,0)</f>
        <v>0</v>
      </c>
      <c r="J350" s="15">
        <f t="shared" si="35"/>
        <v>0</v>
      </c>
      <c r="K350" s="15">
        <f t="shared" si="36"/>
        <v>8569</v>
      </c>
      <c r="L350" s="15">
        <f t="shared" si="37"/>
        <v>53127</v>
      </c>
      <c r="M350" s="16" t="s">
        <v>497</v>
      </c>
      <c r="N350" s="2" t="s">
        <v>498</v>
      </c>
      <c r="O350" s="2" t="s">
        <v>52</v>
      </c>
      <c r="P350" s="2" t="s">
        <v>52</v>
      </c>
      <c r="Q350" s="2" t="s">
        <v>455</v>
      </c>
      <c r="R350" s="2" t="s">
        <v>63</v>
      </c>
      <c r="S350" s="2" t="s">
        <v>64</v>
      </c>
      <c r="T350" s="2" t="s">
        <v>64</v>
      </c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2" t="s">
        <v>52</v>
      </c>
      <c r="AS350" s="2" t="s">
        <v>52</v>
      </c>
      <c r="AT350" s="3"/>
      <c r="AU350" s="2" t="s">
        <v>499</v>
      </c>
      <c r="AV350" s="3">
        <v>94</v>
      </c>
    </row>
    <row r="351" spans="1:48" ht="30" customHeight="1" x14ac:dyDescent="0.3">
      <c r="A351" s="16" t="s">
        <v>500</v>
      </c>
      <c r="B351" s="16" t="s">
        <v>501</v>
      </c>
      <c r="C351" s="16" t="s">
        <v>135</v>
      </c>
      <c r="D351" s="14">
        <v>3.3</v>
      </c>
      <c r="E351" s="15">
        <f>TRUNC(일위대가목록!E163,0)</f>
        <v>2486</v>
      </c>
      <c r="F351" s="15">
        <f t="shared" si="33"/>
        <v>8203</v>
      </c>
      <c r="G351" s="15">
        <f>TRUNC(일위대가목록!F163,0)</f>
        <v>8551</v>
      </c>
      <c r="H351" s="15">
        <f t="shared" si="34"/>
        <v>28218</v>
      </c>
      <c r="I351" s="15">
        <f>TRUNC(일위대가목록!G163,0)</f>
        <v>3336</v>
      </c>
      <c r="J351" s="15">
        <f t="shared" si="35"/>
        <v>11008</v>
      </c>
      <c r="K351" s="15">
        <f t="shared" si="36"/>
        <v>14373</v>
      </c>
      <c r="L351" s="15">
        <f t="shared" si="37"/>
        <v>47429</v>
      </c>
      <c r="M351" s="16" t="s">
        <v>502</v>
      </c>
      <c r="N351" s="2" t="s">
        <v>503</v>
      </c>
      <c r="O351" s="2" t="s">
        <v>52</v>
      </c>
      <c r="P351" s="2" t="s">
        <v>52</v>
      </c>
      <c r="Q351" s="2" t="s">
        <v>455</v>
      </c>
      <c r="R351" s="2" t="s">
        <v>63</v>
      </c>
      <c r="S351" s="2" t="s">
        <v>64</v>
      </c>
      <c r="T351" s="2" t="s">
        <v>64</v>
      </c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2" t="s">
        <v>52</v>
      </c>
      <c r="AS351" s="2" t="s">
        <v>52</v>
      </c>
      <c r="AT351" s="3"/>
      <c r="AU351" s="2" t="s">
        <v>504</v>
      </c>
      <c r="AV351" s="3">
        <v>145</v>
      </c>
    </row>
    <row r="352" spans="1:48" ht="30" customHeight="1" x14ac:dyDescent="0.3">
      <c r="A352" s="16" t="s">
        <v>505</v>
      </c>
      <c r="B352" s="16" t="s">
        <v>52</v>
      </c>
      <c r="C352" s="16" t="s">
        <v>78</v>
      </c>
      <c r="D352" s="14">
        <v>8.5</v>
      </c>
      <c r="E352" s="15">
        <f>TRUNC(일위대가목록!E169,0)</f>
        <v>516</v>
      </c>
      <c r="F352" s="15">
        <f t="shared" si="33"/>
        <v>4386</v>
      </c>
      <c r="G352" s="15">
        <f>TRUNC(일위대가목록!F169,0)</f>
        <v>10324</v>
      </c>
      <c r="H352" s="15">
        <f t="shared" si="34"/>
        <v>87754</v>
      </c>
      <c r="I352" s="15">
        <f>TRUNC(일위대가목록!G169,0)</f>
        <v>0</v>
      </c>
      <c r="J352" s="15">
        <f t="shared" si="35"/>
        <v>0</v>
      </c>
      <c r="K352" s="15">
        <f t="shared" si="36"/>
        <v>10840</v>
      </c>
      <c r="L352" s="15">
        <f t="shared" si="37"/>
        <v>92140</v>
      </c>
      <c r="M352" s="16" t="s">
        <v>506</v>
      </c>
      <c r="N352" s="2" t="s">
        <v>507</v>
      </c>
      <c r="O352" s="2" t="s">
        <v>52</v>
      </c>
      <c r="P352" s="2" t="s">
        <v>52</v>
      </c>
      <c r="Q352" s="2" t="s">
        <v>455</v>
      </c>
      <c r="R352" s="2" t="s">
        <v>63</v>
      </c>
      <c r="S352" s="2" t="s">
        <v>64</v>
      </c>
      <c r="T352" s="2" t="s">
        <v>64</v>
      </c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2" t="s">
        <v>52</v>
      </c>
      <c r="AS352" s="2" t="s">
        <v>52</v>
      </c>
      <c r="AT352" s="3"/>
      <c r="AU352" s="2" t="s">
        <v>508</v>
      </c>
      <c r="AV352" s="3">
        <v>144</v>
      </c>
    </row>
    <row r="353" spans="1:48" ht="30" customHeight="1" x14ac:dyDescent="0.3">
      <c r="A353" s="16" t="s">
        <v>509</v>
      </c>
      <c r="B353" s="16" t="s">
        <v>510</v>
      </c>
      <c r="C353" s="16" t="s">
        <v>78</v>
      </c>
      <c r="D353" s="14">
        <v>0.4</v>
      </c>
      <c r="E353" s="15">
        <f>TRUNC(일위대가목록!E165,0)</f>
        <v>0</v>
      </c>
      <c r="F353" s="15">
        <f t="shared" si="33"/>
        <v>0</v>
      </c>
      <c r="G353" s="15">
        <f>TRUNC(일위대가목록!F165,0)</f>
        <v>5162</v>
      </c>
      <c r="H353" s="15">
        <f t="shared" si="34"/>
        <v>2064</v>
      </c>
      <c r="I353" s="15">
        <f>TRUNC(일위대가목록!G165,0)</f>
        <v>0</v>
      </c>
      <c r="J353" s="15">
        <f t="shared" si="35"/>
        <v>0</v>
      </c>
      <c r="K353" s="15">
        <f t="shared" si="36"/>
        <v>5162</v>
      </c>
      <c r="L353" s="15">
        <f t="shared" si="37"/>
        <v>2064</v>
      </c>
      <c r="M353" s="16" t="s">
        <v>511</v>
      </c>
      <c r="N353" s="2" t="s">
        <v>512</v>
      </c>
      <c r="O353" s="2" t="s">
        <v>52</v>
      </c>
      <c r="P353" s="2" t="s">
        <v>52</v>
      </c>
      <c r="Q353" s="2" t="s">
        <v>455</v>
      </c>
      <c r="R353" s="2" t="s">
        <v>63</v>
      </c>
      <c r="S353" s="2" t="s">
        <v>64</v>
      </c>
      <c r="T353" s="2" t="s">
        <v>64</v>
      </c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2" t="s">
        <v>52</v>
      </c>
      <c r="AS353" s="2" t="s">
        <v>52</v>
      </c>
      <c r="AT353" s="3"/>
      <c r="AU353" s="2" t="s">
        <v>513</v>
      </c>
      <c r="AV353" s="3">
        <v>98</v>
      </c>
    </row>
    <row r="354" spans="1:48" ht="30" customHeight="1" x14ac:dyDescent="0.3">
      <c r="A354" s="16" t="s">
        <v>514</v>
      </c>
      <c r="B354" s="16" t="s">
        <v>52</v>
      </c>
      <c r="C354" s="16" t="s">
        <v>78</v>
      </c>
      <c r="D354" s="14">
        <v>0.8</v>
      </c>
      <c r="E354" s="15">
        <f>TRUNC(일위대가목록!E167,0)</f>
        <v>0</v>
      </c>
      <c r="F354" s="15">
        <f t="shared" si="33"/>
        <v>0</v>
      </c>
      <c r="G354" s="15">
        <f>TRUNC(일위대가목록!F167,0)</f>
        <v>6002</v>
      </c>
      <c r="H354" s="15">
        <f t="shared" si="34"/>
        <v>4801</v>
      </c>
      <c r="I354" s="15">
        <f>TRUNC(일위대가목록!G167,0)</f>
        <v>0</v>
      </c>
      <c r="J354" s="15">
        <f t="shared" si="35"/>
        <v>0</v>
      </c>
      <c r="K354" s="15">
        <f t="shared" si="36"/>
        <v>6002</v>
      </c>
      <c r="L354" s="15">
        <f t="shared" si="37"/>
        <v>4801</v>
      </c>
      <c r="M354" s="16" t="s">
        <v>515</v>
      </c>
      <c r="N354" s="2" t="s">
        <v>516</v>
      </c>
      <c r="O354" s="2" t="s">
        <v>52</v>
      </c>
      <c r="P354" s="2" t="s">
        <v>52</v>
      </c>
      <c r="Q354" s="2" t="s">
        <v>455</v>
      </c>
      <c r="R354" s="2" t="s">
        <v>63</v>
      </c>
      <c r="S354" s="2" t="s">
        <v>64</v>
      </c>
      <c r="T354" s="2" t="s">
        <v>64</v>
      </c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2" t="s">
        <v>52</v>
      </c>
      <c r="AS354" s="2" t="s">
        <v>52</v>
      </c>
      <c r="AT354" s="3"/>
      <c r="AU354" s="2" t="s">
        <v>517</v>
      </c>
      <c r="AV354" s="3">
        <v>100</v>
      </c>
    </row>
    <row r="355" spans="1:48" ht="30" customHeight="1" x14ac:dyDescent="0.3">
      <c r="A355" s="16" t="s">
        <v>518</v>
      </c>
      <c r="B355" s="16" t="s">
        <v>519</v>
      </c>
      <c r="C355" s="16" t="s">
        <v>135</v>
      </c>
      <c r="D355" s="14">
        <v>4.2</v>
      </c>
      <c r="E355" s="15">
        <f>TRUNC(일위대가목록!E168,0)</f>
        <v>0</v>
      </c>
      <c r="F355" s="15">
        <f t="shared" si="33"/>
        <v>0</v>
      </c>
      <c r="G355" s="15">
        <f>TRUNC(일위대가목록!F168,0)</f>
        <v>146267</v>
      </c>
      <c r="H355" s="15">
        <f t="shared" si="34"/>
        <v>614321</v>
      </c>
      <c r="I355" s="15">
        <f>TRUNC(일위대가목록!G168,0)</f>
        <v>2925</v>
      </c>
      <c r="J355" s="15">
        <f t="shared" si="35"/>
        <v>12285</v>
      </c>
      <c r="K355" s="15">
        <f t="shared" si="36"/>
        <v>149192</v>
      </c>
      <c r="L355" s="15">
        <f t="shared" si="37"/>
        <v>626606</v>
      </c>
      <c r="M355" s="16" t="s">
        <v>520</v>
      </c>
      <c r="N355" s="2" t="s">
        <v>521</v>
      </c>
      <c r="O355" s="2" t="s">
        <v>52</v>
      </c>
      <c r="P355" s="2" t="s">
        <v>52</v>
      </c>
      <c r="Q355" s="2" t="s">
        <v>455</v>
      </c>
      <c r="R355" s="2" t="s">
        <v>63</v>
      </c>
      <c r="S355" s="2" t="s">
        <v>64</v>
      </c>
      <c r="T355" s="2" t="s">
        <v>64</v>
      </c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2" t="s">
        <v>52</v>
      </c>
      <c r="AS355" s="2" t="s">
        <v>52</v>
      </c>
      <c r="AT355" s="3"/>
      <c r="AU355" s="2" t="s">
        <v>522</v>
      </c>
      <c r="AV355" s="3">
        <v>101</v>
      </c>
    </row>
    <row r="356" spans="1:48" ht="30" customHeight="1" x14ac:dyDescent="0.3">
      <c r="A356" s="16" t="s">
        <v>523</v>
      </c>
      <c r="B356" s="16" t="s">
        <v>524</v>
      </c>
      <c r="C356" s="16" t="s">
        <v>78</v>
      </c>
      <c r="D356" s="14">
        <v>0.8</v>
      </c>
      <c r="E356" s="15">
        <f>TRUNC(일위대가목록!E171,0)</f>
        <v>0</v>
      </c>
      <c r="F356" s="15">
        <f t="shared" si="33"/>
        <v>0</v>
      </c>
      <c r="G356" s="15">
        <f>TRUNC(일위대가목록!F171,0)</f>
        <v>6174</v>
      </c>
      <c r="H356" s="15">
        <f t="shared" si="34"/>
        <v>4939</v>
      </c>
      <c r="I356" s="15">
        <f>TRUNC(일위대가목록!G171,0)</f>
        <v>123</v>
      </c>
      <c r="J356" s="15">
        <f t="shared" si="35"/>
        <v>98</v>
      </c>
      <c r="K356" s="15">
        <f t="shared" si="36"/>
        <v>6297</v>
      </c>
      <c r="L356" s="15">
        <f t="shared" si="37"/>
        <v>5037</v>
      </c>
      <c r="M356" s="16" t="s">
        <v>525</v>
      </c>
      <c r="N356" s="2" t="s">
        <v>526</v>
      </c>
      <c r="O356" s="2" t="s">
        <v>52</v>
      </c>
      <c r="P356" s="2" t="s">
        <v>52</v>
      </c>
      <c r="Q356" s="2" t="s">
        <v>455</v>
      </c>
      <c r="R356" s="2" t="s">
        <v>63</v>
      </c>
      <c r="S356" s="2" t="s">
        <v>64</v>
      </c>
      <c r="T356" s="2" t="s">
        <v>64</v>
      </c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2" t="s">
        <v>52</v>
      </c>
      <c r="AS356" s="2" t="s">
        <v>52</v>
      </c>
      <c r="AT356" s="3"/>
      <c r="AU356" s="2" t="s">
        <v>527</v>
      </c>
      <c r="AV356" s="3">
        <v>102</v>
      </c>
    </row>
    <row r="357" spans="1:48" ht="30" customHeight="1" x14ac:dyDescent="0.3">
      <c r="A357" s="16" t="s">
        <v>528</v>
      </c>
      <c r="B357" s="16" t="s">
        <v>52</v>
      </c>
      <c r="C357" s="16" t="s">
        <v>78</v>
      </c>
      <c r="D357" s="14">
        <v>2.2999999999999998</v>
      </c>
      <c r="E357" s="15">
        <f>TRUNC(일위대가목록!E172,0)</f>
        <v>0</v>
      </c>
      <c r="F357" s="15">
        <f t="shared" si="33"/>
        <v>0</v>
      </c>
      <c r="G357" s="15">
        <f>TRUNC(일위대가목록!F172,0)</f>
        <v>2229</v>
      </c>
      <c r="H357" s="15">
        <f t="shared" si="34"/>
        <v>5126</v>
      </c>
      <c r="I357" s="15">
        <f>TRUNC(일위대가목록!G172,0)</f>
        <v>0</v>
      </c>
      <c r="J357" s="15">
        <f t="shared" si="35"/>
        <v>0</v>
      </c>
      <c r="K357" s="15">
        <f t="shared" si="36"/>
        <v>2229</v>
      </c>
      <c r="L357" s="15">
        <f t="shared" si="37"/>
        <v>5126</v>
      </c>
      <c r="M357" s="16" t="s">
        <v>529</v>
      </c>
      <c r="N357" s="2" t="s">
        <v>530</v>
      </c>
      <c r="O357" s="2" t="s">
        <v>52</v>
      </c>
      <c r="P357" s="2" t="s">
        <v>52</v>
      </c>
      <c r="Q357" s="2" t="s">
        <v>455</v>
      </c>
      <c r="R357" s="2" t="s">
        <v>63</v>
      </c>
      <c r="S357" s="2" t="s">
        <v>64</v>
      </c>
      <c r="T357" s="2" t="s">
        <v>64</v>
      </c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2" t="s">
        <v>52</v>
      </c>
      <c r="AS357" s="2" t="s">
        <v>52</v>
      </c>
      <c r="AT357" s="3"/>
      <c r="AU357" s="2" t="s">
        <v>531</v>
      </c>
      <c r="AV357" s="3">
        <v>103</v>
      </c>
    </row>
    <row r="358" spans="1:48" ht="30" customHeight="1" x14ac:dyDescent="0.3">
      <c r="A358" s="14"/>
      <c r="B358" s="14"/>
      <c r="C358" s="14"/>
      <c r="D358" s="14"/>
      <c r="E358" s="15"/>
      <c r="F358" s="15"/>
      <c r="G358" s="15"/>
      <c r="H358" s="15"/>
      <c r="I358" s="15"/>
      <c r="J358" s="15"/>
      <c r="K358" s="15"/>
      <c r="L358" s="15"/>
      <c r="M358" s="14"/>
      <c r="Q358" s="1" t="s">
        <v>455</v>
      </c>
    </row>
    <row r="359" spans="1:48" ht="30" customHeight="1" x14ac:dyDescent="0.3">
      <c r="A359" s="14"/>
      <c r="B359" s="14"/>
      <c r="C359" s="14"/>
      <c r="D359" s="14"/>
      <c r="E359" s="15"/>
      <c r="F359" s="15"/>
      <c r="G359" s="15"/>
      <c r="H359" s="15"/>
      <c r="I359" s="15"/>
      <c r="J359" s="15"/>
      <c r="K359" s="15"/>
      <c r="L359" s="15"/>
      <c r="M359" s="14"/>
      <c r="Q359" s="1" t="s">
        <v>455</v>
      </c>
    </row>
    <row r="360" spans="1:48" ht="30" customHeight="1" x14ac:dyDescent="0.3">
      <c r="A360" s="14"/>
      <c r="B360" s="14"/>
      <c r="C360" s="14"/>
      <c r="D360" s="14"/>
      <c r="E360" s="15"/>
      <c r="F360" s="15"/>
      <c r="G360" s="15"/>
      <c r="H360" s="15"/>
      <c r="I360" s="15"/>
      <c r="J360" s="15"/>
      <c r="K360" s="15"/>
      <c r="L360" s="15"/>
      <c r="M360" s="14"/>
      <c r="Q360" s="1" t="s">
        <v>455</v>
      </c>
    </row>
    <row r="361" spans="1:48" ht="30" customHeight="1" x14ac:dyDescent="0.3">
      <c r="A361" s="14"/>
      <c r="B361" s="14"/>
      <c r="C361" s="14"/>
      <c r="D361" s="14"/>
      <c r="E361" s="15"/>
      <c r="F361" s="15"/>
      <c r="G361" s="15"/>
      <c r="H361" s="15"/>
      <c r="I361" s="15"/>
      <c r="J361" s="15"/>
      <c r="K361" s="15"/>
      <c r="L361" s="15"/>
      <c r="M361" s="14"/>
      <c r="Q361" s="1" t="s">
        <v>455</v>
      </c>
    </row>
    <row r="362" spans="1:48" ht="30" customHeight="1" x14ac:dyDescent="0.3">
      <c r="A362" s="14"/>
      <c r="B362" s="14"/>
      <c r="C362" s="14"/>
      <c r="D362" s="14"/>
      <c r="E362" s="15"/>
      <c r="F362" s="15"/>
      <c r="G362" s="15"/>
      <c r="H362" s="15"/>
      <c r="I362" s="15"/>
      <c r="J362" s="15"/>
      <c r="K362" s="15"/>
      <c r="L362" s="15"/>
      <c r="M362" s="14"/>
      <c r="Q362" s="1" t="s">
        <v>455</v>
      </c>
    </row>
    <row r="363" spans="1:48" ht="30" customHeight="1" x14ac:dyDescent="0.3">
      <c r="A363" s="16" t="s">
        <v>66</v>
      </c>
      <c r="B363" s="14"/>
      <c r="C363" s="14"/>
      <c r="D363" s="14"/>
      <c r="E363" s="15"/>
      <c r="F363" s="15">
        <f>SUMIF(Q341:Q362,"010115",F341:F362)</f>
        <v>135338</v>
      </c>
      <c r="G363" s="15"/>
      <c r="H363" s="15">
        <f>SUMIF(Q341:Q362,"010115",H341:H362)</f>
        <v>3283492</v>
      </c>
      <c r="I363" s="15"/>
      <c r="J363" s="15">
        <f>SUMIF(Q341:Q362,"010115",J341:J362)</f>
        <v>110161</v>
      </c>
      <c r="K363" s="15"/>
      <c r="L363" s="15">
        <f>SUMIF(Q341:Q362,"010115",L341:L362)</f>
        <v>3528991</v>
      </c>
      <c r="M363" s="14"/>
      <c r="N363" t="s">
        <v>67</v>
      </c>
    </row>
    <row r="364" spans="1:48" ht="30" customHeight="1" x14ac:dyDescent="0.3">
      <c r="A364" s="16" t="s">
        <v>532</v>
      </c>
      <c r="B364" s="16" t="s">
        <v>52</v>
      </c>
      <c r="C364" s="14"/>
      <c r="D364" s="14"/>
      <c r="E364" s="15"/>
      <c r="F364" s="15"/>
      <c r="G364" s="15"/>
      <c r="H364" s="15"/>
      <c r="I364" s="15"/>
      <c r="J364" s="15"/>
      <c r="K364" s="15"/>
      <c r="L364" s="15"/>
      <c r="M364" s="14"/>
      <c r="N364" s="3"/>
      <c r="O364" s="3"/>
      <c r="P364" s="3"/>
      <c r="Q364" s="2" t="s">
        <v>533</v>
      </c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</row>
    <row r="365" spans="1:48" ht="30" customHeight="1" x14ac:dyDescent="0.3">
      <c r="A365" s="16" t="s">
        <v>534</v>
      </c>
      <c r="B365" s="16" t="s">
        <v>535</v>
      </c>
      <c r="C365" s="16" t="s">
        <v>165</v>
      </c>
      <c r="D365" s="14">
        <v>0.1</v>
      </c>
      <c r="E365" s="15">
        <f>TRUNC(단가대비표!O34,0)</f>
        <v>261250</v>
      </c>
      <c r="F365" s="15">
        <f>TRUNC(E365*D365, 0)</f>
        <v>26125</v>
      </c>
      <c r="G365" s="15">
        <f>TRUNC(단가대비표!P34,0)</f>
        <v>0</v>
      </c>
      <c r="H365" s="15">
        <f>TRUNC(G365*D365, 0)</f>
        <v>0</v>
      </c>
      <c r="I365" s="15">
        <f>TRUNC(단가대비표!V34,0)</f>
        <v>0</v>
      </c>
      <c r="J365" s="15">
        <f>TRUNC(I365*D365, 0)</f>
        <v>0</v>
      </c>
      <c r="K365" s="15">
        <f t="shared" ref="K365:L368" si="38">TRUNC(E365+G365+I365, 0)</f>
        <v>261250</v>
      </c>
      <c r="L365" s="15">
        <f t="shared" si="38"/>
        <v>26125</v>
      </c>
      <c r="M365" s="16" t="s">
        <v>536</v>
      </c>
      <c r="N365" s="2" t="s">
        <v>537</v>
      </c>
      <c r="O365" s="2" t="s">
        <v>52</v>
      </c>
      <c r="P365" s="2" t="s">
        <v>52</v>
      </c>
      <c r="Q365" s="2" t="s">
        <v>533</v>
      </c>
      <c r="R365" s="2" t="s">
        <v>64</v>
      </c>
      <c r="S365" s="2" t="s">
        <v>64</v>
      </c>
      <c r="T365" s="2" t="s">
        <v>63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52</v>
      </c>
      <c r="AS365" s="2" t="s">
        <v>52</v>
      </c>
      <c r="AT365" s="3"/>
      <c r="AU365" s="2" t="s">
        <v>538</v>
      </c>
      <c r="AV365" s="3">
        <v>122</v>
      </c>
    </row>
    <row r="366" spans="1:48" ht="30" customHeight="1" x14ac:dyDescent="0.3">
      <c r="A366" s="16" t="s">
        <v>534</v>
      </c>
      <c r="B366" s="16" t="s">
        <v>539</v>
      </c>
      <c r="C366" s="16" t="s">
        <v>540</v>
      </c>
      <c r="D366" s="14">
        <v>222.8</v>
      </c>
      <c r="E366" s="15">
        <f>TRUNC(단가대비표!O35,0)</f>
        <v>255</v>
      </c>
      <c r="F366" s="15">
        <f>TRUNC(E366*D366, 0)</f>
        <v>56814</v>
      </c>
      <c r="G366" s="15">
        <f>TRUNC(단가대비표!P35,0)</f>
        <v>0</v>
      </c>
      <c r="H366" s="15">
        <f>TRUNC(G366*D366, 0)</f>
        <v>0</v>
      </c>
      <c r="I366" s="15">
        <f>TRUNC(단가대비표!V35,0)</f>
        <v>0</v>
      </c>
      <c r="J366" s="15">
        <f>TRUNC(I366*D366, 0)</f>
        <v>0</v>
      </c>
      <c r="K366" s="15">
        <f t="shared" si="38"/>
        <v>255</v>
      </c>
      <c r="L366" s="15">
        <f t="shared" si="38"/>
        <v>56814</v>
      </c>
      <c r="M366" s="16" t="s">
        <v>536</v>
      </c>
      <c r="N366" s="2" t="s">
        <v>541</v>
      </c>
      <c r="O366" s="2" t="s">
        <v>52</v>
      </c>
      <c r="P366" s="2" t="s">
        <v>52</v>
      </c>
      <c r="Q366" s="2" t="s">
        <v>533</v>
      </c>
      <c r="R366" s="2" t="s">
        <v>64</v>
      </c>
      <c r="S366" s="2" t="s">
        <v>64</v>
      </c>
      <c r="T366" s="2" t="s">
        <v>63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52</v>
      </c>
      <c r="AS366" s="2" t="s">
        <v>52</v>
      </c>
      <c r="AT366" s="3"/>
      <c r="AU366" s="2" t="s">
        <v>542</v>
      </c>
      <c r="AV366" s="3">
        <v>123</v>
      </c>
    </row>
    <row r="367" spans="1:48" ht="30" customHeight="1" x14ac:dyDescent="0.3">
      <c r="A367" s="16" t="s">
        <v>534</v>
      </c>
      <c r="B367" s="16" t="s">
        <v>543</v>
      </c>
      <c r="C367" s="16" t="s">
        <v>540</v>
      </c>
      <c r="D367" s="14">
        <v>90.5</v>
      </c>
      <c r="E367" s="15">
        <f>TRUNC(단가대비표!O37,0)</f>
        <v>1757</v>
      </c>
      <c r="F367" s="15">
        <f>TRUNC(E367*D367, 0)</f>
        <v>159008</v>
      </c>
      <c r="G367" s="15">
        <f>TRUNC(단가대비표!P37,0)</f>
        <v>0</v>
      </c>
      <c r="H367" s="15">
        <f>TRUNC(G367*D367, 0)</f>
        <v>0</v>
      </c>
      <c r="I367" s="15">
        <f>TRUNC(단가대비표!V37,0)</f>
        <v>0</v>
      </c>
      <c r="J367" s="15">
        <f>TRUNC(I367*D367, 0)</f>
        <v>0</v>
      </c>
      <c r="K367" s="15">
        <f t="shared" si="38"/>
        <v>1757</v>
      </c>
      <c r="L367" s="15">
        <f t="shared" si="38"/>
        <v>159008</v>
      </c>
      <c r="M367" s="16" t="s">
        <v>536</v>
      </c>
      <c r="N367" s="2" t="s">
        <v>544</v>
      </c>
      <c r="O367" s="2" t="s">
        <v>52</v>
      </c>
      <c r="P367" s="2" t="s">
        <v>52</v>
      </c>
      <c r="Q367" s="2" t="s">
        <v>533</v>
      </c>
      <c r="R367" s="2" t="s">
        <v>64</v>
      </c>
      <c r="S367" s="2" t="s">
        <v>64</v>
      </c>
      <c r="T367" s="2" t="s">
        <v>63</v>
      </c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2" t="s">
        <v>52</v>
      </c>
      <c r="AS367" s="2" t="s">
        <v>52</v>
      </c>
      <c r="AT367" s="3"/>
      <c r="AU367" s="2" t="s">
        <v>545</v>
      </c>
      <c r="AV367" s="3">
        <v>124</v>
      </c>
    </row>
    <row r="368" spans="1:48" ht="30" customHeight="1" x14ac:dyDescent="0.3">
      <c r="A368" s="16" t="s">
        <v>534</v>
      </c>
      <c r="B368" s="16" t="s">
        <v>546</v>
      </c>
      <c r="C368" s="16" t="s">
        <v>540</v>
      </c>
      <c r="D368" s="14">
        <v>15</v>
      </c>
      <c r="E368" s="15">
        <f>TRUNC(단가대비표!O36,0)</f>
        <v>1377</v>
      </c>
      <c r="F368" s="15">
        <f>TRUNC(E368*D368, 0)</f>
        <v>20655</v>
      </c>
      <c r="G368" s="15">
        <f>TRUNC(단가대비표!P36,0)</f>
        <v>0</v>
      </c>
      <c r="H368" s="15">
        <f>TRUNC(G368*D368, 0)</f>
        <v>0</v>
      </c>
      <c r="I368" s="15">
        <f>TRUNC(단가대비표!V36,0)</f>
        <v>0</v>
      </c>
      <c r="J368" s="15">
        <f>TRUNC(I368*D368, 0)</f>
        <v>0</v>
      </c>
      <c r="K368" s="15">
        <f t="shared" si="38"/>
        <v>1377</v>
      </c>
      <c r="L368" s="15">
        <f t="shared" si="38"/>
        <v>20655</v>
      </c>
      <c r="M368" s="16" t="s">
        <v>536</v>
      </c>
      <c r="N368" s="2" t="s">
        <v>547</v>
      </c>
      <c r="O368" s="2" t="s">
        <v>52</v>
      </c>
      <c r="P368" s="2" t="s">
        <v>52</v>
      </c>
      <c r="Q368" s="2" t="s">
        <v>533</v>
      </c>
      <c r="R368" s="2" t="s">
        <v>64</v>
      </c>
      <c r="S368" s="2" t="s">
        <v>64</v>
      </c>
      <c r="T368" s="2" t="s">
        <v>63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2" t="s">
        <v>52</v>
      </c>
      <c r="AS368" s="2" t="s">
        <v>52</v>
      </c>
      <c r="AT368" s="3"/>
      <c r="AU368" s="2" t="s">
        <v>548</v>
      </c>
      <c r="AV368" s="3">
        <v>200</v>
      </c>
    </row>
    <row r="369" spans="1:17" ht="30" customHeight="1" x14ac:dyDescent="0.3">
      <c r="A369" s="14"/>
      <c r="B369" s="14"/>
      <c r="C369" s="14"/>
      <c r="D369" s="14"/>
      <c r="E369" s="15"/>
      <c r="F369" s="15"/>
      <c r="G369" s="15"/>
      <c r="H369" s="15"/>
      <c r="I369" s="15"/>
      <c r="J369" s="15"/>
      <c r="K369" s="15"/>
      <c r="L369" s="15"/>
      <c r="M369" s="14"/>
      <c r="Q369" s="1" t="s">
        <v>533</v>
      </c>
    </row>
    <row r="370" spans="1:17" ht="30" customHeight="1" x14ac:dyDescent="0.3">
      <c r="A370" s="14"/>
      <c r="B370" s="14"/>
      <c r="C370" s="14"/>
      <c r="D370" s="14"/>
      <c r="E370" s="15"/>
      <c r="F370" s="15"/>
      <c r="G370" s="15"/>
      <c r="H370" s="15"/>
      <c r="I370" s="15"/>
      <c r="J370" s="15"/>
      <c r="K370" s="15"/>
      <c r="L370" s="15"/>
      <c r="M370" s="14"/>
      <c r="Q370" s="1" t="s">
        <v>533</v>
      </c>
    </row>
    <row r="371" spans="1:17" ht="30" customHeight="1" x14ac:dyDescent="0.3">
      <c r="A371" s="14"/>
      <c r="B371" s="14"/>
      <c r="C371" s="14"/>
      <c r="D371" s="14"/>
      <c r="E371" s="15"/>
      <c r="F371" s="15"/>
      <c r="G371" s="15"/>
      <c r="H371" s="15"/>
      <c r="I371" s="15"/>
      <c r="J371" s="15"/>
      <c r="K371" s="15"/>
      <c r="L371" s="15"/>
      <c r="M371" s="14"/>
      <c r="Q371" s="1" t="s">
        <v>533</v>
      </c>
    </row>
    <row r="372" spans="1:17" ht="30" customHeight="1" x14ac:dyDescent="0.3">
      <c r="A372" s="14"/>
      <c r="B372" s="14"/>
      <c r="C372" s="14"/>
      <c r="D372" s="14"/>
      <c r="E372" s="15"/>
      <c r="F372" s="15"/>
      <c r="G372" s="15"/>
      <c r="H372" s="15"/>
      <c r="I372" s="15"/>
      <c r="J372" s="15"/>
      <c r="K372" s="15"/>
      <c r="L372" s="15"/>
      <c r="M372" s="14"/>
      <c r="Q372" s="1" t="s">
        <v>533</v>
      </c>
    </row>
    <row r="373" spans="1:17" ht="30" customHeight="1" x14ac:dyDescent="0.3">
      <c r="A373" s="14"/>
      <c r="B373" s="14"/>
      <c r="C373" s="14"/>
      <c r="D373" s="14"/>
      <c r="E373" s="15"/>
      <c r="F373" s="15"/>
      <c r="G373" s="15"/>
      <c r="H373" s="15"/>
      <c r="I373" s="15"/>
      <c r="J373" s="15"/>
      <c r="K373" s="15"/>
      <c r="L373" s="15"/>
      <c r="M373" s="14"/>
      <c r="Q373" s="1" t="s">
        <v>533</v>
      </c>
    </row>
    <row r="374" spans="1:17" ht="30" customHeight="1" x14ac:dyDescent="0.3">
      <c r="A374" s="14"/>
      <c r="B374" s="14"/>
      <c r="C374" s="14"/>
      <c r="D374" s="14"/>
      <c r="E374" s="15"/>
      <c r="F374" s="15"/>
      <c r="G374" s="15"/>
      <c r="H374" s="15"/>
      <c r="I374" s="15"/>
      <c r="J374" s="15"/>
      <c r="K374" s="15"/>
      <c r="L374" s="15"/>
      <c r="M374" s="14"/>
      <c r="Q374" s="1" t="s">
        <v>533</v>
      </c>
    </row>
    <row r="375" spans="1:17" ht="30" customHeight="1" x14ac:dyDescent="0.3">
      <c r="A375" s="14"/>
      <c r="B375" s="14"/>
      <c r="C375" s="14"/>
      <c r="D375" s="14"/>
      <c r="E375" s="15"/>
      <c r="F375" s="15"/>
      <c r="G375" s="15"/>
      <c r="H375" s="15"/>
      <c r="I375" s="15"/>
      <c r="J375" s="15"/>
      <c r="K375" s="15"/>
      <c r="L375" s="15"/>
      <c r="M375" s="14"/>
      <c r="Q375" s="1" t="s">
        <v>533</v>
      </c>
    </row>
    <row r="376" spans="1:17" ht="30" customHeight="1" x14ac:dyDescent="0.3">
      <c r="A376" s="14"/>
      <c r="B376" s="14"/>
      <c r="C376" s="14"/>
      <c r="D376" s="14"/>
      <c r="E376" s="15"/>
      <c r="F376" s="15"/>
      <c r="G376" s="15"/>
      <c r="H376" s="15"/>
      <c r="I376" s="15"/>
      <c r="J376" s="15"/>
      <c r="K376" s="15"/>
      <c r="L376" s="15"/>
      <c r="M376" s="14"/>
      <c r="Q376" s="1" t="s">
        <v>533</v>
      </c>
    </row>
    <row r="377" spans="1:17" ht="30" customHeight="1" x14ac:dyDescent="0.3">
      <c r="A377" s="14"/>
      <c r="B377" s="14"/>
      <c r="C377" s="14"/>
      <c r="D377" s="14"/>
      <c r="E377" s="15"/>
      <c r="F377" s="15"/>
      <c r="G377" s="15"/>
      <c r="H377" s="15"/>
      <c r="I377" s="15"/>
      <c r="J377" s="15"/>
      <c r="K377" s="15"/>
      <c r="L377" s="15"/>
      <c r="M377" s="14"/>
      <c r="Q377" s="1" t="s">
        <v>533</v>
      </c>
    </row>
    <row r="378" spans="1:17" ht="30" customHeight="1" x14ac:dyDescent="0.3">
      <c r="A378" s="14"/>
      <c r="B378" s="14"/>
      <c r="C378" s="14"/>
      <c r="D378" s="14"/>
      <c r="E378" s="15"/>
      <c r="F378" s="15"/>
      <c r="G378" s="15"/>
      <c r="H378" s="15"/>
      <c r="I378" s="15"/>
      <c r="J378" s="15"/>
      <c r="K378" s="15"/>
      <c r="L378" s="15"/>
      <c r="M378" s="14"/>
      <c r="Q378" s="1" t="s">
        <v>533</v>
      </c>
    </row>
    <row r="379" spans="1:17" ht="30" customHeight="1" x14ac:dyDescent="0.3">
      <c r="A379" s="14"/>
      <c r="B379" s="14"/>
      <c r="C379" s="14"/>
      <c r="D379" s="14"/>
      <c r="E379" s="15"/>
      <c r="F379" s="15"/>
      <c r="G379" s="15"/>
      <c r="H379" s="15"/>
      <c r="I379" s="15"/>
      <c r="J379" s="15"/>
      <c r="K379" s="15"/>
      <c r="L379" s="15"/>
      <c r="M379" s="14"/>
      <c r="Q379" s="1" t="s">
        <v>533</v>
      </c>
    </row>
    <row r="380" spans="1:17" ht="30" customHeight="1" x14ac:dyDescent="0.3">
      <c r="A380" s="14"/>
      <c r="B380" s="14"/>
      <c r="C380" s="14"/>
      <c r="D380" s="14"/>
      <c r="E380" s="15"/>
      <c r="F380" s="15"/>
      <c r="G380" s="15"/>
      <c r="H380" s="15"/>
      <c r="I380" s="15"/>
      <c r="J380" s="15"/>
      <c r="K380" s="15"/>
      <c r="L380" s="15"/>
      <c r="M380" s="14"/>
      <c r="Q380" s="1" t="s">
        <v>533</v>
      </c>
    </row>
    <row r="381" spans="1:17" ht="30" customHeight="1" x14ac:dyDescent="0.3">
      <c r="A381" s="14"/>
      <c r="B381" s="14"/>
      <c r="C381" s="14"/>
      <c r="D381" s="14"/>
      <c r="E381" s="15"/>
      <c r="F381" s="15"/>
      <c r="G381" s="15"/>
      <c r="H381" s="15"/>
      <c r="I381" s="15"/>
      <c r="J381" s="15"/>
      <c r="K381" s="15"/>
      <c r="L381" s="15"/>
      <c r="M381" s="14"/>
      <c r="Q381" s="1" t="s">
        <v>533</v>
      </c>
    </row>
    <row r="382" spans="1:17" ht="30" customHeight="1" x14ac:dyDescent="0.3">
      <c r="A382" s="14"/>
      <c r="B382" s="14"/>
      <c r="C382" s="14"/>
      <c r="D382" s="14"/>
      <c r="E382" s="15"/>
      <c r="F382" s="15"/>
      <c r="G382" s="15"/>
      <c r="H382" s="15"/>
      <c r="I382" s="15"/>
      <c r="J382" s="15"/>
      <c r="K382" s="15"/>
      <c r="L382" s="15"/>
      <c r="M382" s="14"/>
      <c r="Q382" s="1" t="s">
        <v>533</v>
      </c>
    </row>
    <row r="383" spans="1:17" ht="30" customHeight="1" x14ac:dyDescent="0.3">
      <c r="A383" s="14"/>
      <c r="B383" s="14"/>
      <c r="C383" s="14"/>
      <c r="D383" s="14"/>
      <c r="E383" s="15"/>
      <c r="F383" s="15"/>
      <c r="G383" s="15"/>
      <c r="H383" s="15"/>
      <c r="I383" s="15"/>
      <c r="J383" s="15"/>
      <c r="K383" s="15"/>
      <c r="L383" s="15"/>
      <c r="M383" s="14"/>
      <c r="Q383" s="1" t="s">
        <v>533</v>
      </c>
    </row>
    <row r="384" spans="1:17" ht="30" customHeight="1" x14ac:dyDescent="0.3">
      <c r="A384" s="14"/>
      <c r="B384" s="14"/>
      <c r="C384" s="14"/>
      <c r="D384" s="14"/>
      <c r="E384" s="15"/>
      <c r="F384" s="15"/>
      <c r="G384" s="15"/>
      <c r="H384" s="15"/>
      <c r="I384" s="15"/>
      <c r="J384" s="15"/>
      <c r="K384" s="15"/>
      <c r="L384" s="15"/>
      <c r="M384" s="14"/>
      <c r="Q384" s="1" t="s">
        <v>533</v>
      </c>
    </row>
    <row r="385" spans="1:48" ht="30" customHeight="1" x14ac:dyDescent="0.3">
      <c r="A385" s="14"/>
      <c r="B385" s="14"/>
      <c r="C385" s="14"/>
      <c r="D385" s="14"/>
      <c r="E385" s="15"/>
      <c r="F385" s="15"/>
      <c r="G385" s="15"/>
      <c r="H385" s="15"/>
      <c r="I385" s="15"/>
      <c r="J385" s="15"/>
      <c r="K385" s="15"/>
      <c r="L385" s="15"/>
      <c r="M385" s="14"/>
      <c r="Q385" s="1" t="s">
        <v>533</v>
      </c>
    </row>
    <row r="386" spans="1:48" ht="30" customHeight="1" x14ac:dyDescent="0.3">
      <c r="A386" s="14"/>
      <c r="B386" s="14"/>
      <c r="C386" s="14"/>
      <c r="D386" s="14"/>
      <c r="E386" s="15"/>
      <c r="F386" s="15"/>
      <c r="G386" s="15"/>
      <c r="H386" s="15"/>
      <c r="I386" s="15"/>
      <c r="J386" s="15"/>
      <c r="K386" s="15"/>
      <c r="L386" s="15"/>
      <c r="M386" s="14"/>
      <c r="Q386" s="1" t="s">
        <v>533</v>
      </c>
    </row>
    <row r="387" spans="1:48" ht="30" customHeight="1" x14ac:dyDescent="0.3">
      <c r="A387" s="16" t="s">
        <v>66</v>
      </c>
      <c r="B387" s="14"/>
      <c r="C387" s="14"/>
      <c r="D387" s="14"/>
      <c r="E387" s="15"/>
      <c r="F387" s="15">
        <f>SUMIF(Q365:Q386,"010116",F365:F386)</f>
        <v>262602</v>
      </c>
      <c r="G387" s="15"/>
      <c r="H387" s="15">
        <f>SUMIF(Q365:Q386,"010116",H365:H386)</f>
        <v>0</v>
      </c>
      <c r="I387" s="15"/>
      <c r="J387" s="15">
        <f>SUMIF(Q365:Q386,"010116",J365:J386)</f>
        <v>0</v>
      </c>
      <c r="K387" s="15"/>
      <c r="L387" s="15">
        <f>SUMIF(Q365:Q386,"010116",L365:L386)</f>
        <v>262602</v>
      </c>
      <c r="M387" s="14"/>
      <c r="N387" t="s">
        <v>67</v>
      </c>
    </row>
    <row r="388" spans="1:48" ht="30" customHeight="1" x14ac:dyDescent="0.3">
      <c r="A388" s="46" t="s">
        <v>3464</v>
      </c>
      <c r="B388" s="16" t="s">
        <v>52</v>
      </c>
      <c r="C388" s="14"/>
      <c r="D388" s="14"/>
      <c r="E388" s="15"/>
      <c r="F388" s="15"/>
      <c r="G388" s="15"/>
      <c r="H388" s="15"/>
      <c r="I388" s="15"/>
      <c r="J388" s="15"/>
      <c r="K388" s="15"/>
      <c r="L388" s="15"/>
      <c r="M388" s="14"/>
      <c r="N388" s="3"/>
      <c r="O388" s="3"/>
      <c r="P388" s="3"/>
      <c r="Q388" s="2" t="s">
        <v>533</v>
      </c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</row>
    <row r="389" spans="1:48" ht="30" customHeight="1" x14ac:dyDescent="0.3">
      <c r="A389" s="46" t="s">
        <v>3465</v>
      </c>
      <c r="B389" s="46" t="s">
        <v>3466</v>
      </c>
      <c r="C389" s="46" t="s">
        <v>1478</v>
      </c>
      <c r="D389" s="23">
        <v>1</v>
      </c>
      <c r="E389" s="45">
        <f>단가대비표!P200</f>
        <v>0</v>
      </c>
      <c r="F389" s="15">
        <f>TRUNC(E389*D389, 0)</f>
        <v>0</v>
      </c>
      <c r="G389" s="15">
        <f>단가대비표!Q200</f>
        <v>0</v>
      </c>
      <c r="H389" s="15">
        <f>TRUNC(G389*D389, 0)</f>
        <v>0</v>
      </c>
      <c r="I389" s="15">
        <f>단가대비표!V200</f>
        <v>500000</v>
      </c>
      <c r="J389" s="15">
        <f>TRUNC(I389*D389, 0)</f>
        <v>500000</v>
      </c>
      <c r="K389" s="15">
        <f t="shared" ref="K389:K392" si="39">TRUNC(E389+G389+I389, 0)</f>
        <v>500000</v>
      </c>
      <c r="L389" s="15">
        <f t="shared" ref="L389:L392" si="40">TRUNC(F389+H389+J389, 0)</f>
        <v>500000</v>
      </c>
      <c r="M389" s="16"/>
      <c r="N389" s="2" t="s">
        <v>537</v>
      </c>
      <c r="O389" s="2" t="s">
        <v>52</v>
      </c>
      <c r="P389" s="2" t="s">
        <v>52</v>
      </c>
      <c r="Q389" s="2" t="s">
        <v>533</v>
      </c>
      <c r="R389" s="2" t="s">
        <v>64</v>
      </c>
      <c r="S389" s="2" t="s">
        <v>64</v>
      </c>
      <c r="T389" s="2" t="s">
        <v>63</v>
      </c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2" t="s">
        <v>52</v>
      </c>
      <c r="AS389" s="2" t="s">
        <v>52</v>
      </c>
      <c r="AT389" s="3"/>
      <c r="AU389" s="2" t="s">
        <v>538</v>
      </c>
      <c r="AV389" s="3">
        <v>122</v>
      </c>
    </row>
    <row r="390" spans="1:48" ht="30" customHeight="1" x14ac:dyDescent="0.3">
      <c r="A390" s="46" t="s">
        <v>3467</v>
      </c>
      <c r="B390" s="46" t="s">
        <v>3468</v>
      </c>
      <c r="C390" s="46" t="s">
        <v>1478</v>
      </c>
      <c r="D390" s="23">
        <v>3</v>
      </c>
      <c r="E390" s="45">
        <f>단가대비표!P197</f>
        <v>0</v>
      </c>
      <c r="F390" s="15">
        <f>TRUNC(E390*D390, 0)</f>
        <v>0</v>
      </c>
      <c r="G390" s="15">
        <f>단가대비표!Q197</f>
        <v>0</v>
      </c>
      <c r="H390" s="15">
        <f>TRUNC(G390*D390, 0)</f>
        <v>0</v>
      </c>
      <c r="I390" s="15">
        <f>단가대비표!V197</f>
        <v>20000</v>
      </c>
      <c r="J390" s="15">
        <f>TRUNC(I390*D390, 0)</f>
        <v>60000</v>
      </c>
      <c r="K390" s="15">
        <f t="shared" si="39"/>
        <v>20000</v>
      </c>
      <c r="L390" s="15">
        <f t="shared" si="40"/>
        <v>60000</v>
      </c>
      <c r="M390" s="16"/>
      <c r="N390" s="2" t="s">
        <v>541</v>
      </c>
      <c r="O390" s="2" t="s">
        <v>52</v>
      </c>
      <c r="P390" s="2" t="s">
        <v>52</v>
      </c>
      <c r="Q390" s="2" t="s">
        <v>533</v>
      </c>
      <c r="R390" s="2" t="s">
        <v>64</v>
      </c>
      <c r="S390" s="2" t="s">
        <v>64</v>
      </c>
      <c r="T390" s="2" t="s">
        <v>63</v>
      </c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2" t="s">
        <v>52</v>
      </c>
      <c r="AS390" s="2" t="s">
        <v>52</v>
      </c>
      <c r="AT390" s="3"/>
      <c r="AU390" s="2" t="s">
        <v>542</v>
      </c>
      <c r="AV390" s="3">
        <v>123</v>
      </c>
    </row>
    <row r="391" spans="1:48" ht="30" customHeight="1" x14ac:dyDescent="0.3">
      <c r="A391" s="46" t="s">
        <v>3469</v>
      </c>
      <c r="B391" s="46" t="s">
        <v>3470</v>
      </c>
      <c r="C391" s="46" t="s">
        <v>1478</v>
      </c>
      <c r="D391" s="23">
        <v>2</v>
      </c>
      <c r="E391" s="45">
        <f>단가대비표!P198</f>
        <v>0</v>
      </c>
      <c r="F391" s="15">
        <f>TRUNC(E391*D391, 0)</f>
        <v>0</v>
      </c>
      <c r="G391" s="15">
        <f>단가대비표!Q198</f>
        <v>0</v>
      </c>
      <c r="H391" s="15">
        <f>TRUNC(G391*D391, 0)</f>
        <v>0</v>
      </c>
      <c r="I391" s="15">
        <f>단가대비표!V198</f>
        <v>23000</v>
      </c>
      <c r="J391" s="15">
        <f>TRUNC(I391*D391, 0)</f>
        <v>46000</v>
      </c>
      <c r="K391" s="15">
        <f t="shared" si="39"/>
        <v>23000</v>
      </c>
      <c r="L391" s="15">
        <f t="shared" si="40"/>
        <v>46000</v>
      </c>
      <c r="M391" s="16"/>
      <c r="N391" s="2" t="s">
        <v>544</v>
      </c>
      <c r="O391" s="2" t="s">
        <v>52</v>
      </c>
      <c r="P391" s="2" t="s">
        <v>52</v>
      </c>
      <c r="Q391" s="2" t="s">
        <v>533</v>
      </c>
      <c r="R391" s="2" t="s">
        <v>64</v>
      </c>
      <c r="S391" s="2" t="s">
        <v>64</v>
      </c>
      <c r="T391" s="2" t="s">
        <v>63</v>
      </c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2" t="s">
        <v>52</v>
      </c>
      <c r="AS391" s="2" t="s">
        <v>52</v>
      </c>
      <c r="AT391" s="3"/>
      <c r="AU391" s="2" t="s">
        <v>545</v>
      </c>
      <c r="AV391" s="3">
        <v>124</v>
      </c>
    </row>
    <row r="392" spans="1:48" ht="30" customHeight="1" x14ac:dyDescent="0.3">
      <c r="A392" s="46" t="s">
        <v>3475</v>
      </c>
      <c r="B392" s="46" t="s">
        <v>52</v>
      </c>
      <c r="C392" s="46" t="s">
        <v>630</v>
      </c>
      <c r="D392" s="23">
        <v>1</v>
      </c>
      <c r="E392" s="45">
        <f>단가대비표!P199</f>
        <v>0</v>
      </c>
      <c r="F392" s="15">
        <f>TRUNC(E392*D392, 0)</f>
        <v>0</v>
      </c>
      <c r="G392" s="15">
        <f>단가대비표!Q199</f>
        <v>0</v>
      </c>
      <c r="H392" s="15">
        <f>TRUNC(G392*D392, 0)</f>
        <v>0</v>
      </c>
      <c r="I392" s="15">
        <f>단가대비표!V199</f>
        <v>2000000</v>
      </c>
      <c r="J392" s="15">
        <f>TRUNC(I392*D392, 0)</f>
        <v>2000000</v>
      </c>
      <c r="K392" s="15">
        <f t="shared" si="39"/>
        <v>2000000</v>
      </c>
      <c r="L392" s="15">
        <f t="shared" si="40"/>
        <v>2000000</v>
      </c>
      <c r="M392" s="16"/>
      <c r="N392" s="2" t="s">
        <v>547</v>
      </c>
      <c r="O392" s="2" t="s">
        <v>52</v>
      </c>
      <c r="P392" s="2" t="s">
        <v>52</v>
      </c>
      <c r="Q392" s="2" t="s">
        <v>533</v>
      </c>
      <c r="R392" s="2" t="s">
        <v>64</v>
      </c>
      <c r="S392" s="2" t="s">
        <v>64</v>
      </c>
      <c r="T392" s="2" t="s">
        <v>63</v>
      </c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2" t="s">
        <v>52</v>
      </c>
      <c r="AS392" s="2" t="s">
        <v>52</v>
      </c>
      <c r="AT392" s="3"/>
      <c r="AU392" s="2" t="s">
        <v>548</v>
      </c>
      <c r="AV392" s="3">
        <v>200</v>
      </c>
    </row>
    <row r="393" spans="1:48" ht="30" customHeight="1" x14ac:dyDescent="0.3">
      <c r="A393" s="14"/>
      <c r="B393" s="14"/>
      <c r="C393" s="14"/>
      <c r="D393" s="14"/>
      <c r="E393" s="15"/>
      <c r="F393" s="15"/>
      <c r="G393" s="15"/>
      <c r="H393" s="15"/>
      <c r="I393" s="15"/>
      <c r="J393" s="15"/>
      <c r="K393" s="15"/>
      <c r="L393" s="15"/>
      <c r="M393" s="14"/>
      <c r="Q393" s="44" t="s">
        <v>533</v>
      </c>
    </row>
    <row r="394" spans="1:48" ht="30" customHeight="1" x14ac:dyDescent="0.3">
      <c r="A394" s="14"/>
      <c r="B394" s="14"/>
      <c r="C394" s="14"/>
      <c r="D394" s="14"/>
      <c r="E394" s="15"/>
      <c r="F394" s="15"/>
      <c r="G394" s="15"/>
      <c r="H394" s="15"/>
      <c r="I394" s="15"/>
      <c r="J394" s="15"/>
      <c r="K394" s="15"/>
      <c r="L394" s="15"/>
      <c r="M394" s="14"/>
      <c r="Q394" s="44" t="s">
        <v>533</v>
      </c>
    </row>
    <row r="395" spans="1:48" ht="30" customHeight="1" x14ac:dyDescent="0.3">
      <c r="A395" s="14"/>
      <c r="B395" s="14"/>
      <c r="C395" s="14"/>
      <c r="D395" s="14"/>
      <c r="E395" s="15"/>
      <c r="F395" s="15"/>
      <c r="G395" s="15"/>
      <c r="H395" s="15"/>
      <c r="I395" s="15"/>
      <c r="J395" s="15"/>
      <c r="K395" s="15"/>
      <c r="L395" s="15"/>
      <c r="M395" s="14"/>
      <c r="Q395" s="44" t="s">
        <v>533</v>
      </c>
    </row>
    <row r="396" spans="1:48" ht="30" customHeight="1" x14ac:dyDescent="0.3">
      <c r="A396" s="14"/>
      <c r="B396" s="14"/>
      <c r="C396" s="14"/>
      <c r="D396" s="14"/>
      <c r="E396" s="15"/>
      <c r="F396" s="15"/>
      <c r="G396" s="15"/>
      <c r="H396" s="15"/>
      <c r="I396" s="15"/>
      <c r="J396" s="15"/>
      <c r="K396" s="15"/>
      <c r="L396" s="15"/>
      <c r="M396" s="14"/>
      <c r="Q396" s="44" t="s">
        <v>533</v>
      </c>
    </row>
    <row r="397" spans="1:48" ht="30" customHeight="1" x14ac:dyDescent="0.3">
      <c r="A397" s="14"/>
      <c r="B397" s="14"/>
      <c r="C397" s="14"/>
      <c r="D397" s="14"/>
      <c r="E397" s="15"/>
      <c r="F397" s="15"/>
      <c r="G397" s="15"/>
      <c r="H397" s="15"/>
      <c r="I397" s="15"/>
      <c r="J397" s="15"/>
      <c r="K397" s="15"/>
      <c r="L397" s="15"/>
      <c r="M397" s="14"/>
      <c r="Q397" s="44" t="s">
        <v>533</v>
      </c>
    </row>
    <row r="398" spans="1:48" ht="30" customHeight="1" x14ac:dyDescent="0.3">
      <c r="A398" s="14"/>
      <c r="B398" s="14"/>
      <c r="C398" s="14"/>
      <c r="D398" s="14"/>
      <c r="E398" s="15"/>
      <c r="F398" s="15"/>
      <c r="G398" s="15"/>
      <c r="H398" s="15"/>
      <c r="I398" s="15"/>
      <c r="J398" s="15"/>
      <c r="K398" s="15"/>
      <c r="L398" s="15"/>
      <c r="M398" s="14"/>
      <c r="Q398" s="44" t="s">
        <v>533</v>
      </c>
    </row>
    <row r="399" spans="1:48" ht="30" customHeight="1" x14ac:dyDescent="0.3">
      <c r="A399" s="14"/>
      <c r="B399" s="14"/>
      <c r="C399" s="14"/>
      <c r="D399" s="14"/>
      <c r="E399" s="15"/>
      <c r="F399" s="15"/>
      <c r="G399" s="15"/>
      <c r="H399" s="15"/>
      <c r="I399" s="15"/>
      <c r="J399" s="15"/>
      <c r="K399" s="15"/>
      <c r="L399" s="15"/>
      <c r="M399" s="14"/>
      <c r="Q399" s="44" t="s">
        <v>533</v>
      </c>
    </row>
    <row r="400" spans="1:48" ht="30" customHeight="1" x14ac:dyDescent="0.3">
      <c r="A400" s="14"/>
      <c r="B400" s="14"/>
      <c r="C400" s="14"/>
      <c r="D400" s="14"/>
      <c r="E400" s="15"/>
      <c r="F400" s="15"/>
      <c r="G400" s="15"/>
      <c r="H400" s="15"/>
      <c r="I400" s="15"/>
      <c r="J400" s="15"/>
      <c r="K400" s="15"/>
      <c r="L400" s="15"/>
      <c r="M400" s="14"/>
      <c r="Q400" s="44" t="s">
        <v>533</v>
      </c>
    </row>
    <row r="401" spans="1:48" ht="30" customHeight="1" x14ac:dyDescent="0.3">
      <c r="A401" s="14"/>
      <c r="B401" s="14"/>
      <c r="C401" s="14"/>
      <c r="D401" s="14"/>
      <c r="E401" s="15"/>
      <c r="F401" s="15"/>
      <c r="G401" s="15"/>
      <c r="H401" s="15"/>
      <c r="I401" s="15"/>
      <c r="J401" s="15"/>
      <c r="K401" s="15"/>
      <c r="L401" s="15"/>
      <c r="M401" s="14"/>
      <c r="Q401" s="44" t="s">
        <v>533</v>
      </c>
    </row>
    <row r="402" spans="1:48" ht="30" customHeight="1" x14ac:dyDescent="0.3">
      <c r="A402" s="14"/>
      <c r="B402" s="14"/>
      <c r="C402" s="14"/>
      <c r="D402" s="14"/>
      <c r="E402" s="15"/>
      <c r="F402" s="15"/>
      <c r="G402" s="15"/>
      <c r="H402" s="15"/>
      <c r="I402" s="15"/>
      <c r="J402" s="15"/>
      <c r="K402" s="15"/>
      <c r="L402" s="15"/>
      <c r="M402" s="14"/>
      <c r="Q402" s="44" t="s">
        <v>533</v>
      </c>
    </row>
    <row r="403" spans="1:48" ht="30" customHeight="1" x14ac:dyDescent="0.3">
      <c r="A403" s="14"/>
      <c r="B403" s="14"/>
      <c r="C403" s="14"/>
      <c r="D403" s="14"/>
      <c r="E403" s="15"/>
      <c r="F403" s="15"/>
      <c r="G403" s="15"/>
      <c r="H403" s="15"/>
      <c r="I403" s="15"/>
      <c r="J403" s="15"/>
      <c r="K403" s="15"/>
      <c r="L403" s="15"/>
      <c r="M403" s="14"/>
      <c r="Q403" s="44" t="s">
        <v>533</v>
      </c>
    </row>
    <row r="404" spans="1:48" ht="30" customHeight="1" x14ac:dyDescent="0.3">
      <c r="A404" s="14"/>
      <c r="B404" s="14"/>
      <c r="C404" s="14"/>
      <c r="D404" s="14"/>
      <c r="E404" s="15"/>
      <c r="F404" s="15"/>
      <c r="G404" s="15"/>
      <c r="H404" s="15"/>
      <c r="I404" s="15"/>
      <c r="J404" s="15"/>
      <c r="K404" s="15"/>
      <c r="L404" s="15"/>
      <c r="M404" s="14"/>
      <c r="Q404" s="44" t="s">
        <v>533</v>
      </c>
    </row>
    <row r="405" spans="1:48" ht="30" customHeight="1" x14ac:dyDescent="0.3">
      <c r="A405" s="14"/>
      <c r="B405" s="14"/>
      <c r="C405" s="14"/>
      <c r="D405" s="14"/>
      <c r="E405" s="15"/>
      <c r="F405" s="15"/>
      <c r="G405" s="15"/>
      <c r="H405" s="15"/>
      <c r="I405" s="15"/>
      <c r="J405" s="15"/>
      <c r="K405" s="15"/>
      <c r="L405" s="15"/>
      <c r="M405" s="14"/>
      <c r="Q405" s="44" t="s">
        <v>533</v>
      </c>
    </row>
    <row r="406" spans="1:48" ht="30" customHeight="1" x14ac:dyDescent="0.3">
      <c r="A406" s="14"/>
      <c r="B406" s="14"/>
      <c r="C406" s="14"/>
      <c r="D406" s="14"/>
      <c r="E406" s="15"/>
      <c r="F406" s="15"/>
      <c r="G406" s="15"/>
      <c r="H406" s="15"/>
      <c r="I406" s="15"/>
      <c r="J406" s="15"/>
      <c r="K406" s="15"/>
      <c r="L406" s="15"/>
      <c r="M406" s="14"/>
      <c r="Q406" s="44" t="s">
        <v>533</v>
      </c>
    </row>
    <row r="407" spans="1:48" ht="30" customHeight="1" x14ac:dyDescent="0.3">
      <c r="A407" s="14"/>
      <c r="B407" s="14"/>
      <c r="C407" s="14"/>
      <c r="D407" s="14"/>
      <c r="E407" s="15"/>
      <c r="F407" s="15"/>
      <c r="G407" s="15"/>
      <c r="H407" s="15"/>
      <c r="I407" s="15"/>
      <c r="J407" s="15"/>
      <c r="K407" s="15"/>
      <c r="L407" s="15"/>
      <c r="M407" s="14"/>
      <c r="Q407" s="44" t="s">
        <v>533</v>
      </c>
    </row>
    <row r="408" spans="1:48" ht="30" customHeight="1" x14ac:dyDescent="0.3">
      <c r="A408" s="14"/>
      <c r="B408" s="14"/>
      <c r="C408" s="14"/>
      <c r="D408" s="14"/>
      <c r="E408" s="15"/>
      <c r="F408" s="15"/>
      <c r="G408" s="15"/>
      <c r="H408" s="15"/>
      <c r="I408" s="15"/>
      <c r="J408" s="15"/>
      <c r="K408" s="15"/>
      <c r="L408" s="15"/>
      <c r="M408" s="14"/>
      <c r="Q408" s="44" t="s">
        <v>533</v>
      </c>
    </row>
    <row r="409" spans="1:48" ht="30" customHeight="1" x14ac:dyDescent="0.3">
      <c r="A409" s="14"/>
      <c r="B409" s="14"/>
      <c r="C409" s="14"/>
      <c r="D409" s="14"/>
      <c r="E409" s="15"/>
      <c r="F409" s="15"/>
      <c r="G409" s="15"/>
      <c r="H409" s="15"/>
      <c r="I409" s="15"/>
      <c r="J409" s="15"/>
      <c r="K409" s="15"/>
      <c r="L409" s="15"/>
      <c r="M409" s="14"/>
      <c r="Q409" s="44" t="s">
        <v>533</v>
      </c>
    </row>
    <row r="410" spans="1:48" ht="30" customHeight="1" x14ac:dyDescent="0.3">
      <c r="A410" s="14"/>
      <c r="B410" s="14"/>
      <c r="C410" s="14"/>
      <c r="D410" s="14"/>
      <c r="E410" s="15"/>
      <c r="F410" s="15"/>
      <c r="G410" s="15"/>
      <c r="H410" s="15"/>
      <c r="I410" s="15"/>
      <c r="J410" s="15"/>
      <c r="K410" s="15"/>
      <c r="L410" s="15"/>
      <c r="M410" s="14"/>
      <c r="Q410" s="44" t="s">
        <v>533</v>
      </c>
    </row>
    <row r="411" spans="1:48" ht="30" customHeight="1" x14ac:dyDescent="0.3">
      <c r="A411" s="16" t="s">
        <v>66</v>
      </c>
      <c r="B411" s="14"/>
      <c r="C411" s="14"/>
      <c r="D411" s="14"/>
      <c r="E411" s="15"/>
      <c r="F411" s="15">
        <f>SUMIF(Q389:Q410,"010116",F389:F410)</f>
        <v>0</v>
      </c>
      <c r="G411" s="15"/>
      <c r="H411" s="15">
        <f>SUMIF(Q389:Q410,"010116",H389:H410)</f>
        <v>0</v>
      </c>
      <c r="I411" s="15"/>
      <c r="J411" s="15">
        <f>SUMIF(Q389:Q410,"010116",J389:J410)</f>
        <v>2606000</v>
      </c>
      <c r="K411" s="15"/>
      <c r="L411" s="15">
        <f>SUMIF(Q389:Q410,"010116",L389:L410)</f>
        <v>2606000</v>
      </c>
      <c r="M411" s="14"/>
      <c r="N411" t="s">
        <v>67</v>
      </c>
    </row>
    <row r="412" spans="1:48" ht="30" customHeight="1" x14ac:dyDescent="0.3">
      <c r="A412" s="46" t="s">
        <v>3480</v>
      </c>
      <c r="B412" s="16" t="s">
        <v>52</v>
      </c>
      <c r="C412" s="14"/>
      <c r="D412" s="14"/>
      <c r="E412" s="15"/>
      <c r="F412" s="15"/>
      <c r="G412" s="15"/>
      <c r="H412" s="15"/>
      <c r="I412" s="15"/>
      <c r="J412" s="15"/>
      <c r="K412" s="15"/>
      <c r="L412" s="15"/>
      <c r="M412" s="14"/>
      <c r="N412" s="3"/>
      <c r="O412" s="3"/>
      <c r="P412" s="3"/>
      <c r="Q412" s="2" t="s">
        <v>533</v>
      </c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</row>
    <row r="413" spans="1:48" ht="30" customHeight="1" x14ac:dyDescent="0.3">
      <c r="A413" s="46" t="s">
        <v>3482</v>
      </c>
      <c r="B413" s="46"/>
      <c r="C413" s="46" t="s">
        <v>3472</v>
      </c>
      <c r="D413" s="23">
        <v>1</v>
      </c>
      <c r="E413" s="45">
        <f>단가대비표!P201</f>
        <v>2000000</v>
      </c>
      <c r="F413" s="15">
        <f>TRUNC(E413*D413, 0)</f>
        <v>2000000</v>
      </c>
      <c r="G413" s="15">
        <f>단가대비표!Q201</f>
        <v>0</v>
      </c>
      <c r="H413" s="15">
        <f>TRUNC(G413*D413, 0)</f>
        <v>0</v>
      </c>
      <c r="I413" s="15">
        <f>단가대비표!V201</f>
        <v>0</v>
      </c>
      <c r="J413" s="15">
        <f>TRUNC(I413*D413, 0)</f>
        <v>0</v>
      </c>
      <c r="K413" s="15">
        <f t="shared" ref="K413:K416" si="41">TRUNC(E413+G413+I413, 0)</f>
        <v>2000000</v>
      </c>
      <c r="L413" s="15">
        <f t="shared" ref="L413:L416" si="42">TRUNC(F413+H413+J413, 0)</f>
        <v>2000000</v>
      </c>
      <c r="M413" s="16"/>
      <c r="N413" s="2" t="s">
        <v>537</v>
      </c>
      <c r="O413" s="2" t="s">
        <v>52</v>
      </c>
      <c r="P413" s="2" t="s">
        <v>52</v>
      </c>
      <c r="Q413" s="2" t="s">
        <v>533</v>
      </c>
      <c r="R413" s="2" t="s">
        <v>64</v>
      </c>
      <c r="S413" s="2" t="s">
        <v>64</v>
      </c>
      <c r="T413" s="2" t="s">
        <v>63</v>
      </c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2" t="s">
        <v>52</v>
      </c>
      <c r="AS413" s="2" t="s">
        <v>52</v>
      </c>
      <c r="AT413" s="3"/>
      <c r="AU413" s="2" t="s">
        <v>538</v>
      </c>
      <c r="AV413" s="3">
        <v>122</v>
      </c>
    </row>
    <row r="414" spans="1:48" ht="30" customHeight="1" x14ac:dyDescent="0.3">
      <c r="A414" s="46"/>
      <c r="B414" s="46"/>
      <c r="C414" s="46"/>
      <c r="D414" s="23"/>
      <c r="E414" s="45"/>
      <c r="F414" s="15">
        <f>TRUNC(E414*D414, 0)</f>
        <v>0</v>
      </c>
      <c r="G414" s="15"/>
      <c r="H414" s="15">
        <f>TRUNC(G414*D414, 0)</f>
        <v>0</v>
      </c>
      <c r="I414" s="15"/>
      <c r="J414" s="15">
        <f>TRUNC(I414*D414, 0)</f>
        <v>0</v>
      </c>
      <c r="K414" s="15">
        <f t="shared" si="41"/>
        <v>0</v>
      </c>
      <c r="L414" s="15">
        <f t="shared" si="42"/>
        <v>0</v>
      </c>
      <c r="M414" s="16"/>
      <c r="N414" s="2" t="s">
        <v>541</v>
      </c>
      <c r="O414" s="2" t="s">
        <v>52</v>
      </c>
      <c r="P414" s="2" t="s">
        <v>52</v>
      </c>
      <c r="Q414" s="2" t="s">
        <v>533</v>
      </c>
      <c r="R414" s="2" t="s">
        <v>64</v>
      </c>
      <c r="S414" s="2" t="s">
        <v>64</v>
      </c>
      <c r="T414" s="2" t="s">
        <v>63</v>
      </c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2" t="s">
        <v>52</v>
      </c>
      <c r="AS414" s="2" t="s">
        <v>52</v>
      </c>
      <c r="AT414" s="3"/>
      <c r="AU414" s="2" t="s">
        <v>542</v>
      </c>
      <c r="AV414" s="3">
        <v>123</v>
      </c>
    </row>
    <row r="415" spans="1:48" ht="30" customHeight="1" x14ac:dyDescent="0.3">
      <c r="A415" s="46"/>
      <c r="B415" s="46"/>
      <c r="C415" s="46"/>
      <c r="D415" s="23"/>
      <c r="E415" s="45"/>
      <c r="F415" s="15">
        <f>TRUNC(E415*D415, 0)</f>
        <v>0</v>
      </c>
      <c r="G415" s="15"/>
      <c r="H415" s="15">
        <f>TRUNC(G415*D415, 0)</f>
        <v>0</v>
      </c>
      <c r="I415" s="15"/>
      <c r="J415" s="15">
        <f>TRUNC(I415*D415, 0)</f>
        <v>0</v>
      </c>
      <c r="K415" s="15">
        <f t="shared" si="41"/>
        <v>0</v>
      </c>
      <c r="L415" s="15">
        <f t="shared" si="42"/>
        <v>0</v>
      </c>
      <c r="M415" s="16"/>
      <c r="N415" s="2" t="s">
        <v>544</v>
      </c>
      <c r="O415" s="2" t="s">
        <v>52</v>
      </c>
      <c r="P415" s="2" t="s">
        <v>52</v>
      </c>
      <c r="Q415" s="2" t="s">
        <v>533</v>
      </c>
      <c r="R415" s="2" t="s">
        <v>64</v>
      </c>
      <c r="S415" s="2" t="s">
        <v>64</v>
      </c>
      <c r="T415" s="2" t="s">
        <v>63</v>
      </c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2" t="s">
        <v>52</v>
      </c>
      <c r="AS415" s="2" t="s">
        <v>52</v>
      </c>
      <c r="AT415" s="3"/>
      <c r="AU415" s="2" t="s">
        <v>545</v>
      </c>
      <c r="AV415" s="3">
        <v>124</v>
      </c>
    </row>
    <row r="416" spans="1:48" ht="30" customHeight="1" x14ac:dyDescent="0.3">
      <c r="A416" s="46"/>
      <c r="B416" s="46"/>
      <c r="C416" s="46"/>
      <c r="D416" s="23"/>
      <c r="E416" s="45"/>
      <c r="F416" s="15">
        <f>TRUNC(E416*D416, 0)</f>
        <v>0</v>
      </c>
      <c r="G416" s="15"/>
      <c r="H416" s="15">
        <f>TRUNC(G416*D416, 0)</f>
        <v>0</v>
      </c>
      <c r="I416" s="15"/>
      <c r="J416" s="15">
        <f>TRUNC(I416*D416, 0)</f>
        <v>0</v>
      </c>
      <c r="K416" s="15">
        <f t="shared" si="41"/>
        <v>0</v>
      </c>
      <c r="L416" s="15">
        <f t="shared" si="42"/>
        <v>0</v>
      </c>
      <c r="M416" s="16"/>
      <c r="N416" s="2" t="s">
        <v>547</v>
      </c>
      <c r="O416" s="2" t="s">
        <v>52</v>
      </c>
      <c r="P416" s="2" t="s">
        <v>52</v>
      </c>
      <c r="Q416" s="2" t="s">
        <v>533</v>
      </c>
      <c r="R416" s="2" t="s">
        <v>64</v>
      </c>
      <c r="S416" s="2" t="s">
        <v>64</v>
      </c>
      <c r="T416" s="2" t="s">
        <v>63</v>
      </c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2" t="s">
        <v>52</v>
      </c>
      <c r="AS416" s="2" t="s">
        <v>52</v>
      </c>
      <c r="AT416" s="3"/>
      <c r="AU416" s="2" t="s">
        <v>548</v>
      </c>
      <c r="AV416" s="3">
        <v>200</v>
      </c>
    </row>
    <row r="417" spans="1:17" ht="30" customHeight="1" x14ac:dyDescent="0.3">
      <c r="A417" s="14"/>
      <c r="B417" s="14"/>
      <c r="C417" s="14"/>
      <c r="D417" s="14"/>
      <c r="E417" s="15"/>
      <c r="F417" s="15"/>
      <c r="G417" s="15"/>
      <c r="H417" s="15"/>
      <c r="I417" s="15"/>
      <c r="J417" s="15"/>
      <c r="K417" s="15"/>
      <c r="L417" s="15"/>
      <c r="M417" s="14"/>
      <c r="Q417" s="44" t="s">
        <v>533</v>
      </c>
    </row>
    <row r="418" spans="1:17" ht="30" customHeight="1" x14ac:dyDescent="0.3">
      <c r="A418" s="14"/>
      <c r="B418" s="14"/>
      <c r="C418" s="14"/>
      <c r="D418" s="14"/>
      <c r="E418" s="15"/>
      <c r="F418" s="15"/>
      <c r="G418" s="15"/>
      <c r="H418" s="15"/>
      <c r="I418" s="15"/>
      <c r="J418" s="15"/>
      <c r="K418" s="15"/>
      <c r="L418" s="15"/>
      <c r="M418" s="14"/>
      <c r="Q418" s="44" t="s">
        <v>533</v>
      </c>
    </row>
    <row r="419" spans="1:17" ht="30" customHeight="1" x14ac:dyDescent="0.3">
      <c r="A419" s="14"/>
      <c r="B419" s="14"/>
      <c r="C419" s="14"/>
      <c r="D419" s="14"/>
      <c r="E419" s="15"/>
      <c r="F419" s="15"/>
      <c r="G419" s="15"/>
      <c r="H419" s="15"/>
      <c r="I419" s="15"/>
      <c r="J419" s="15"/>
      <c r="K419" s="15"/>
      <c r="L419" s="15"/>
      <c r="M419" s="14"/>
      <c r="Q419" s="44" t="s">
        <v>533</v>
      </c>
    </row>
    <row r="420" spans="1:17" ht="30" customHeight="1" x14ac:dyDescent="0.3">
      <c r="A420" s="14"/>
      <c r="B420" s="14"/>
      <c r="C420" s="14"/>
      <c r="D420" s="14"/>
      <c r="E420" s="15"/>
      <c r="F420" s="15"/>
      <c r="G420" s="15"/>
      <c r="H420" s="15"/>
      <c r="I420" s="15"/>
      <c r="J420" s="15"/>
      <c r="K420" s="15"/>
      <c r="L420" s="15"/>
      <c r="M420" s="14"/>
      <c r="Q420" s="44" t="s">
        <v>533</v>
      </c>
    </row>
    <row r="421" spans="1:17" ht="30" customHeight="1" x14ac:dyDescent="0.3">
      <c r="A421" s="14"/>
      <c r="B421" s="14"/>
      <c r="C421" s="14"/>
      <c r="D421" s="14"/>
      <c r="E421" s="15"/>
      <c r="F421" s="15"/>
      <c r="G421" s="15"/>
      <c r="H421" s="15"/>
      <c r="I421" s="15"/>
      <c r="J421" s="15"/>
      <c r="K421" s="15"/>
      <c r="L421" s="15"/>
      <c r="M421" s="14"/>
      <c r="Q421" s="44" t="s">
        <v>533</v>
      </c>
    </row>
    <row r="422" spans="1:17" ht="30" customHeight="1" x14ac:dyDescent="0.3">
      <c r="A422" s="14"/>
      <c r="B422" s="14"/>
      <c r="C422" s="14"/>
      <c r="D422" s="14"/>
      <c r="E422" s="15"/>
      <c r="F422" s="15"/>
      <c r="G422" s="15"/>
      <c r="H422" s="15"/>
      <c r="I422" s="15"/>
      <c r="J422" s="15"/>
      <c r="K422" s="15"/>
      <c r="L422" s="15"/>
      <c r="M422" s="14"/>
      <c r="Q422" s="44" t="s">
        <v>533</v>
      </c>
    </row>
    <row r="423" spans="1:17" ht="30" customHeight="1" x14ac:dyDescent="0.3">
      <c r="A423" s="14"/>
      <c r="B423" s="14"/>
      <c r="C423" s="14"/>
      <c r="D423" s="14"/>
      <c r="E423" s="15"/>
      <c r="F423" s="15"/>
      <c r="G423" s="15"/>
      <c r="H423" s="15"/>
      <c r="I423" s="15"/>
      <c r="J423" s="15"/>
      <c r="K423" s="15"/>
      <c r="L423" s="15"/>
      <c r="M423" s="14"/>
      <c r="Q423" s="44" t="s">
        <v>533</v>
      </c>
    </row>
    <row r="424" spans="1:17" ht="30" customHeight="1" x14ac:dyDescent="0.3">
      <c r="A424" s="14"/>
      <c r="B424" s="14"/>
      <c r="C424" s="14"/>
      <c r="D424" s="14"/>
      <c r="E424" s="15"/>
      <c r="F424" s="15"/>
      <c r="G424" s="15"/>
      <c r="H424" s="15"/>
      <c r="I424" s="15"/>
      <c r="J424" s="15"/>
      <c r="K424" s="15"/>
      <c r="L424" s="15"/>
      <c r="M424" s="14"/>
      <c r="Q424" s="44" t="s">
        <v>533</v>
      </c>
    </row>
    <row r="425" spans="1:17" ht="30" customHeight="1" x14ac:dyDescent="0.3">
      <c r="A425" s="14"/>
      <c r="B425" s="14"/>
      <c r="C425" s="14"/>
      <c r="D425" s="14"/>
      <c r="E425" s="15"/>
      <c r="F425" s="15"/>
      <c r="G425" s="15"/>
      <c r="H425" s="15"/>
      <c r="I425" s="15"/>
      <c r="J425" s="15"/>
      <c r="K425" s="15"/>
      <c r="L425" s="15"/>
      <c r="M425" s="14"/>
      <c r="Q425" s="44" t="s">
        <v>533</v>
      </c>
    </row>
    <row r="426" spans="1:17" ht="30" customHeight="1" x14ac:dyDescent="0.3">
      <c r="A426" s="14"/>
      <c r="B426" s="14"/>
      <c r="C426" s="14"/>
      <c r="D426" s="14"/>
      <c r="E426" s="15"/>
      <c r="F426" s="15"/>
      <c r="G426" s="15"/>
      <c r="H426" s="15"/>
      <c r="I426" s="15"/>
      <c r="J426" s="15"/>
      <c r="K426" s="15"/>
      <c r="L426" s="15"/>
      <c r="M426" s="14"/>
      <c r="Q426" s="44" t="s">
        <v>533</v>
      </c>
    </row>
    <row r="427" spans="1:17" ht="30" customHeight="1" x14ac:dyDescent="0.3">
      <c r="A427" s="14"/>
      <c r="B427" s="14"/>
      <c r="C427" s="14"/>
      <c r="D427" s="14"/>
      <c r="E427" s="15"/>
      <c r="F427" s="15"/>
      <c r="G427" s="15"/>
      <c r="H427" s="15"/>
      <c r="I427" s="15"/>
      <c r="J427" s="15"/>
      <c r="K427" s="15"/>
      <c r="L427" s="15"/>
      <c r="M427" s="14"/>
      <c r="Q427" s="44" t="s">
        <v>533</v>
      </c>
    </row>
    <row r="428" spans="1:17" ht="30" customHeight="1" x14ac:dyDescent="0.3">
      <c r="A428" s="14"/>
      <c r="B428" s="14"/>
      <c r="C428" s="14"/>
      <c r="D428" s="14"/>
      <c r="E428" s="15"/>
      <c r="F428" s="15"/>
      <c r="G428" s="15"/>
      <c r="H428" s="15"/>
      <c r="I428" s="15"/>
      <c r="J428" s="15"/>
      <c r="K428" s="15"/>
      <c r="L428" s="15"/>
      <c r="M428" s="14"/>
      <c r="Q428" s="44" t="s">
        <v>533</v>
      </c>
    </row>
    <row r="429" spans="1:17" ht="30" customHeight="1" x14ac:dyDescent="0.3">
      <c r="A429" s="14"/>
      <c r="B429" s="14"/>
      <c r="C429" s="14"/>
      <c r="D429" s="14"/>
      <c r="E429" s="15"/>
      <c r="F429" s="15"/>
      <c r="G429" s="15"/>
      <c r="H429" s="15"/>
      <c r="I429" s="15"/>
      <c r="J429" s="15"/>
      <c r="K429" s="15"/>
      <c r="L429" s="15"/>
      <c r="M429" s="14"/>
      <c r="Q429" s="44" t="s">
        <v>533</v>
      </c>
    </row>
    <row r="430" spans="1:17" ht="30" customHeight="1" x14ac:dyDescent="0.3">
      <c r="A430" s="14"/>
      <c r="B430" s="14"/>
      <c r="C430" s="14"/>
      <c r="D430" s="14"/>
      <c r="E430" s="15"/>
      <c r="F430" s="15"/>
      <c r="G430" s="15"/>
      <c r="H430" s="15"/>
      <c r="I430" s="15"/>
      <c r="J430" s="15"/>
      <c r="K430" s="15"/>
      <c r="L430" s="15"/>
      <c r="M430" s="14"/>
      <c r="Q430" s="44" t="s">
        <v>533</v>
      </c>
    </row>
    <row r="431" spans="1:17" ht="30" customHeight="1" x14ac:dyDescent="0.3">
      <c r="A431" s="14"/>
      <c r="B431" s="14"/>
      <c r="C431" s="14"/>
      <c r="D431" s="14"/>
      <c r="E431" s="15"/>
      <c r="F431" s="15"/>
      <c r="G431" s="15"/>
      <c r="H431" s="15"/>
      <c r="I431" s="15"/>
      <c r="J431" s="15"/>
      <c r="K431" s="15"/>
      <c r="L431" s="15"/>
      <c r="M431" s="14"/>
      <c r="Q431" s="44" t="s">
        <v>533</v>
      </c>
    </row>
    <row r="432" spans="1:17" ht="30" customHeight="1" x14ac:dyDescent="0.3">
      <c r="A432" s="14"/>
      <c r="B432" s="14"/>
      <c r="C432" s="14"/>
      <c r="D432" s="14"/>
      <c r="E432" s="15"/>
      <c r="F432" s="15"/>
      <c r="G432" s="15"/>
      <c r="H432" s="15"/>
      <c r="I432" s="15"/>
      <c r="J432" s="15"/>
      <c r="K432" s="15"/>
      <c r="L432" s="15"/>
      <c r="M432" s="14"/>
      <c r="Q432" s="44" t="s">
        <v>533</v>
      </c>
    </row>
    <row r="433" spans="1:48" ht="30" customHeight="1" x14ac:dyDescent="0.3">
      <c r="A433" s="14"/>
      <c r="B433" s="14"/>
      <c r="C433" s="14"/>
      <c r="D433" s="14"/>
      <c r="E433" s="15"/>
      <c r="F433" s="15"/>
      <c r="G433" s="15"/>
      <c r="H433" s="15"/>
      <c r="I433" s="15"/>
      <c r="J433" s="15"/>
      <c r="K433" s="15"/>
      <c r="L433" s="15"/>
      <c r="M433" s="14"/>
      <c r="Q433" s="44" t="s">
        <v>533</v>
      </c>
    </row>
    <row r="434" spans="1:48" ht="30" customHeight="1" x14ac:dyDescent="0.3">
      <c r="A434" s="14"/>
      <c r="B434" s="14"/>
      <c r="C434" s="14"/>
      <c r="D434" s="14"/>
      <c r="E434" s="15"/>
      <c r="F434" s="15"/>
      <c r="G434" s="15"/>
      <c r="H434" s="15"/>
      <c r="I434" s="15"/>
      <c r="J434" s="15"/>
      <c r="K434" s="15"/>
      <c r="L434" s="15"/>
      <c r="M434" s="14"/>
      <c r="Q434" s="44" t="s">
        <v>533</v>
      </c>
    </row>
    <row r="435" spans="1:48" ht="30" customHeight="1" x14ac:dyDescent="0.3">
      <c r="A435" s="16" t="s">
        <v>66</v>
      </c>
      <c r="B435" s="14"/>
      <c r="C435" s="14"/>
      <c r="D435" s="14"/>
      <c r="E435" s="15"/>
      <c r="F435" s="15">
        <f>SUMIF(Q413:Q434,"010116",F413:F434)</f>
        <v>2000000</v>
      </c>
      <c r="G435" s="15"/>
      <c r="H435" s="15">
        <f>SUMIF(Q413:Q434,"010116",H413:H434)</f>
        <v>0</v>
      </c>
      <c r="I435" s="15"/>
      <c r="J435" s="15">
        <f>SUMIF(Q413:Q434,"010116",J413:J434)</f>
        <v>0</v>
      </c>
      <c r="K435" s="15"/>
      <c r="L435" s="15">
        <f>SUMIF(Q413:Q434,"010116",L413:L434)</f>
        <v>2000000</v>
      </c>
      <c r="M435" s="14"/>
      <c r="N435" t="s">
        <v>67</v>
      </c>
    </row>
    <row r="436" spans="1:48" ht="30" customHeight="1" x14ac:dyDescent="0.3">
      <c r="A436" s="16" t="s">
        <v>3477</v>
      </c>
      <c r="B436" s="16" t="s">
        <v>52</v>
      </c>
      <c r="C436" s="14"/>
      <c r="D436" s="14"/>
      <c r="E436" s="15"/>
      <c r="F436" s="15"/>
      <c r="G436" s="15"/>
      <c r="H436" s="15"/>
      <c r="I436" s="15"/>
      <c r="J436" s="15"/>
      <c r="K436" s="15"/>
      <c r="L436" s="15"/>
      <c r="M436" s="14"/>
      <c r="N436" s="3"/>
      <c r="O436" s="3"/>
      <c r="P436" s="3"/>
      <c r="Q436" s="2" t="s">
        <v>549</v>
      </c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</row>
    <row r="437" spans="1:48" ht="30" customHeight="1" x14ac:dyDescent="0.3">
      <c r="A437" s="16" t="s">
        <v>551</v>
      </c>
      <c r="B437" s="16" t="s">
        <v>552</v>
      </c>
      <c r="C437" s="16" t="s">
        <v>135</v>
      </c>
      <c r="D437" s="14">
        <v>0.2</v>
      </c>
      <c r="E437" s="15">
        <f>TRUNC(단가대비표!O162,0)</f>
        <v>0</v>
      </c>
      <c r="F437" s="15">
        <f t="shared" ref="F437:F446" si="43">TRUNC(E437*D437, 0)</f>
        <v>0</v>
      </c>
      <c r="G437" s="15">
        <f>TRUNC(단가대비표!P162,0)</f>
        <v>0</v>
      </c>
      <c r="H437" s="15">
        <f t="shared" ref="H437:H446" si="44">TRUNC(G437*D437, 0)</f>
        <v>0</v>
      </c>
      <c r="I437" s="15">
        <f>TRUNC(단가대비표!V162,0)</f>
        <v>50000</v>
      </c>
      <c r="J437" s="15">
        <f t="shared" ref="J437:J446" si="45">TRUNC(I437*D437, 0)</f>
        <v>10000</v>
      </c>
      <c r="K437" s="15">
        <f t="shared" ref="K437:K446" si="46">TRUNC(E437+G437+I437, 0)</f>
        <v>50000</v>
      </c>
      <c r="L437" s="15">
        <f t="shared" ref="L437:L446" si="47">TRUNC(F437+H437+J437, 0)</f>
        <v>10000</v>
      </c>
      <c r="M437" s="16" t="s">
        <v>52</v>
      </c>
      <c r="N437" s="2" t="s">
        <v>553</v>
      </c>
      <c r="O437" s="2" t="s">
        <v>52</v>
      </c>
      <c r="P437" s="2" t="s">
        <v>52</v>
      </c>
      <c r="Q437" s="2" t="s">
        <v>549</v>
      </c>
      <c r="R437" s="2" t="s">
        <v>64</v>
      </c>
      <c r="S437" s="2" t="s">
        <v>64</v>
      </c>
      <c r="T437" s="2" t="s">
        <v>63</v>
      </c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2" t="s">
        <v>52</v>
      </c>
      <c r="AS437" s="2" t="s">
        <v>52</v>
      </c>
      <c r="AT437" s="3"/>
      <c r="AU437" s="2" t="s">
        <v>554</v>
      </c>
      <c r="AV437" s="3">
        <v>148</v>
      </c>
    </row>
    <row r="438" spans="1:48" ht="30" customHeight="1" x14ac:dyDescent="0.3">
      <c r="A438" s="16" t="s">
        <v>555</v>
      </c>
      <c r="B438" s="16" t="s">
        <v>556</v>
      </c>
      <c r="C438" s="16" t="s">
        <v>165</v>
      </c>
      <c r="D438" s="14">
        <v>16.399999999999999</v>
      </c>
      <c r="E438" s="15">
        <f>TRUNC(단가대비표!O163,0)</f>
        <v>0</v>
      </c>
      <c r="F438" s="15">
        <f t="shared" si="43"/>
        <v>0</v>
      </c>
      <c r="G438" s="15">
        <f>TRUNC(단가대비표!P163,0)</f>
        <v>0</v>
      </c>
      <c r="H438" s="15">
        <f t="shared" si="44"/>
        <v>0</v>
      </c>
      <c r="I438" s="15">
        <f>TRUNC(단가대비표!V163,0)</f>
        <v>31142</v>
      </c>
      <c r="J438" s="15">
        <f t="shared" si="45"/>
        <v>510728</v>
      </c>
      <c r="K438" s="15">
        <f t="shared" si="46"/>
        <v>31142</v>
      </c>
      <c r="L438" s="15">
        <f t="shared" si="47"/>
        <v>510728</v>
      </c>
      <c r="M438" s="16" t="s">
        <v>52</v>
      </c>
      <c r="N438" s="2" t="s">
        <v>557</v>
      </c>
      <c r="O438" s="2" t="s">
        <v>52</v>
      </c>
      <c r="P438" s="2" t="s">
        <v>52</v>
      </c>
      <c r="Q438" s="2" t="s">
        <v>549</v>
      </c>
      <c r="R438" s="2" t="s">
        <v>64</v>
      </c>
      <c r="S438" s="2" t="s">
        <v>64</v>
      </c>
      <c r="T438" s="2" t="s">
        <v>63</v>
      </c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2" t="s">
        <v>52</v>
      </c>
      <c r="AS438" s="2" t="s">
        <v>52</v>
      </c>
      <c r="AT438" s="3"/>
      <c r="AU438" s="2" t="s">
        <v>558</v>
      </c>
      <c r="AV438" s="3">
        <v>112</v>
      </c>
    </row>
    <row r="439" spans="1:48" ht="30" customHeight="1" x14ac:dyDescent="0.3">
      <c r="A439" s="16" t="s">
        <v>559</v>
      </c>
      <c r="B439" s="16" t="s">
        <v>560</v>
      </c>
      <c r="C439" s="16" t="s">
        <v>165</v>
      </c>
      <c r="D439" s="14">
        <v>7.6</v>
      </c>
      <c r="E439" s="15">
        <f>TRUNC(단가대비표!O164,0)</f>
        <v>0</v>
      </c>
      <c r="F439" s="15">
        <f t="shared" si="43"/>
        <v>0</v>
      </c>
      <c r="G439" s="15">
        <f>TRUNC(단가대비표!P164,0)</f>
        <v>0</v>
      </c>
      <c r="H439" s="15">
        <f t="shared" si="44"/>
        <v>0</v>
      </c>
      <c r="I439" s="15">
        <f>TRUNC(단가대비표!V164,0)</f>
        <v>32166</v>
      </c>
      <c r="J439" s="15">
        <f t="shared" si="45"/>
        <v>244461</v>
      </c>
      <c r="K439" s="15">
        <f t="shared" si="46"/>
        <v>32166</v>
      </c>
      <c r="L439" s="15">
        <f t="shared" si="47"/>
        <v>244461</v>
      </c>
      <c r="M439" s="16" t="s">
        <v>52</v>
      </c>
      <c r="N439" s="2" t="s">
        <v>561</v>
      </c>
      <c r="O439" s="2" t="s">
        <v>52</v>
      </c>
      <c r="P439" s="2" t="s">
        <v>52</v>
      </c>
      <c r="Q439" s="2" t="s">
        <v>549</v>
      </c>
      <c r="R439" s="2" t="s">
        <v>64</v>
      </c>
      <c r="S439" s="2" t="s">
        <v>64</v>
      </c>
      <c r="T439" s="2" t="s">
        <v>63</v>
      </c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2" t="s">
        <v>52</v>
      </c>
      <c r="AS439" s="2" t="s">
        <v>52</v>
      </c>
      <c r="AT439" s="3"/>
      <c r="AU439" s="2" t="s">
        <v>562</v>
      </c>
      <c r="AV439" s="3">
        <v>113</v>
      </c>
    </row>
    <row r="440" spans="1:48" ht="30" customHeight="1" x14ac:dyDescent="0.3">
      <c r="A440" s="16" t="s">
        <v>563</v>
      </c>
      <c r="B440" s="16" t="s">
        <v>564</v>
      </c>
      <c r="C440" s="16" t="s">
        <v>165</v>
      </c>
      <c r="D440" s="14">
        <v>7.6</v>
      </c>
      <c r="E440" s="15">
        <f>TRUNC(단가대비표!O165,0)</f>
        <v>0</v>
      </c>
      <c r="F440" s="15">
        <f t="shared" si="43"/>
        <v>0</v>
      </c>
      <c r="G440" s="15">
        <f>TRUNC(단가대비표!P165,0)</f>
        <v>0</v>
      </c>
      <c r="H440" s="15">
        <f t="shared" si="44"/>
        <v>0</v>
      </c>
      <c r="I440" s="15">
        <f>TRUNC(단가대비표!V165,0)</f>
        <v>49571</v>
      </c>
      <c r="J440" s="15">
        <f t="shared" si="45"/>
        <v>376739</v>
      </c>
      <c r="K440" s="15">
        <f t="shared" si="46"/>
        <v>49571</v>
      </c>
      <c r="L440" s="15">
        <f t="shared" si="47"/>
        <v>376739</v>
      </c>
      <c r="M440" s="16" t="s">
        <v>52</v>
      </c>
      <c r="N440" s="2" t="s">
        <v>565</v>
      </c>
      <c r="O440" s="2" t="s">
        <v>52</v>
      </c>
      <c r="P440" s="2" t="s">
        <v>52</v>
      </c>
      <c r="Q440" s="2" t="s">
        <v>549</v>
      </c>
      <c r="R440" s="2" t="s">
        <v>64</v>
      </c>
      <c r="S440" s="2" t="s">
        <v>64</v>
      </c>
      <c r="T440" s="2" t="s">
        <v>63</v>
      </c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2" t="s">
        <v>52</v>
      </c>
      <c r="AS440" s="2" t="s">
        <v>52</v>
      </c>
      <c r="AT440" s="3"/>
      <c r="AU440" s="2" t="s">
        <v>566</v>
      </c>
      <c r="AV440" s="3">
        <v>114</v>
      </c>
    </row>
    <row r="441" spans="1:48" ht="30" customHeight="1" x14ac:dyDescent="0.3">
      <c r="A441" s="16" t="s">
        <v>567</v>
      </c>
      <c r="B441" s="16" t="s">
        <v>568</v>
      </c>
      <c r="C441" s="16" t="s">
        <v>165</v>
      </c>
      <c r="D441" s="14">
        <v>0.5</v>
      </c>
      <c r="E441" s="15">
        <f>TRUNC(단가대비표!O166,0)</f>
        <v>0</v>
      </c>
      <c r="F441" s="15">
        <f t="shared" si="43"/>
        <v>0</v>
      </c>
      <c r="G441" s="15">
        <f>TRUNC(단가대비표!P166,0)</f>
        <v>0</v>
      </c>
      <c r="H441" s="15">
        <f t="shared" si="44"/>
        <v>0</v>
      </c>
      <c r="I441" s="15">
        <f>TRUNC(단가대비표!V166,0)</f>
        <v>72721</v>
      </c>
      <c r="J441" s="15">
        <f t="shared" si="45"/>
        <v>36360</v>
      </c>
      <c r="K441" s="15">
        <f t="shared" si="46"/>
        <v>72721</v>
      </c>
      <c r="L441" s="15">
        <f t="shared" si="47"/>
        <v>36360</v>
      </c>
      <c r="M441" s="16" t="s">
        <v>52</v>
      </c>
      <c r="N441" s="2" t="s">
        <v>569</v>
      </c>
      <c r="O441" s="2" t="s">
        <v>52</v>
      </c>
      <c r="P441" s="2" t="s">
        <v>52</v>
      </c>
      <c r="Q441" s="2" t="s">
        <v>549</v>
      </c>
      <c r="R441" s="2" t="s">
        <v>64</v>
      </c>
      <c r="S441" s="2" t="s">
        <v>64</v>
      </c>
      <c r="T441" s="2" t="s">
        <v>63</v>
      </c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2" t="s">
        <v>52</v>
      </c>
      <c r="AS441" s="2" t="s">
        <v>52</v>
      </c>
      <c r="AT441" s="3"/>
      <c r="AU441" s="2" t="s">
        <v>570</v>
      </c>
      <c r="AV441" s="3">
        <v>115</v>
      </c>
    </row>
    <row r="442" spans="1:48" ht="30" customHeight="1" x14ac:dyDescent="0.3">
      <c r="A442" s="16" t="s">
        <v>567</v>
      </c>
      <c r="B442" s="16" t="s">
        <v>571</v>
      </c>
      <c r="C442" s="16" t="s">
        <v>165</v>
      </c>
      <c r="D442" s="14">
        <v>0.5</v>
      </c>
      <c r="E442" s="15">
        <f>TRUNC(단가대비표!O167,0)</f>
        <v>0</v>
      </c>
      <c r="F442" s="15">
        <f t="shared" si="43"/>
        <v>0</v>
      </c>
      <c r="G442" s="15">
        <f>TRUNC(단가대비표!P167,0)</f>
        <v>0</v>
      </c>
      <c r="H442" s="15">
        <f t="shared" si="44"/>
        <v>0</v>
      </c>
      <c r="I442" s="15">
        <f>TRUNC(단가대비표!V167,0)</f>
        <v>188715</v>
      </c>
      <c r="J442" s="15">
        <f t="shared" si="45"/>
        <v>94357</v>
      </c>
      <c r="K442" s="15">
        <f t="shared" si="46"/>
        <v>188715</v>
      </c>
      <c r="L442" s="15">
        <f t="shared" si="47"/>
        <v>94357</v>
      </c>
      <c r="M442" s="16" t="s">
        <v>52</v>
      </c>
      <c r="N442" s="2" t="s">
        <v>572</v>
      </c>
      <c r="O442" s="2" t="s">
        <v>52</v>
      </c>
      <c r="P442" s="2" t="s">
        <v>52</v>
      </c>
      <c r="Q442" s="2" t="s">
        <v>549</v>
      </c>
      <c r="R442" s="2" t="s">
        <v>64</v>
      </c>
      <c r="S442" s="2" t="s">
        <v>64</v>
      </c>
      <c r="T442" s="2" t="s">
        <v>63</v>
      </c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2" t="s">
        <v>52</v>
      </c>
      <c r="AS442" s="2" t="s">
        <v>52</v>
      </c>
      <c r="AT442" s="3"/>
      <c r="AU442" s="2" t="s">
        <v>573</v>
      </c>
      <c r="AV442" s="3">
        <v>116</v>
      </c>
    </row>
    <row r="443" spans="1:48" ht="30" customHeight="1" x14ac:dyDescent="0.3">
      <c r="A443" s="16" t="s">
        <v>574</v>
      </c>
      <c r="B443" s="16" t="s">
        <v>52</v>
      </c>
      <c r="C443" s="16" t="s">
        <v>165</v>
      </c>
      <c r="D443" s="14">
        <v>31.6</v>
      </c>
      <c r="E443" s="15">
        <f>TRUNC(단가대비표!O168,0)</f>
        <v>0</v>
      </c>
      <c r="F443" s="15">
        <f t="shared" si="43"/>
        <v>0</v>
      </c>
      <c r="G443" s="15">
        <f>TRUNC(단가대비표!P168,0)</f>
        <v>0</v>
      </c>
      <c r="H443" s="15">
        <f t="shared" si="44"/>
        <v>0</v>
      </c>
      <c r="I443" s="15">
        <f>TRUNC(단가대비표!V168,0)</f>
        <v>3890</v>
      </c>
      <c r="J443" s="15">
        <f t="shared" si="45"/>
        <v>122924</v>
      </c>
      <c r="K443" s="15">
        <f t="shared" si="46"/>
        <v>3890</v>
      </c>
      <c r="L443" s="15">
        <f t="shared" si="47"/>
        <v>122924</v>
      </c>
      <c r="M443" s="16" t="s">
        <v>52</v>
      </c>
      <c r="N443" s="2" t="s">
        <v>575</v>
      </c>
      <c r="O443" s="2" t="s">
        <v>52</v>
      </c>
      <c r="P443" s="2" t="s">
        <v>52</v>
      </c>
      <c r="Q443" s="2" t="s">
        <v>549</v>
      </c>
      <c r="R443" s="2" t="s">
        <v>64</v>
      </c>
      <c r="S443" s="2" t="s">
        <v>64</v>
      </c>
      <c r="T443" s="2" t="s">
        <v>63</v>
      </c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2" t="s">
        <v>52</v>
      </c>
      <c r="AS443" s="2" t="s">
        <v>52</v>
      </c>
      <c r="AT443" s="3"/>
      <c r="AU443" s="2" t="s">
        <v>576</v>
      </c>
      <c r="AV443" s="3">
        <v>117</v>
      </c>
    </row>
    <row r="444" spans="1:48" ht="30" customHeight="1" x14ac:dyDescent="0.3">
      <c r="A444" s="16" t="s">
        <v>577</v>
      </c>
      <c r="B444" s="16" t="s">
        <v>578</v>
      </c>
      <c r="C444" s="16" t="s">
        <v>165</v>
      </c>
      <c r="D444" s="14">
        <v>1.3</v>
      </c>
      <c r="E444" s="15">
        <f>TRUNC(단가대비표!O169,0)</f>
        <v>0</v>
      </c>
      <c r="F444" s="15">
        <f t="shared" si="43"/>
        <v>0</v>
      </c>
      <c r="G444" s="15">
        <f>TRUNC(단가대비표!P169,0)</f>
        <v>0</v>
      </c>
      <c r="H444" s="15">
        <f t="shared" si="44"/>
        <v>0</v>
      </c>
      <c r="I444" s="15">
        <f>TRUNC(단가대비표!V169,0)</f>
        <v>6420</v>
      </c>
      <c r="J444" s="15">
        <f t="shared" si="45"/>
        <v>8346</v>
      </c>
      <c r="K444" s="15">
        <f t="shared" si="46"/>
        <v>6420</v>
      </c>
      <c r="L444" s="15">
        <f t="shared" si="47"/>
        <v>8346</v>
      </c>
      <c r="M444" s="16" t="s">
        <v>52</v>
      </c>
      <c r="N444" s="2" t="s">
        <v>579</v>
      </c>
      <c r="O444" s="2" t="s">
        <v>52</v>
      </c>
      <c r="P444" s="2" t="s">
        <v>52</v>
      </c>
      <c r="Q444" s="2" t="s">
        <v>549</v>
      </c>
      <c r="R444" s="2" t="s">
        <v>64</v>
      </c>
      <c r="S444" s="2" t="s">
        <v>64</v>
      </c>
      <c r="T444" s="2" t="s">
        <v>63</v>
      </c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2" t="s">
        <v>52</v>
      </c>
      <c r="AS444" s="2" t="s">
        <v>52</v>
      </c>
      <c r="AT444" s="3"/>
      <c r="AU444" s="2" t="s">
        <v>580</v>
      </c>
      <c r="AV444" s="3">
        <v>118</v>
      </c>
    </row>
    <row r="445" spans="1:48" ht="30" customHeight="1" x14ac:dyDescent="0.3">
      <c r="A445" s="16" t="s">
        <v>581</v>
      </c>
      <c r="B445" s="16" t="s">
        <v>582</v>
      </c>
      <c r="C445" s="16" t="s">
        <v>165</v>
      </c>
      <c r="D445" s="14">
        <v>31.6</v>
      </c>
      <c r="E445" s="15">
        <f>TRUNC(단가대비표!O170,0)</f>
        <v>0</v>
      </c>
      <c r="F445" s="15">
        <f t="shared" si="43"/>
        <v>0</v>
      </c>
      <c r="G445" s="15">
        <f>TRUNC(단가대비표!P170,0)</f>
        <v>0</v>
      </c>
      <c r="H445" s="15">
        <f t="shared" si="44"/>
        <v>0</v>
      </c>
      <c r="I445" s="15">
        <f>TRUNC(단가대비표!V170,0)</f>
        <v>19700</v>
      </c>
      <c r="J445" s="15">
        <f t="shared" si="45"/>
        <v>622520</v>
      </c>
      <c r="K445" s="15">
        <f t="shared" si="46"/>
        <v>19700</v>
      </c>
      <c r="L445" s="15">
        <f t="shared" si="47"/>
        <v>622520</v>
      </c>
      <c r="M445" s="16" t="s">
        <v>52</v>
      </c>
      <c r="N445" s="2" t="s">
        <v>583</v>
      </c>
      <c r="O445" s="2" t="s">
        <v>52</v>
      </c>
      <c r="P445" s="2" t="s">
        <v>52</v>
      </c>
      <c r="Q445" s="2" t="s">
        <v>549</v>
      </c>
      <c r="R445" s="2" t="s">
        <v>64</v>
      </c>
      <c r="S445" s="2" t="s">
        <v>64</v>
      </c>
      <c r="T445" s="2" t="s">
        <v>63</v>
      </c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2" t="s">
        <v>52</v>
      </c>
      <c r="AS445" s="2" t="s">
        <v>52</v>
      </c>
      <c r="AT445" s="3"/>
      <c r="AU445" s="2" t="s">
        <v>584</v>
      </c>
      <c r="AV445" s="3">
        <v>119</v>
      </c>
    </row>
    <row r="446" spans="1:48" ht="30" customHeight="1" x14ac:dyDescent="0.3">
      <c r="A446" s="16" t="s">
        <v>585</v>
      </c>
      <c r="B446" s="16" t="s">
        <v>586</v>
      </c>
      <c r="C446" s="16" t="s">
        <v>165</v>
      </c>
      <c r="D446" s="14">
        <v>1.3</v>
      </c>
      <c r="E446" s="15">
        <f>TRUNC(단가대비표!O171,0)</f>
        <v>0</v>
      </c>
      <c r="F446" s="15">
        <f t="shared" si="43"/>
        <v>0</v>
      </c>
      <c r="G446" s="15">
        <f>TRUNC(단가대비표!P171,0)</f>
        <v>0</v>
      </c>
      <c r="H446" s="15">
        <f t="shared" si="44"/>
        <v>0</v>
      </c>
      <c r="I446" s="15">
        <f>TRUNC(단가대비표!V171,0)</f>
        <v>74930</v>
      </c>
      <c r="J446" s="15">
        <f t="shared" si="45"/>
        <v>97409</v>
      </c>
      <c r="K446" s="15">
        <f t="shared" si="46"/>
        <v>74930</v>
      </c>
      <c r="L446" s="15">
        <f t="shared" si="47"/>
        <v>97409</v>
      </c>
      <c r="M446" s="16" t="s">
        <v>52</v>
      </c>
      <c r="N446" s="2" t="s">
        <v>587</v>
      </c>
      <c r="O446" s="2" t="s">
        <v>52</v>
      </c>
      <c r="P446" s="2" t="s">
        <v>52</v>
      </c>
      <c r="Q446" s="2" t="s">
        <v>549</v>
      </c>
      <c r="R446" s="2" t="s">
        <v>64</v>
      </c>
      <c r="S446" s="2" t="s">
        <v>64</v>
      </c>
      <c r="T446" s="2" t="s">
        <v>63</v>
      </c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2" t="s">
        <v>52</v>
      </c>
      <c r="AS446" s="2" t="s">
        <v>52</v>
      </c>
      <c r="AT446" s="3"/>
      <c r="AU446" s="2" t="s">
        <v>588</v>
      </c>
      <c r="AV446" s="3">
        <v>120</v>
      </c>
    </row>
    <row r="447" spans="1:48" ht="30" customHeight="1" x14ac:dyDescent="0.3">
      <c r="A447" s="14"/>
      <c r="B447" s="14"/>
      <c r="C447" s="14"/>
      <c r="D447" s="14"/>
      <c r="E447" s="15"/>
      <c r="F447" s="15"/>
      <c r="G447" s="15"/>
      <c r="H447" s="15"/>
      <c r="I447" s="15"/>
      <c r="J447" s="15"/>
      <c r="K447" s="15"/>
      <c r="L447" s="15"/>
      <c r="M447" s="14"/>
      <c r="Q447" s="1" t="s">
        <v>549</v>
      </c>
    </row>
    <row r="448" spans="1:48" ht="30" customHeight="1" x14ac:dyDescent="0.3">
      <c r="A448" s="14"/>
      <c r="B448" s="14"/>
      <c r="C448" s="14"/>
      <c r="D448" s="14"/>
      <c r="E448" s="15"/>
      <c r="F448" s="15"/>
      <c r="G448" s="15"/>
      <c r="H448" s="15"/>
      <c r="I448" s="15"/>
      <c r="J448" s="15"/>
      <c r="K448" s="15"/>
      <c r="L448" s="15"/>
      <c r="M448" s="14"/>
      <c r="Q448" s="1" t="s">
        <v>549</v>
      </c>
    </row>
    <row r="449" spans="1:48" ht="30" customHeight="1" x14ac:dyDescent="0.3">
      <c r="A449" s="14"/>
      <c r="B449" s="14"/>
      <c r="C449" s="14"/>
      <c r="D449" s="14"/>
      <c r="E449" s="15"/>
      <c r="F449" s="15"/>
      <c r="G449" s="15"/>
      <c r="H449" s="15"/>
      <c r="I449" s="15"/>
      <c r="J449" s="15"/>
      <c r="K449" s="15"/>
      <c r="L449" s="15"/>
      <c r="M449" s="14"/>
      <c r="Q449" s="1" t="s">
        <v>549</v>
      </c>
    </row>
    <row r="450" spans="1:48" ht="30" customHeight="1" x14ac:dyDescent="0.3">
      <c r="A450" s="14"/>
      <c r="B450" s="14"/>
      <c r="C450" s="14"/>
      <c r="D450" s="14"/>
      <c r="E450" s="15"/>
      <c r="F450" s="15"/>
      <c r="G450" s="15"/>
      <c r="H450" s="15"/>
      <c r="I450" s="15"/>
      <c r="J450" s="15"/>
      <c r="K450" s="15"/>
      <c r="L450" s="15"/>
      <c r="M450" s="14"/>
      <c r="Q450" s="1" t="s">
        <v>549</v>
      </c>
    </row>
    <row r="451" spans="1:48" ht="30" customHeight="1" x14ac:dyDescent="0.3">
      <c r="A451" s="14"/>
      <c r="B451" s="14"/>
      <c r="C451" s="14"/>
      <c r="D451" s="14"/>
      <c r="E451" s="15"/>
      <c r="F451" s="15"/>
      <c r="G451" s="15"/>
      <c r="H451" s="15"/>
      <c r="I451" s="15"/>
      <c r="J451" s="15"/>
      <c r="K451" s="15"/>
      <c r="L451" s="15"/>
      <c r="M451" s="14"/>
      <c r="Q451" s="1" t="s">
        <v>549</v>
      </c>
    </row>
    <row r="452" spans="1:48" ht="30" customHeight="1" x14ac:dyDescent="0.3">
      <c r="A452" s="14"/>
      <c r="B452" s="14"/>
      <c r="C452" s="14"/>
      <c r="D452" s="14"/>
      <c r="E452" s="15"/>
      <c r="F452" s="15"/>
      <c r="G452" s="15"/>
      <c r="H452" s="15"/>
      <c r="I452" s="15"/>
      <c r="J452" s="15"/>
      <c r="K452" s="15"/>
      <c r="L452" s="15"/>
      <c r="M452" s="14"/>
      <c r="Q452" s="1" t="s">
        <v>549</v>
      </c>
    </row>
    <row r="453" spans="1:48" ht="30" customHeight="1" x14ac:dyDescent="0.3">
      <c r="A453" s="14"/>
      <c r="B453" s="14"/>
      <c r="C453" s="14"/>
      <c r="D453" s="14"/>
      <c r="E453" s="15"/>
      <c r="F453" s="15"/>
      <c r="G453" s="15"/>
      <c r="H453" s="15"/>
      <c r="I453" s="15"/>
      <c r="J453" s="15"/>
      <c r="K453" s="15"/>
      <c r="L453" s="15"/>
      <c r="M453" s="14"/>
      <c r="Q453" s="1" t="s">
        <v>549</v>
      </c>
    </row>
    <row r="454" spans="1:48" ht="30" customHeight="1" x14ac:dyDescent="0.3">
      <c r="A454" s="14"/>
      <c r="B454" s="14"/>
      <c r="C454" s="14"/>
      <c r="D454" s="14"/>
      <c r="E454" s="15"/>
      <c r="F454" s="15"/>
      <c r="G454" s="15"/>
      <c r="H454" s="15"/>
      <c r="I454" s="15"/>
      <c r="J454" s="15"/>
      <c r="K454" s="15"/>
      <c r="L454" s="15"/>
      <c r="M454" s="14"/>
      <c r="Q454" s="1" t="s">
        <v>549</v>
      </c>
    </row>
    <row r="455" spans="1:48" ht="30" customHeight="1" x14ac:dyDescent="0.3">
      <c r="A455" s="14"/>
      <c r="B455" s="14"/>
      <c r="C455" s="14"/>
      <c r="D455" s="14"/>
      <c r="E455" s="15"/>
      <c r="F455" s="15"/>
      <c r="G455" s="15"/>
      <c r="H455" s="15"/>
      <c r="I455" s="15"/>
      <c r="J455" s="15"/>
      <c r="K455" s="15"/>
      <c r="L455" s="15"/>
      <c r="M455" s="14"/>
      <c r="Q455" s="1" t="s">
        <v>549</v>
      </c>
    </row>
    <row r="456" spans="1:48" ht="30" customHeight="1" x14ac:dyDescent="0.3">
      <c r="A456" s="14"/>
      <c r="B456" s="14"/>
      <c r="C456" s="14"/>
      <c r="D456" s="14"/>
      <c r="E456" s="15"/>
      <c r="F456" s="15"/>
      <c r="G456" s="15"/>
      <c r="H456" s="15"/>
      <c r="I456" s="15"/>
      <c r="J456" s="15"/>
      <c r="K456" s="15"/>
      <c r="L456" s="15"/>
      <c r="M456" s="14"/>
      <c r="Q456" s="1" t="s">
        <v>549</v>
      </c>
    </row>
    <row r="457" spans="1:48" ht="30" customHeight="1" x14ac:dyDescent="0.3">
      <c r="A457" s="14"/>
      <c r="B457" s="14"/>
      <c r="C457" s="14"/>
      <c r="D457" s="14"/>
      <c r="E457" s="15"/>
      <c r="F457" s="15"/>
      <c r="G457" s="15"/>
      <c r="H457" s="15"/>
      <c r="I457" s="15"/>
      <c r="J457" s="15"/>
      <c r="K457" s="15"/>
      <c r="L457" s="15"/>
      <c r="M457" s="14"/>
      <c r="Q457" s="1" t="s">
        <v>549</v>
      </c>
    </row>
    <row r="458" spans="1:48" ht="30" customHeight="1" x14ac:dyDescent="0.3">
      <c r="A458" s="14"/>
      <c r="B458" s="14"/>
      <c r="C458" s="14"/>
      <c r="D458" s="14"/>
      <c r="E458" s="15"/>
      <c r="F458" s="15"/>
      <c r="G458" s="15"/>
      <c r="H458" s="15"/>
      <c r="I458" s="15"/>
      <c r="J458" s="15"/>
      <c r="K458" s="15"/>
      <c r="L458" s="15"/>
      <c r="M458" s="14"/>
      <c r="Q458" s="1" t="s">
        <v>549</v>
      </c>
    </row>
    <row r="459" spans="1:48" ht="30" customHeight="1" x14ac:dyDescent="0.3">
      <c r="A459" s="16" t="s">
        <v>66</v>
      </c>
      <c r="B459" s="14"/>
      <c r="C459" s="14"/>
      <c r="D459" s="14"/>
      <c r="E459" s="15"/>
      <c r="F459" s="15">
        <f>SUMIF(Q437:Q458,"010117",F437:F458)</f>
        <v>0</v>
      </c>
      <c r="G459" s="15"/>
      <c r="H459" s="15">
        <f>SUMIF(Q437:Q458,"010117",H437:H458)</f>
        <v>0</v>
      </c>
      <c r="I459" s="15"/>
      <c r="J459" s="15">
        <f>SUMIF(Q437:Q458,"010117",J437:J458)</f>
        <v>2123844</v>
      </c>
      <c r="K459" s="15"/>
      <c r="L459" s="15">
        <f>SUMIF(Q437:Q458,"010117",L437:L458)</f>
        <v>2123844</v>
      </c>
      <c r="M459" s="14"/>
      <c r="N459" t="s">
        <v>67</v>
      </c>
    </row>
    <row r="460" spans="1:48" ht="30" customHeight="1" x14ac:dyDescent="0.3">
      <c r="A460" s="16" t="s">
        <v>3478</v>
      </c>
      <c r="B460" s="16" t="s">
        <v>52</v>
      </c>
      <c r="C460" s="14"/>
      <c r="D460" s="14"/>
      <c r="E460" s="15"/>
      <c r="F460" s="15"/>
      <c r="G460" s="15"/>
      <c r="H460" s="15"/>
      <c r="I460" s="15"/>
      <c r="J460" s="15"/>
      <c r="K460" s="15"/>
      <c r="L460" s="15"/>
      <c r="M460" s="14"/>
      <c r="N460" s="3"/>
      <c r="O460" s="3"/>
      <c r="P460" s="3"/>
      <c r="Q460" s="2" t="s">
        <v>589</v>
      </c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</row>
    <row r="461" spans="1:48" ht="30" customHeight="1" x14ac:dyDescent="0.3">
      <c r="A461" s="16" t="s">
        <v>591</v>
      </c>
      <c r="B461" s="16" t="s">
        <v>592</v>
      </c>
      <c r="C461" s="16" t="s">
        <v>93</v>
      </c>
      <c r="D461" s="14">
        <v>1</v>
      </c>
      <c r="E461" s="15">
        <f>TRUNC(단가대비표!O159,0)</f>
        <v>53000000</v>
      </c>
      <c r="F461" s="15">
        <f t="shared" ref="F461:F467" si="48">TRUNC(E461*D461, 0)</f>
        <v>53000000</v>
      </c>
      <c r="G461" s="15">
        <f>TRUNC(단가대비표!P159,0)</f>
        <v>0</v>
      </c>
      <c r="H461" s="15">
        <f t="shared" ref="H461:H467" si="49">TRUNC(G461*D461, 0)</f>
        <v>0</v>
      </c>
      <c r="I461" s="15">
        <f>TRUNC(단가대비표!V159,0)</f>
        <v>0</v>
      </c>
      <c r="J461" s="15">
        <f t="shared" ref="J461:J467" si="50">TRUNC(I461*D461, 0)</f>
        <v>0</v>
      </c>
      <c r="K461" s="15">
        <f t="shared" ref="K461:L467" si="51">TRUNC(E461+G461+I461, 0)</f>
        <v>53000000</v>
      </c>
      <c r="L461" s="15">
        <f t="shared" si="51"/>
        <v>53000000</v>
      </c>
      <c r="M461" s="16" t="s">
        <v>593</v>
      </c>
      <c r="N461" s="2" t="s">
        <v>594</v>
      </c>
      <c r="O461" s="2" t="s">
        <v>52</v>
      </c>
      <c r="P461" s="2" t="s">
        <v>52</v>
      </c>
      <c r="Q461" s="2" t="s">
        <v>589</v>
      </c>
      <c r="R461" s="2" t="s">
        <v>64</v>
      </c>
      <c r="S461" s="2" t="s">
        <v>64</v>
      </c>
      <c r="T461" s="2" t="s">
        <v>63</v>
      </c>
      <c r="U461" s="3"/>
      <c r="V461" s="3"/>
      <c r="W461" s="3"/>
      <c r="X461" s="3">
        <v>1</v>
      </c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2" t="s">
        <v>52</v>
      </c>
      <c r="AS461" s="2" t="s">
        <v>52</v>
      </c>
      <c r="AT461" s="3"/>
      <c r="AU461" s="2" t="s">
        <v>595</v>
      </c>
      <c r="AV461" s="3">
        <v>203</v>
      </c>
    </row>
    <row r="462" spans="1:48" ht="30" customHeight="1" x14ac:dyDescent="0.3">
      <c r="A462" s="16" t="s">
        <v>596</v>
      </c>
      <c r="B462" s="16" t="s">
        <v>597</v>
      </c>
      <c r="C462" s="16" t="s">
        <v>598</v>
      </c>
      <c r="D462" s="14">
        <v>1</v>
      </c>
      <c r="E462" s="15">
        <f>TRUNC(단가대비표!O158,0)</f>
        <v>3060000</v>
      </c>
      <c r="F462" s="15">
        <f t="shared" si="48"/>
        <v>3060000</v>
      </c>
      <c r="G462" s="15">
        <f>TRUNC(단가대비표!P158,0)</f>
        <v>0</v>
      </c>
      <c r="H462" s="15">
        <f t="shared" si="49"/>
        <v>0</v>
      </c>
      <c r="I462" s="15">
        <f>TRUNC(단가대비표!V158,0)</f>
        <v>0</v>
      </c>
      <c r="J462" s="15">
        <f t="shared" si="50"/>
        <v>0</v>
      </c>
      <c r="K462" s="15">
        <f t="shared" si="51"/>
        <v>3060000</v>
      </c>
      <c r="L462" s="15">
        <f t="shared" si="51"/>
        <v>3060000</v>
      </c>
      <c r="M462" s="16" t="s">
        <v>599</v>
      </c>
      <c r="N462" s="2" t="s">
        <v>600</v>
      </c>
      <c r="O462" s="2" t="s">
        <v>52</v>
      </c>
      <c r="P462" s="2" t="s">
        <v>52</v>
      </c>
      <c r="Q462" s="2" t="s">
        <v>589</v>
      </c>
      <c r="R462" s="2" t="s">
        <v>64</v>
      </c>
      <c r="S462" s="2" t="s">
        <v>64</v>
      </c>
      <c r="T462" s="2" t="s">
        <v>63</v>
      </c>
      <c r="U462" s="3"/>
      <c r="V462" s="3"/>
      <c r="W462" s="3"/>
      <c r="X462" s="3">
        <v>1</v>
      </c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2" t="s">
        <v>52</v>
      </c>
      <c r="AS462" s="2" t="s">
        <v>52</v>
      </c>
      <c r="AT462" s="3"/>
      <c r="AU462" s="2" t="s">
        <v>601</v>
      </c>
      <c r="AV462" s="3">
        <v>204</v>
      </c>
    </row>
    <row r="463" spans="1:48" ht="30" customHeight="1" x14ac:dyDescent="0.3">
      <c r="A463" s="16" t="s">
        <v>602</v>
      </c>
      <c r="B463" s="16" t="s">
        <v>603</v>
      </c>
      <c r="C463" s="16" t="s">
        <v>598</v>
      </c>
      <c r="D463" s="14">
        <v>3</v>
      </c>
      <c r="E463" s="15">
        <f>TRUNC(단가대비표!O157,0)</f>
        <v>1150000</v>
      </c>
      <c r="F463" s="15">
        <f t="shared" si="48"/>
        <v>3450000</v>
      </c>
      <c r="G463" s="15">
        <f>TRUNC(단가대비표!P157,0)</f>
        <v>0</v>
      </c>
      <c r="H463" s="15">
        <f t="shared" si="49"/>
        <v>0</v>
      </c>
      <c r="I463" s="15">
        <f>TRUNC(단가대비표!V157,0)</f>
        <v>0</v>
      </c>
      <c r="J463" s="15">
        <f t="shared" si="50"/>
        <v>0</v>
      </c>
      <c r="K463" s="15">
        <f t="shared" si="51"/>
        <v>1150000</v>
      </c>
      <c r="L463" s="15">
        <f t="shared" si="51"/>
        <v>3450000</v>
      </c>
      <c r="M463" s="16" t="s">
        <v>604</v>
      </c>
      <c r="N463" s="2" t="s">
        <v>605</v>
      </c>
      <c r="O463" s="2" t="s">
        <v>52</v>
      </c>
      <c r="P463" s="2" t="s">
        <v>52</v>
      </c>
      <c r="Q463" s="2" t="s">
        <v>589</v>
      </c>
      <c r="R463" s="2" t="s">
        <v>64</v>
      </c>
      <c r="S463" s="2" t="s">
        <v>64</v>
      </c>
      <c r="T463" s="2" t="s">
        <v>63</v>
      </c>
      <c r="U463" s="3"/>
      <c r="V463" s="3"/>
      <c r="W463" s="3"/>
      <c r="X463" s="3">
        <v>1</v>
      </c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2" t="s">
        <v>52</v>
      </c>
      <c r="AS463" s="2" t="s">
        <v>52</v>
      </c>
      <c r="AT463" s="3"/>
      <c r="AU463" s="2" t="s">
        <v>606</v>
      </c>
      <c r="AV463" s="3">
        <v>205</v>
      </c>
    </row>
    <row r="464" spans="1:48" ht="30" customHeight="1" x14ac:dyDescent="0.3">
      <c r="A464" s="16" t="s">
        <v>607</v>
      </c>
      <c r="B464" s="16" t="s">
        <v>608</v>
      </c>
      <c r="C464" s="16" t="s">
        <v>93</v>
      </c>
      <c r="D464" s="14">
        <v>1</v>
      </c>
      <c r="E464" s="15">
        <f>TRUNC(단가대비표!O156,0)</f>
        <v>3100000</v>
      </c>
      <c r="F464" s="15">
        <f t="shared" si="48"/>
        <v>3100000</v>
      </c>
      <c r="G464" s="15">
        <f>TRUNC(단가대비표!P156,0)</f>
        <v>0</v>
      </c>
      <c r="H464" s="15">
        <f t="shared" si="49"/>
        <v>0</v>
      </c>
      <c r="I464" s="15">
        <f>TRUNC(단가대비표!V156,0)</f>
        <v>0</v>
      </c>
      <c r="J464" s="15">
        <f t="shared" si="50"/>
        <v>0</v>
      </c>
      <c r="K464" s="15">
        <f t="shared" si="51"/>
        <v>3100000</v>
      </c>
      <c r="L464" s="15">
        <f t="shared" si="51"/>
        <v>3100000</v>
      </c>
      <c r="M464" s="16" t="s">
        <v>609</v>
      </c>
      <c r="N464" s="2" t="s">
        <v>610</v>
      </c>
      <c r="O464" s="2" t="s">
        <v>52</v>
      </c>
      <c r="P464" s="2" t="s">
        <v>52</v>
      </c>
      <c r="Q464" s="2" t="s">
        <v>589</v>
      </c>
      <c r="R464" s="2" t="s">
        <v>64</v>
      </c>
      <c r="S464" s="2" t="s">
        <v>64</v>
      </c>
      <c r="T464" s="2" t="s">
        <v>63</v>
      </c>
      <c r="U464" s="3"/>
      <c r="V464" s="3"/>
      <c r="W464" s="3"/>
      <c r="X464" s="3">
        <v>1</v>
      </c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2" t="s">
        <v>52</v>
      </c>
      <c r="AS464" s="2" t="s">
        <v>52</v>
      </c>
      <c r="AT464" s="3"/>
      <c r="AU464" s="2" t="s">
        <v>611</v>
      </c>
      <c r="AV464" s="3">
        <v>206</v>
      </c>
    </row>
    <row r="465" spans="1:48" ht="30" customHeight="1" x14ac:dyDescent="0.3">
      <c r="A465" s="16" t="s">
        <v>612</v>
      </c>
      <c r="B465" s="16" t="s">
        <v>603</v>
      </c>
      <c r="C465" s="16" t="s">
        <v>598</v>
      </c>
      <c r="D465" s="14">
        <v>3</v>
      </c>
      <c r="E465" s="15">
        <f>TRUNC(단가대비표!O155,0)</f>
        <v>485000</v>
      </c>
      <c r="F465" s="15">
        <f t="shared" si="48"/>
        <v>1455000</v>
      </c>
      <c r="G465" s="15">
        <f>TRUNC(단가대비표!P155,0)</f>
        <v>0</v>
      </c>
      <c r="H465" s="15">
        <f t="shared" si="49"/>
        <v>0</v>
      </c>
      <c r="I465" s="15">
        <f>TRUNC(단가대비표!V155,0)</f>
        <v>0</v>
      </c>
      <c r="J465" s="15">
        <f t="shared" si="50"/>
        <v>0</v>
      </c>
      <c r="K465" s="15">
        <f t="shared" si="51"/>
        <v>485000</v>
      </c>
      <c r="L465" s="15">
        <f t="shared" si="51"/>
        <v>1455000</v>
      </c>
      <c r="M465" s="16" t="s">
        <v>613</v>
      </c>
      <c r="N465" s="2" t="s">
        <v>614</v>
      </c>
      <c r="O465" s="2" t="s">
        <v>52</v>
      </c>
      <c r="P465" s="2" t="s">
        <v>52</v>
      </c>
      <c r="Q465" s="2" t="s">
        <v>589</v>
      </c>
      <c r="R465" s="2" t="s">
        <v>64</v>
      </c>
      <c r="S465" s="2" t="s">
        <v>64</v>
      </c>
      <c r="T465" s="2" t="s">
        <v>63</v>
      </c>
      <c r="U465" s="3"/>
      <c r="V465" s="3"/>
      <c r="W465" s="3"/>
      <c r="X465" s="3">
        <v>1</v>
      </c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2" t="s">
        <v>52</v>
      </c>
      <c r="AS465" s="2" t="s">
        <v>52</v>
      </c>
      <c r="AT465" s="3"/>
      <c r="AU465" s="2" t="s">
        <v>615</v>
      </c>
      <c r="AV465" s="3">
        <v>207</v>
      </c>
    </row>
    <row r="466" spans="1:48" ht="30" customHeight="1" x14ac:dyDescent="0.3">
      <c r="A466" s="16" t="s">
        <v>616</v>
      </c>
      <c r="B466" s="16" t="s">
        <v>608</v>
      </c>
      <c r="C466" s="16" t="s">
        <v>93</v>
      </c>
      <c r="D466" s="14">
        <v>1</v>
      </c>
      <c r="E466" s="15">
        <f>TRUNC(단가대비표!O154,0)</f>
        <v>920000</v>
      </c>
      <c r="F466" s="15">
        <f t="shared" si="48"/>
        <v>920000</v>
      </c>
      <c r="G466" s="15">
        <f>TRUNC(단가대비표!P154,0)</f>
        <v>0</v>
      </c>
      <c r="H466" s="15">
        <f t="shared" si="49"/>
        <v>0</v>
      </c>
      <c r="I466" s="15">
        <f>TRUNC(단가대비표!V154,0)</f>
        <v>0</v>
      </c>
      <c r="J466" s="15">
        <f t="shared" si="50"/>
        <v>0</v>
      </c>
      <c r="K466" s="15">
        <f t="shared" si="51"/>
        <v>920000</v>
      </c>
      <c r="L466" s="15">
        <f t="shared" si="51"/>
        <v>920000</v>
      </c>
      <c r="M466" s="16" t="s">
        <v>617</v>
      </c>
      <c r="N466" s="2" t="s">
        <v>618</v>
      </c>
      <c r="O466" s="2" t="s">
        <v>52</v>
      </c>
      <c r="P466" s="2" t="s">
        <v>52</v>
      </c>
      <c r="Q466" s="2" t="s">
        <v>589</v>
      </c>
      <c r="R466" s="2" t="s">
        <v>64</v>
      </c>
      <c r="S466" s="2" t="s">
        <v>64</v>
      </c>
      <c r="T466" s="2" t="s">
        <v>63</v>
      </c>
      <c r="U466" s="3"/>
      <c r="V466" s="3"/>
      <c r="W466" s="3"/>
      <c r="X466" s="3">
        <v>1</v>
      </c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2" t="s">
        <v>52</v>
      </c>
      <c r="AS466" s="2" t="s">
        <v>52</v>
      </c>
      <c r="AT466" s="3"/>
      <c r="AU466" s="2" t="s">
        <v>619</v>
      </c>
      <c r="AV466" s="3">
        <v>208</v>
      </c>
    </row>
    <row r="467" spans="1:48" ht="30" customHeight="1" x14ac:dyDescent="0.3">
      <c r="A467" s="16" t="s">
        <v>620</v>
      </c>
      <c r="B467" s="16" t="s">
        <v>621</v>
      </c>
      <c r="C467" s="16" t="s">
        <v>93</v>
      </c>
      <c r="D467" s="14">
        <v>1</v>
      </c>
      <c r="E467" s="15">
        <f>TRUNC(단가대비표!O153,0)</f>
        <v>4850000</v>
      </c>
      <c r="F467" s="15">
        <f t="shared" si="48"/>
        <v>4850000</v>
      </c>
      <c r="G467" s="15">
        <f>TRUNC(단가대비표!P153,0)</f>
        <v>0</v>
      </c>
      <c r="H467" s="15">
        <f t="shared" si="49"/>
        <v>0</v>
      </c>
      <c r="I467" s="15">
        <f>TRUNC(단가대비표!V153,0)</f>
        <v>0</v>
      </c>
      <c r="J467" s="15">
        <f t="shared" si="50"/>
        <v>0</v>
      </c>
      <c r="K467" s="15">
        <f t="shared" si="51"/>
        <v>4850000</v>
      </c>
      <c r="L467" s="15">
        <f t="shared" si="51"/>
        <v>4850000</v>
      </c>
      <c r="M467" s="16" t="s">
        <v>622</v>
      </c>
      <c r="N467" s="2" t="s">
        <v>623</v>
      </c>
      <c r="O467" s="2" t="s">
        <v>52</v>
      </c>
      <c r="P467" s="2" t="s">
        <v>52</v>
      </c>
      <c r="Q467" s="2" t="s">
        <v>589</v>
      </c>
      <c r="R467" s="2" t="s">
        <v>64</v>
      </c>
      <c r="S467" s="2" t="s">
        <v>64</v>
      </c>
      <c r="T467" s="2" t="s">
        <v>63</v>
      </c>
      <c r="U467" s="3"/>
      <c r="V467" s="3"/>
      <c r="W467" s="3"/>
      <c r="X467" s="3">
        <v>1</v>
      </c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2" t="s">
        <v>52</v>
      </c>
      <c r="AS467" s="2" t="s">
        <v>52</v>
      </c>
      <c r="AT467" s="3"/>
      <c r="AU467" s="2" t="s">
        <v>624</v>
      </c>
      <c r="AV467" s="3">
        <v>209</v>
      </c>
    </row>
    <row r="468" spans="1:48" ht="30" customHeight="1" x14ac:dyDescent="0.3">
      <c r="A468" s="16" t="s">
        <v>625</v>
      </c>
      <c r="B468" s="16" t="s">
        <v>52</v>
      </c>
      <c r="C468" s="16" t="s">
        <v>52</v>
      </c>
      <c r="D468" s="14"/>
      <c r="E468" s="15">
        <v>0</v>
      </c>
      <c r="F468" s="15">
        <f>SUM(F461:F467)</f>
        <v>69835000</v>
      </c>
      <c r="G468" s="15">
        <v>0</v>
      </c>
      <c r="H468" s="15">
        <f>SUM(H461:H467)</f>
        <v>0</v>
      </c>
      <c r="I468" s="15">
        <v>0</v>
      </c>
      <c r="J468" s="15">
        <f>SUM(J461:J467)</f>
        <v>0</v>
      </c>
      <c r="K468" s="15"/>
      <c r="L468" s="15">
        <f>SUM(L461:L467)</f>
        <v>69835000</v>
      </c>
      <c r="M468" s="16" t="s">
        <v>52</v>
      </c>
      <c r="N468" s="2" t="s">
        <v>626</v>
      </c>
      <c r="O468" s="2" t="s">
        <v>52</v>
      </c>
      <c r="P468" s="2" t="s">
        <v>52</v>
      </c>
      <c r="Q468" s="2" t="s">
        <v>52</v>
      </c>
      <c r="R468" s="2" t="s">
        <v>64</v>
      </c>
      <c r="S468" s="2" t="s">
        <v>64</v>
      </c>
      <c r="T468" s="2" t="s">
        <v>64</v>
      </c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2" t="s">
        <v>52</v>
      </c>
      <c r="AS468" s="2" t="s">
        <v>52</v>
      </c>
      <c r="AT468" s="3"/>
      <c r="AU468" s="2" t="s">
        <v>627</v>
      </c>
      <c r="AV468" s="3">
        <v>210</v>
      </c>
    </row>
    <row r="469" spans="1:48" ht="30" customHeight="1" x14ac:dyDescent="0.3">
      <c r="A469" s="16" t="s">
        <v>628</v>
      </c>
      <c r="B469" s="16" t="s">
        <v>629</v>
      </c>
      <c r="C469" s="16" t="s">
        <v>630</v>
      </c>
      <c r="D469" s="14">
        <v>1</v>
      </c>
      <c r="E469" s="15">
        <f>ROUNDDOWN(SUMIF(X461:X470, RIGHTB(N469, 1), F461:F470)*W469, 0)</f>
        <v>377109</v>
      </c>
      <c r="F469" s="15">
        <f>TRUNC(E469*D469, 0)</f>
        <v>377109</v>
      </c>
      <c r="G469" s="15">
        <v>0</v>
      </c>
      <c r="H469" s="15">
        <f>TRUNC(G469*D469, 0)</f>
        <v>0</v>
      </c>
      <c r="I469" s="15">
        <v>0</v>
      </c>
      <c r="J469" s="15">
        <f>TRUNC(I469*D469, 0)</f>
        <v>0</v>
      </c>
      <c r="K469" s="15">
        <f>TRUNC(E469+G469+I469, 0)</f>
        <v>377109</v>
      </c>
      <c r="L469" s="15">
        <f>TRUNC(F469+H469+J469, 0)</f>
        <v>377109</v>
      </c>
      <c r="M469" s="16" t="s">
        <v>52</v>
      </c>
      <c r="N469" s="2" t="s">
        <v>631</v>
      </c>
      <c r="O469" s="2" t="s">
        <v>52</v>
      </c>
      <c r="P469" s="2" t="s">
        <v>52</v>
      </c>
      <c r="Q469" s="2" t="s">
        <v>589</v>
      </c>
      <c r="R469" s="2" t="s">
        <v>64</v>
      </c>
      <c r="S469" s="2" t="s">
        <v>64</v>
      </c>
      <c r="T469" s="2" t="s">
        <v>64</v>
      </c>
      <c r="U469" s="3">
        <v>0</v>
      </c>
      <c r="V469" s="3">
        <v>0</v>
      </c>
      <c r="W469" s="3">
        <v>5.4000000000000003E-3</v>
      </c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2" t="s">
        <v>52</v>
      </c>
      <c r="AS469" s="2" t="s">
        <v>52</v>
      </c>
      <c r="AT469" s="3"/>
      <c r="AU469" s="2" t="s">
        <v>632</v>
      </c>
      <c r="AV469" s="3">
        <v>211</v>
      </c>
    </row>
    <row r="470" spans="1:48" ht="30" customHeight="1" x14ac:dyDescent="0.3">
      <c r="A470" s="16" t="s">
        <v>633</v>
      </c>
      <c r="B470" s="46" t="s">
        <v>3460</v>
      </c>
      <c r="C470" s="16" t="s">
        <v>630</v>
      </c>
      <c r="D470" s="14">
        <v>1</v>
      </c>
      <c r="E470" s="15">
        <f>TRUNC(일위대가목록!E156,0)</f>
        <v>456100</v>
      </c>
      <c r="F470" s="15">
        <f>TRUNC(E470*D470, 0)</f>
        <v>456100</v>
      </c>
      <c r="G470" s="15">
        <f>TRUNC(일위대가목록!F156,0)</f>
        <v>0</v>
      </c>
      <c r="H470" s="15">
        <f>TRUNC(G470*D470, 0)</f>
        <v>0</v>
      </c>
      <c r="I470" s="15">
        <f>TRUNC(일위대가목록!G156,0)</f>
        <v>0</v>
      </c>
      <c r="J470" s="15">
        <f>TRUNC(I470*D470, 0)</f>
        <v>0</v>
      </c>
      <c r="K470" s="15">
        <f>TRUNC(E470+G470+I470, 0)</f>
        <v>456100</v>
      </c>
      <c r="L470" s="15">
        <f>TRUNC(F470+H470+J470, 0)</f>
        <v>456100</v>
      </c>
      <c r="M470" s="16" t="s">
        <v>634</v>
      </c>
      <c r="N470" s="2" t="s">
        <v>635</v>
      </c>
      <c r="O470" s="2" t="s">
        <v>52</v>
      </c>
      <c r="P470" s="2" t="s">
        <v>52</v>
      </c>
      <c r="Q470" s="2" t="s">
        <v>589</v>
      </c>
      <c r="R470" s="2" t="s">
        <v>63</v>
      </c>
      <c r="S470" s="2" t="s">
        <v>64</v>
      </c>
      <c r="T470" s="2" t="s">
        <v>64</v>
      </c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2" t="s">
        <v>52</v>
      </c>
      <c r="AS470" s="2" t="s">
        <v>52</v>
      </c>
      <c r="AT470" s="3"/>
      <c r="AU470" s="2" t="s">
        <v>636</v>
      </c>
      <c r="AV470" s="3">
        <v>196</v>
      </c>
    </row>
    <row r="471" spans="1:48" ht="30" customHeight="1" x14ac:dyDescent="0.3">
      <c r="A471" s="14"/>
      <c r="B471" s="14"/>
      <c r="C471" s="14"/>
      <c r="D471" s="14"/>
      <c r="E471" s="15"/>
      <c r="F471" s="15"/>
      <c r="G471" s="15"/>
      <c r="H471" s="15"/>
      <c r="I471" s="15"/>
      <c r="J471" s="15"/>
      <c r="K471" s="15"/>
      <c r="L471" s="15"/>
      <c r="M471" s="14"/>
      <c r="Q471" s="1" t="s">
        <v>589</v>
      </c>
    </row>
    <row r="472" spans="1:48" ht="30" customHeight="1" x14ac:dyDescent="0.3">
      <c r="A472" s="14"/>
      <c r="B472" s="14"/>
      <c r="C472" s="14"/>
      <c r="D472" s="14"/>
      <c r="E472" s="15"/>
      <c r="F472" s="15"/>
      <c r="G472" s="15"/>
      <c r="H472" s="15"/>
      <c r="I472" s="15"/>
      <c r="J472" s="15"/>
      <c r="K472" s="15"/>
      <c r="L472" s="15"/>
      <c r="M472" s="14"/>
      <c r="Q472" s="1" t="s">
        <v>589</v>
      </c>
    </row>
    <row r="473" spans="1:48" ht="30" customHeight="1" x14ac:dyDescent="0.3">
      <c r="A473" s="14"/>
      <c r="B473" s="14"/>
      <c r="C473" s="14"/>
      <c r="D473" s="14"/>
      <c r="E473" s="15"/>
      <c r="F473" s="15"/>
      <c r="G473" s="15"/>
      <c r="H473" s="15"/>
      <c r="I473" s="15"/>
      <c r="J473" s="15"/>
      <c r="K473" s="15"/>
      <c r="L473" s="15"/>
      <c r="M473" s="14"/>
      <c r="Q473" s="1" t="s">
        <v>589</v>
      </c>
    </row>
    <row r="474" spans="1:48" ht="30" customHeight="1" x14ac:dyDescent="0.3">
      <c r="A474" s="14"/>
      <c r="B474" s="14"/>
      <c r="C474" s="14"/>
      <c r="D474" s="14"/>
      <c r="E474" s="15"/>
      <c r="F474" s="15"/>
      <c r="G474" s="15"/>
      <c r="H474" s="15"/>
      <c r="I474" s="15"/>
      <c r="J474" s="15"/>
      <c r="K474" s="15"/>
      <c r="L474" s="15"/>
      <c r="M474" s="14"/>
      <c r="Q474" s="1" t="s">
        <v>589</v>
      </c>
    </row>
    <row r="475" spans="1:48" ht="30" customHeight="1" x14ac:dyDescent="0.3">
      <c r="A475" s="14"/>
      <c r="B475" s="14"/>
      <c r="C475" s="14"/>
      <c r="D475" s="14"/>
      <c r="E475" s="15"/>
      <c r="F475" s="15"/>
      <c r="G475" s="15"/>
      <c r="H475" s="15"/>
      <c r="I475" s="15"/>
      <c r="J475" s="15"/>
      <c r="K475" s="15"/>
      <c r="L475" s="15"/>
      <c r="M475" s="14"/>
      <c r="Q475" s="1" t="s">
        <v>589</v>
      </c>
    </row>
    <row r="476" spans="1:48" ht="30" customHeight="1" x14ac:dyDescent="0.3">
      <c r="A476" s="14"/>
      <c r="B476" s="14"/>
      <c r="C476" s="14"/>
      <c r="D476" s="14"/>
      <c r="E476" s="15"/>
      <c r="F476" s="15"/>
      <c r="G476" s="15"/>
      <c r="H476" s="15"/>
      <c r="I476" s="15"/>
      <c r="J476" s="15"/>
      <c r="K476" s="15"/>
      <c r="L476" s="15"/>
      <c r="M476" s="14"/>
      <c r="Q476" s="1" t="s">
        <v>589</v>
      </c>
    </row>
    <row r="477" spans="1:48" ht="30" customHeight="1" x14ac:dyDescent="0.3">
      <c r="A477" s="14"/>
      <c r="B477" s="14"/>
      <c r="C477" s="14"/>
      <c r="D477" s="14"/>
      <c r="E477" s="15"/>
      <c r="F477" s="15"/>
      <c r="G477" s="15"/>
      <c r="H477" s="15"/>
      <c r="I477" s="15"/>
      <c r="J477" s="15"/>
      <c r="K477" s="15"/>
      <c r="L477" s="15"/>
      <c r="M477" s="14"/>
      <c r="Q477" s="1" t="s">
        <v>589</v>
      </c>
    </row>
    <row r="478" spans="1:48" ht="30" customHeight="1" x14ac:dyDescent="0.3">
      <c r="A478" s="14"/>
      <c r="B478" s="14"/>
      <c r="C478" s="14"/>
      <c r="D478" s="14"/>
      <c r="E478" s="15"/>
      <c r="F478" s="15"/>
      <c r="G478" s="15"/>
      <c r="H478" s="15"/>
      <c r="I478" s="15"/>
      <c r="J478" s="15"/>
      <c r="K478" s="15"/>
      <c r="L478" s="15"/>
      <c r="M478" s="14"/>
      <c r="Q478" s="1" t="s">
        <v>589</v>
      </c>
    </row>
    <row r="479" spans="1:48" ht="30" customHeight="1" x14ac:dyDescent="0.3">
      <c r="A479" s="14"/>
      <c r="B479" s="14"/>
      <c r="C479" s="14"/>
      <c r="D479" s="14"/>
      <c r="E479" s="15"/>
      <c r="F479" s="15"/>
      <c r="G479" s="15"/>
      <c r="H479" s="15"/>
      <c r="I479" s="15"/>
      <c r="J479" s="15"/>
      <c r="K479" s="15"/>
      <c r="L479" s="15"/>
      <c r="M479" s="14"/>
      <c r="Q479" s="1" t="s">
        <v>589</v>
      </c>
    </row>
    <row r="480" spans="1:48" ht="30" customHeight="1" x14ac:dyDescent="0.3">
      <c r="A480" s="14"/>
      <c r="B480" s="14"/>
      <c r="C480" s="14"/>
      <c r="D480" s="14"/>
      <c r="E480" s="15"/>
      <c r="F480" s="15"/>
      <c r="G480" s="15"/>
      <c r="H480" s="15"/>
      <c r="I480" s="15"/>
      <c r="J480" s="15"/>
      <c r="K480" s="15"/>
      <c r="L480" s="15"/>
      <c r="M480" s="14"/>
      <c r="Q480" s="1" t="s">
        <v>589</v>
      </c>
    </row>
    <row r="481" spans="1:17" ht="30" customHeight="1" x14ac:dyDescent="0.3">
      <c r="A481" s="14"/>
      <c r="B481" s="14"/>
      <c r="C481" s="14"/>
      <c r="D481" s="14"/>
      <c r="E481" s="15"/>
      <c r="F481" s="15"/>
      <c r="G481" s="15"/>
      <c r="H481" s="15"/>
      <c r="I481" s="15"/>
      <c r="J481" s="15"/>
      <c r="K481" s="15"/>
      <c r="L481" s="15"/>
      <c r="M481" s="14"/>
      <c r="Q481" s="1" t="s">
        <v>589</v>
      </c>
    </row>
    <row r="482" spans="1:17" ht="30" customHeight="1" x14ac:dyDescent="0.3">
      <c r="A482" s="14"/>
      <c r="B482" s="14"/>
      <c r="C482" s="14"/>
      <c r="D482" s="14"/>
      <c r="E482" s="15"/>
      <c r="F482" s="15"/>
      <c r="G482" s="15"/>
      <c r="H482" s="15"/>
      <c r="I482" s="15"/>
      <c r="J482" s="15"/>
      <c r="K482" s="15"/>
      <c r="L482" s="15"/>
      <c r="M482" s="14"/>
      <c r="Q482" s="1" t="s">
        <v>589</v>
      </c>
    </row>
    <row r="483" spans="1:17" ht="30" customHeight="1" x14ac:dyDescent="0.3">
      <c r="A483" s="16" t="s">
        <v>66</v>
      </c>
      <c r="B483" s="14"/>
      <c r="C483" s="14"/>
      <c r="D483" s="14"/>
      <c r="E483" s="15"/>
      <c r="F483" s="15">
        <f>SUMIF(Q461:Q482,"010118",F461:F482)</f>
        <v>70668209</v>
      </c>
      <c r="G483" s="15"/>
      <c r="H483" s="15">
        <f>SUMIF(Q461:Q482,"010118",H461:H482)</f>
        <v>0</v>
      </c>
      <c r="I483" s="15"/>
      <c r="J483" s="15">
        <f>SUMIF(Q461:Q482,"010118",J461:J482)</f>
        <v>0</v>
      </c>
      <c r="K483" s="15"/>
      <c r="L483" s="15">
        <f>SUMIF(Q461:Q482,"010118",L461:L482)</f>
        <v>70668209</v>
      </c>
      <c r="M483" s="14"/>
      <c r="N483" t="s">
        <v>67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8" manualBreakCount="18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435" max="16383" man="1"/>
    <brk id="459" max="16383" man="1"/>
    <brk id="48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1"/>
  <sheetViews>
    <sheetView view="pageBreakPreview" topLeftCell="B114" zoomScaleNormal="100" zoomScaleSheetLayoutView="100" workbookViewId="0">
      <selection activeCell="E190" sqref="E189:E190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5"/>
      <c r="B1" s="4" t="s">
        <v>637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30" customHeight="1" x14ac:dyDescent="0.3">
      <c r="A2" s="17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14" ht="27.95" customHeight="1" x14ac:dyDescent="0.3">
      <c r="A3" s="9" t="s">
        <v>638</v>
      </c>
      <c r="B3" s="9" t="s">
        <v>2</v>
      </c>
      <c r="C3" s="9" t="s">
        <v>3</v>
      </c>
      <c r="D3" s="9" t="s">
        <v>4</v>
      </c>
      <c r="E3" s="9" t="s">
        <v>639</v>
      </c>
      <c r="F3" s="9" t="s">
        <v>640</v>
      </c>
      <c r="G3" s="9" t="s">
        <v>641</v>
      </c>
      <c r="H3" s="9" t="s">
        <v>642</v>
      </c>
      <c r="I3" s="9" t="s">
        <v>643</v>
      </c>
      <c r="J3" s="9" t="s">
        <v>644</v>
      </c>
      <c r="K3" s="9" t="s">
        <v>645</v>
      </c>
      <c r="L3" s="9" t="s">
        <v>646</v>
      </c>
      <c r="M3" s="9" t="s">
        <v>647</v>
      </c>
      <c r="N3" s="1" t="s">
        <v>648</v>
      </c>
    </row>
    <row r="4" spans="1:14" ht="27.95" customHeight="1" x14ac:dyDescent="0.3">
      <c r="A4" s="16" t="s">
        <v>659</v>
      </c>
      <c r="B4" s="16" t="s">
        <v>660</v>
      </c>
      <c r="C4" s="16" t="s">
        <v>661</v>
      </c>
      <c r="D4" s="16" t="s">
        <v>662</v>
      </c>
      <c r="E4" s="26">
        <f>일위대가!F9</f>
        <v>8597</v>
      </c>
      <c r="F4" s="26">
        <f>일위대가!H9</f>
        <v>59020</v>
      </c>
      <c r="G4" s="26">
        <f>일위대가!J9</f>
        <v>13873</v>
      </c>
      <c r="H4" s="26">
        <f t="shared" ref="H4:H35" si="0">E4+F4+G4</f>
        <v>81490</v>
      </c>
      <c r="I4" s="16" t="s">
        <v>663</v>
      </c>
      <c r="J4" s="16" t="s">
        <v>52</v>
      </c>
      <c r="K4" s="16" t="s">
        <v>664</v>
      </c>
      <c r="L4" s="16" t="s">
        <v>52</v>
      </c>
      <c r="M4" s="16" t="s">
        <v>52</v>
      </c>
      <c r="N4" s="2" t="s">
        <v>63</v>
      </c>
    </row>
    <row r="5" spans="1:14" ht="27.95" customHeight="1" x14ac:dyDescent="0.3">
      <c r="A5" s="16" t="s">
        <v>683</v>
      </c>
      <c r="B5" s="16" t="s">
        <v>660</v>
      </c>
      <c r="C5" s="16" t="s">
        <v>684</v>
      </c>
      <c r="D5" s="16" t="s">
        <v>662</v>
      </c>
      <c r="E5" s="26">
        <f>일위대가!F16</f>
        <v>17162</v>
      </c>
      <c r="F5" s="26">
        <f>일위대가!H16</f>
        <v>59020</v>
      </c>
      <c r="G5" s="26">
        <f>일위대가!J16</f>
        <v>17514</v>
      </c>
      <c r="H5" s="26">
        <f t="shared" si="0"/>
        <v>93696</v>
      </c>
      <c r="I5" s="16" t="s">
        <v>685</v>
      </c>
      <c r="J5" s="16" t="s">
        <v>52</v>
      </c>
      <c r="K5" s="16" t="s">
        <v>664</v>
      </c>
      <c r="L5" s="16" t="s">
        <v>52</v>
      </c>
      <c r="M5" s="16" t="s">
        <v>52</v>
      </c>
      <c r="N5" s="2" t="s">
        <v>63</v>
      </c>
    </row>
    <row r="6" spans="1:14" ht="27.95" customHeight="1" x14ac:dyDescent="0.3">
      <c r="A6" s="16" t="s">
        <v>693</v>
      </c>
      <c r="B6" s="16" t="s">
        <v>660</v>
      </c>
      <c r="C6" s="16" t="s">
        <v>694</v>
      </c>
      <c r="D6" s="16" t="s">
        <v>662</v>
      </c>
      <c r="E6" s="26">
        <f>일위대가!F23</f>
        <v>17682</v>
      </c>
      <c r="F6" s="26">
        <f>일위대가!H23</f>
        <v>59020</v>
      </c>
      <c r="G6" s="26">
        <f>일위대가!J23</f>
        <v>23423</v>
      </c>
      <c r="H6" s="26">
        <f t="shared" si="0"/>
        <v>100125</v>
      </c>
      <c r="I6" s="16" t="s">
        <v>695</v>
      </c>
      <c r="J6" s="16" t="s">
        <v>52</v>
      </c>
      <c r="K6" s="16" t="s">
        <v>664</v>
      </c>
      <c r="L6" s="16" t="s">
        <v>52</v>
      </c>
      <c r="M6" s="16" t="s">
        <v>52</v>
      </c>
      <c r="N6" s="2" t="s">
        <v>63</v>
      </c>
    </row>
    <row r="7" spans="1:14" ht="27.95" customHeight="1" x14ac:dyDescent="0.3">
      <c r="A7" s="16" t="s">
        <v>702</v>
      </c>
      <c r="B7" s="16" t="s">
        <v>660</v>
      </c>
      <c r="C7" s="16" t="s">
        <v>703</v>
      </c>
      <c r="D7" s="16" t="s">
        <v>662</v>
      </c>
      <c r="E7" s="26">
        <f>일위대가!F30</f>
        <v>20109</v>
      </c>
      <c r="F7" s="26">
        <f>일위대가!H30</f>
        <v>59020</v>
      </c>
      <c r="G7" s="26">
        <f>일위대가!J30</f>
        <v>24554</v>
      </c>
      <c r="H7" s="26">
        <f t="shared" si="0"/>
        <v>103683</v>
      </c>
      <c r="I7" s="16" t="s">
        <v>704</v>
      </c>
      <c r="J7" s="16" t="s">
        <v>52</v>
      </c>
      <c r="K7" s="16" t="s">
        <v>664</v>
      </c>
      <c r="L7" s="16" t="s">
        <v>52</v>
      </c>
      <c r="M7" s="16" t="s">
        <v>52</v>
      </c>
      <c r="N7" s="2" t="s">
        <v>63</v>
      </c>
    </row>
    <row r="8" spans="1:14" ht="27.95" customHeight="1" x14ac:dyDescent="0.3">
      <c r="A8" s="16" t="s">
        <v>711</v>
      </c>
      <c r="B8" s="16" t="s">
        <v>660</v>
      </c>
      <c r="C8" s="16" t="s">
        <v>712</v>
      </c>
      <c r="D8" s="16" t="s">
        <v>662</v>
      </c>
      <c r="E8" s="26">
        <f>일위대가!F37</f>
        <v>33805</v>
      </c>
      <c r="F8" s="26">
        <f>일위대가!H37</f>
        <v>59020</v>
      </c>
      <c r="G8" s="26">
        <f>일위대가!J37</f>
        <v>29621</v>
      </c>
      <c r="H8" s="26">
        <f t="shared" si="0"/>
        <v>122446</v>
      </c>
      <c r="I8" s="16" t="s">
        <v>713</v>
      </c>
      <c r="J8" s="16" t="s">
        <v>52</v>
      </c>
      <c r="K8" s="16" t="s">
        <v>664</v>
      </c>
      <c r="L8" s="16" t="s">
        <v>52</v>
      </c>
      <c r="M8" s="16" t="s">
        <v>52</v>
      </c>
      <c r="N8" s="2" t="s">
        <v>63</v>
      </c>
    </row>
    <row r="9" spans="1:14" ht="27.95" customHeight="1" x14ac:dyDescent="0.3">
      <c r="A9" s="16" t="s">
        <v>720</v>
      </c>
      <c r="B9" s="16" t="s">
        <v>721</v>
      </c>
      <c r="C9" s="16" t="s">
        <v>694</v>
      </c>
      <c r="D9" s="16" t="s">
        <v>662</v>
      </c>
      <c r="E9" s="26">
        <f>일위대가!F44</f>
        <v>20439</v>
      </c>
      <c r="F9" s="26">
        <f>일위대가!H44</f>
        <v>59020</v>
      </c>
      <c r="G9" s="26">
        <f>일위대가!J44</f>
        <v>27120</v>
      </c>
      <c r="H9" s="26">
        <f t="shared" si="0"/>
        <v>106579</v>
      </c>
      <c r="I9" s="16" t="s">
        <v>722</v>
      </c>
      <c r="J9" s="16" t="s">
        <v>52</v>
      </c>
      <c r="K9" s="16" t="s">
        <v>664</v>
      </c>
      <c r="L9" s="16" t="s">
        <v>52</v>
      </c>
      <c r="M9" s="16" t="s">
        <v>52</v>
      </c>
      <c r="N9" s="2" t="s">
        <v>63</v>
      </c>
    </row>
    <row r="10" spans="1:14" ht="27.95" customHeight="1" x14ac:dyDescent="0.3">
      <c r="A10" s="16" t="s">
        <v>730</v>
      </c>
      <c r="B10" s="16" t="s">
        <v>731</v>
      </c>
      <c r="C10" s="16" t="s">
        <v>732</v>
      </c>
      <c r="D10" s="16" t="s">
        <v>662</v>
      </c>
      <c r="E10" s="26">
        <f>일위대가!F48</f>
        <v>0</v>
      </c>
      <c r="F10" s="26">
        <f>일위대가!H48</f>
        <v>0</v>
      </c>
      <c r="G10" s="26">
        <f>일위대가!J48</f>
        <v>5513</v>
      </c>
      <c r="H10" s="26">
        <f t="shared" si="0"/>
        <v>5513</v>
      </c>
      <c r="I10" s="16" t="s">
        <v>733</v>
      </c>
      <c r="J10" s="16" t="s">
        <v>52</v>
      </c>
      <c r="K10" s="16" t="s">
        <v>664</v>
      </c>
      <c r="L10" s="16" t="s">
        <v>52</v>
      </c>
      <c r="M10" s="16" t="s">
        <v>52</v>
      </c>
      <c r="N10" s="2" t="s">
        <v>63</v>
      </c>
    </row>
    <row r="11" spans="1:14" ht="27.95" customHeight="1" x14ac:dyDescent="0.3">
      <c r="A11" s="16" t="s">
        <v>737</v>
      </c>
      <c r="B11" s="16" t="s">
        <v>738</v>
      </c>
      <c r="C11" s="16" t="s">
        <v>739</v>
      </c>
      <c r="D11" s="16" t="s">
        <v>662</v>
      </c>
      <c r="E11" s="26">
        <f>일위대가!F52</f>
        <v>0</v>
      </c>
      <c r="F11" s="26">
        <f>일위대가!H52</f>
        <v>0</v>
      </c>
      <c r="G11" s="26">
        <f>일위대가!J52</f>
        <v>18857</v>
      </c>
      <c r="H11" s="26">
        <f t="shared" si="0"/>
        <v>18857</v>
      </c>
      <c r="I11" s="16" t="s">
        <v>740</v>
      </c>
      <c r="J11" s="16" t="s">
        <v>52</v>
      </c>
      <c r="K11" s="16" t="s">
        <v>664</v>
      </c>
      <c r="L11" s="16" t="s">
        <v>52</v>
      </c>
      <c r="M11" s="16" t="s">
        <v>52</v>
      </c>
      <c r="N11" s="2" t="s">
        <v>63</v>
      </c>
    </row>
    <row r="12" spans="1:14" ht="27.95" customHeight="1" x14ac:dyDescent="0.3">
      <c r="A12" s="16" t="s">
        <v>744</v>
      </c>
      <c r="B12" s="16" t="s">
        <v>745</v>
      </c>
      <c r="C12" s="16" t="s">
        <v>746</v>
      </c>
      <c r="D12" s="16" t="s">
        <v>662</v>
      </c>
      <c r="E12" s="26">
        <f>일위대가!F59</f>
        <v>18237</v>
      </c>
      <c r="F12" s="26">
        <f>일위대가!H59</f>
        <v>49778</v>
      </c>
      <c r="G12" s="26">
        <f>일위대가!J59</f>
        <v>10544</v>
      </c>
      <c r="H12" s="26">
        <f t="shared" si="0"/>
        <v>78559</v>
      </c>
      <c r="I12" s="16" t="s">
        <v>747</v>
      </c>
      <c r="J12" s="16" t="s">
        <v>52</v>
      </c>
      <c r="K12" s="16" t="s">
        <v>664</v>
      </c>
      <c r="L12" s="16" t="s">
        <v>52</v>
      </c>
      <c r="M12" s="16" t="s">
        <v>52</v>
      </c>
      <c r="N12" s="2" t="s">
        <v>63</v>
      </c>
    </row>
    <row r="13" spans="1:14" ht="27.95" customHeight="1" x14ac:dyDescent="0.3">
      <c r="A13" s="16" t="s">
        <v>757</v>
      </c>
      <c r="B13" s="16" t="s">
        <v>745</v>
      </c>
      <c r="C13" s="16" t="s">
        <v>758</v>
      </c>
      <c r="D13" s="16" t="s">
        <v>662</v>
      </c>
      <c r="E13" s="26">
        <f>일위대가!F66</f>
        <v>31179</v>
      </c>
      <c r="F13" s="26">
        <f>일위대가!H66</f>
        <v>59020</v>
      </c>
      <c r="G13" s="26">
        <f>일위대가!J66</f>
        <v>20659</v>
      </c>
      <c r="H13" s="26">
        <f t="shared" si="0"/>
        <v>110858</v>
      </c>
      <c r="I13" s="16" t="s">
        <v>759</v>
      </c>
      <c r="J13" s="16" t="s">
        <v>52</v>
      </c>
      <c r="K13" s="16" t="s">
        <v>664</v>
      </c>
      <c r="L13" s="16" t="s">
        <v>52</v>
      </c>
      <c r="M13" s="16" t="s">
        <v>52</v>
      </c>
      <c r="N13" s="2" t="s">
        <v>63</v>
      </c>
    </row>
    <row r="14" spans="1:14" ht="27.95" customHeight="1" x14ac:dyDescent="0.3">
      <c r="A14" s="16" t="s">
        <v>766</v>
      </c>
      <c r="B14" s="16" t="s">
        <v>767</v>
      </c>
      <c r="C14" s="16" t="s">
        <v>758</v>
      </c>
      <c r="D14" s="16" t="s">
        <v>662</v>
      </c>
      <c r="E14" s="26">
        <f>일위대가!F70</f>
        <v>0</v>
      </c>
      <c r="F14" s="26">
        <f>일위대가!H70</f>
        <v>0</v>
      </c>
      <c r="G14" s="26">
        <f>일위대가!J70</f>
        <v>438</v>
      </c>
      <c r="H14" s="26">
        <f t="shared" si="0"/>
        <v>438</v>
      </c>
      <c r="I14" s="16" t="s">
        <v>768</v>
      </c>
      <c r="J14" s="16" t="s">
        <v>52</v>
      </c>
      <c r="K14" s="16" t="s">
        <v>664</v>
      </c>
      <c r="L14" s="16" t="s">
        <v>52</v>
      </c>
      <c r="M14" s="16" t="s">
        <v>52</v>
      </c>
      <c r="N14" s="2" t="s">
        <v>63</v>
      </c>
    </row>
    <row r="15" spans="1:14" ht="27.95" customHeight="1" x14ac:dyDescent="0.3">
      <c r="A15" s="16" t="s">
        <v>772</v>
      </c>
      <c r="B15" s="16" t="s">
        <v>773</v>
      </c>
      <c r="C15" s="16" t="s">
        <v>774</v>
      </c>
      <c r="D15" s="16" t="s">
        <v>662</v>
      </c>
      <c r="E15" s="26">
        <f>일위대가!F77</f>
        <v>12743</v>
      </c>
      <c r="F15" s="26">
        <f>일위대가!H77</f>
        <v>59020</v>
      </c>
      <c r="G15" s="26">
        <f>일위대가!J77</f>
        <v>10298</v>
      </c>
      <c r="H15" s="26">
        <f t="shared" si="0"/>
        <v>82061</v>
      </c>
      <c r="I15" s="16" t="s">
        <v>775</v>
      </c>
      <c r="J15" s="16" t="s">
        <v>52</v>
      </c>
      <c r="K15" s="16" t="s">
        <v>664</v>
      </c>
      <c r="L15" s="16" t="s">
        <v>52</v>
      </c>
      <c r="M15" s="16" t="s">
        <v>52</v>
      </c>
      <c r="N15" s="2" t="s">
        <v>63</v>
      </c>
    </row>
    <row r="16" spans="1:14" ht="27.95" customHeight="1" x14ac:dyDescent="0.3">
      <c r="A16" s="16" t="s">
        <v>783</v>
      </c>
      <c r="B16" s="16" t="s">
        <v>784</v>
      </c>
      <c r="C16" s="16" t="s">
        <v>774</v>
      </c>
      <c r="D16" s="16" t="s">
        <v>662</v>
      </c>
      <c r="E16" s="26">
        <f>일위대가!F84</f>
        <v>11402</v>
      </c>
      <c r="F16" s="26">
        <f>일위대가!H84</f>
        <v>59020</v>
      </c>
      <c r="G16" s="26">
        <f>일위대가!J84</f>
        <v>9391</v>
      </c>
      <c r="H16" s="26">
        <f t="shared" si="0"/>
        <v>79813</v>
      </c>
      <c r="I16" s="16" t="s">
        <v>785</v>
      </c>
      <c r="J16" s="16" t="s">
        <v>52</v>
      </c>
      <c r="K16" s="16" t="s">
        <v>664</v>
      </c>
      <c r="L16" s="16" t="s">
        <v>52</v>
      </c>
      <c r="M16" s="16" t="s">
        <v>52</v>
      </c>
      <c r="N16" s="2" t="s">
        <v>63</v>
      </c>
    </row>
    <row r="17" spans="1:14" ht="27.95" customHeight="1" x14ac:dyDescent="0.3">
      <c r="A17" s="16" t="s">
        <v>792</v>
      </c>
      <c r="B17" s="16" t="s">
        <v>793</v>
      </c>
      <c r="C17" s="16" t="s">
        <v>794</v>
      </c>
      <c r="D17" s="16" t="s">
        <v>662</v>
      </c>
      <c r="E17" s="26">
        <f>일위대가!F91</f>
        <v>13982</v>
      </c>
      <c r="F17" s="26">
        <f>일위대가!H91</f>
        <v>59020</v>
      </c>
      <c r="G17" s="26">
        <f>일위대가!J91</f>
        <v>19136</v>
      </c>
      <c r="H17" s="26">
        <f t="shared" si="0"/>
        <v>92138</v>
      </c>
      <c r="I17" s="16" t="s">
        <v>795</v>
      </c>
      <c r="J17" s="16" t="s">
        <v>52</v>
      </c>
      <c r="K17" s="16" t="s">
        <v>664</v>
      </c>
      <c r="L17" s="16" t="s">
        <v>52</v>
      </c>
      <c r="M17" s="16" t="s">
        <v>52</v>
      </c>
      <c r="N17" s="2" t="s">
        <v>63</v>
      </c>
    </row>
    <row r="18" spans="1:14" ht="27.95" customHeight="1" x14ac:dyDescent="0.3">
      <c r="A18" s="16" t="s">
        <v>803</v>
      </c>
      <c r="B18" s="16" t="s">
        <v>804</v>
      </c>
      <c r="C18" s="16" t="s">
        <v>805</v>
      </c>
      <c r="D18" s="16" t="s">
        <v>662</v>
      </c>
      <c r="E18" s="26">
        <f>일위대가!F98</f>
        <v>1767</v>
      </c>
      <c r="F18" s="26">
        <f>일위대가!H98</f>
        <v>36248</v>
      </c>
      <c r="G18" s="26">
        <f>일위대가!J98</f>
        <v>620</v>
      </c>
      <c r="H18" s="26">
        <f t="shared" si="0"/>
        <v>38635</v>
      </c>
      <c r="I18" s="16" t="s">
        <v>806</v>
      </c>
      <c r="J18" s="16" t="s">
        <v>52</v>
      </c>
      <c r="K18" s="16" t="s">
        <v>664</v>
      </c>
      <c r="L18" s="16" t="s">
        <v>52</v>
      </c>
      <c r="M18" s="16" t="s">
        <v>52</v>
      </c>
      <c r="N18" s="2" t="s">
        <v>63</v>
      </c>
    </row>
    <row r="19" spans="1:14" ht="27.95" customHeight="1" x14ac:dyDescent="0.3">
      <c r="A19" s="16" t="s">
        <v>819</v>
      </c>
      <c r="B19" s="16" t="s">
        <v>820</v>
      </c>
      <c r="C19" s="16" t="s">
        <v>821</v>
      </c>
      <c r="D19" s="16" t="s">
        <v>662</v>
      </c>
      <c r="E19" s="26">
        <f>일위대가!F105</f>
        <v>7505</v>
      </c>
      <c r="F19" s="26">
        <f>일위대가!H105</f>
        <v>59020</v>
      </c>
      <c r="G19" s="26">
        <f>일위대가!J105</f>
        <v>31344</v>
      </c>
      <c r="H19" s="26">
        <f t="shared" si="0"/>
        <v>97869</v>
      </c>
      <c r="I19" s="16" t="s">
        <v>822</v>
      </c>
      <c r="J19" s="16" t="s">
        <v>52</v>
      </c>
      <c r="K19" s="16" t="s">
        <v>664</v>
      </c>
      <c r="L19" s="16" t="s">
        <v>52</v>
      </c>
      <c r="M19" s="16" t="s">
        <v>52</v>
      </c>
      <c r="N19" s="2" t="s">
        <v>63</v>
      </c>
    </row>
    <row r="20" spans="1:14" ht="27.95" customHeight="1" x14ac:dyDescent="0.3">
      <c r="A20" s="16" t="s">
        <v>830</v>
      </c>
      <c r="B20" s="16" t="s">
        <v>820</v>
      </c>
      <c r="C20" s="16" t="s">
        <v>831</v>
      </c>
      <c r="D20" s="16" t="s">
        <v>662</v>
      </c>
      <c r="E20" s="26">
        <f>일위대가!F112</f>
        <v>10666</v>
      </c>
      <c r="F20" s="26">
        <f>일위대가!H112</f>
        <v>59020</v>
      </c>
      <c r="G20" s="26">
        <f>일위대가!J112</f>
        <v>53629</v>
      </c>
      <c r="H20" s="26">
        <f t="shared" si="0"/>
        <v>123315</v>
      </c>
      <c r="I20" s="16" t="s">
        <v>832</v>
      </c>
      <c r="J20" s="16" t="s">
        <v>52</v>
      </c>
      <c r="K20" s="16" t="s">
        <v>664</v>
      </c>
      <c r="L20" s="16" t="s">
        <v>52</v>
      </c>
      <c r="M20" s="16" t="s">
        <v>52</v>
      </c>
      <c r="N20" s="2" t="s">
        <v>63</v>
      </c>
    </row>
    <row r="21" spans="1:14" ht="27.95" customHeight="1" x14ac:dyDescent="0.3">
      <c r="A21" s="16" t="s">
        <v>839</v>
      </c>
      <c r="B21" s="16" t="s">
        <v>820</v>
      </c>
      <c r="C21" s="16" t="s">
        <v>840</v>
      </c>
      <c r="D21" s="16" t="s">
        <v>662</v>
      </c>
      <c r="E21" s="26">
        <f>일위대가!F119</f>
        <v>22309</v>
      </c>
      <c r="F21" s="26">
        <f>일위대가!H119</f>
        <v>59020</v>
      </c>
      <c r="G21" s="26">
        <f>일위대가!J119</f>
        <v>90444</v>
      </c>
      <c r="H21" s="26">
        <f t="shared" si="0"/>
        <v>171773</v>
      </c>
      <c r="I21" s="16" t="s">
        <v>841</v>
      </c>
      <c r="J21" s="16" t="s">
        <v>52</v>
      </c>
      <c r="K21" s="16" t="s">
        <v>664</v>
      </c>
      <c r="L21" s="16" t="s">
        <v>52</v>
      </c>
      <c r="M21" s="16" t="s">
        <v>52</v>
      </c>
      <c r="N21" s="2" t="s">
        <v>63</v>
      </c>
    </row>
    <row r="22" spans="1:14" ht="27.95" customHeight="1" x14ac:dyDescent="0.3">
      <c r="A22" s="16" t="s">
        <v>849</v>
      </c>
      <c r="B22" s="16" t="s">
        <v>850</v>
      </c>
      <c r="C22" s="16" t="s">
        <v>821</v>
      </c>
      <c r="D22" s="16" t="s">
        <v>662</v>
      </c>
      <c r="E22" s="26">
        <f>일위대가!F126</f>
        <v>17563</v>
      </c>
      <c r="F22" s="26">
        <f>일위대가!H126</f>
        <v>49778</v>
      </c>
      <c r="G22" s="26">
        <f>일위대가!J126</f>
        <v>23795</v>
      </c>
      <c r="H22" s="26">
        <f t="shared" si="0"/>
        <v>91136</v>
      </c>
      <c r="I22" s="16" t="s">
        <v>851</v>
      </c>
      <c r="J22" s="16" t="s">
        <v>52</v>
      </c>
      <c r="K22" s="16" t="s">
        <v>664</v>
      </c>
      <c r="L22" s="16" t="s">
        <v>52</v>
      </c>
      <c r="M22" s="16" t="s">
        <v>52</v>
      </c>
      <c r="N22" s="2" t="s">
        <v>63</v>
      </c>
    </row>
    <row r="23" spans="1:14" ht="27.95" customHeight="1" x14ac:dyDescent="0.3">
      <c r="A23" s="16" t="s">
        <v>858</v>
      </c>
      <c r="B23" s="16" t="s">
        <v>859</v>
      </c>
      <c r="C23" s="16" t="s">
        <v>831</v>
      </c>
      <c r="D23" s="16" t="s">
        <v>662</v>
      </c>
      <c r="E23" s="26">
        <f>일위대가!F133</f>
        <v>32590</v>
      </c>
      <c r="F23" s="26">
        <f>일위대가!H133</f>
        <v>59020</v>
      </c>
      <c r="G23" s="26">
        <f>일위대가!J133</f>
        <v>17314</v>
      </c>
      <c r="H23" s="26">
        <f t="shared" si="0"/>
        <v>108924</v>
      </c>
      <c r="I23" s="16" t="s">
        <v>860</v>
      </c>
      <c r="J23" s="16" t="s">
        <v>52</v>
      </c>
      <c r="K23" s="16" t="s">
        <v>664</v>
      </c>
      <c r="L23" s="16" t="s">
        <v>52</v>
      </c>
      <c r="M23" s="16" t="s">
        <v>52</v>
      </c>
      <c r="N23" s="2" t="s">
        <v>63</v>
      </c>
    </row>
    <row r="24" spans="1:14" ht="27.95" customHeight="1" x14ac:dyDescent="0.3">
      <c r="A24" s="16" t="s">
        <v>867</v>
      </c>
      <c r="B24" s="16" t="s">
        <v>868</v>
      </c>
      <c r="C24" s="16" t="s">
        <v>869</v>
      </c>
      <c r="D24" s="16" t="s">
        <v>662</v>
      </c>
      <c r="E24" s="26">
        <f>일위대가!F140</f>
        <v>28199</v>
      </c>
      <c r="F24" s="26">
        <f>일위대가!H140</f>
        <v>59020</v>
      </c>
      <c r="G24" s="26">
        <f>일위대가!J140</f>
        <v>51698</v>
      </c>
      <c r="H24" s="26">
        <f t="shared" si="0"/>
        <v>138917</v>
      </c>
      <c r="I24" s="16" t="s">
        <v>870</v>
      </c>
      <c r="J24" s="16" t="s">
        <v>52</v>
      </c>
      <c r="K24" s="16" t="s">
        <v>664</v>
      </c>
      <c r="L24" s="16" t="s">
        <v>52</v>
      </c>
      <c r="M24" s="16" t="s">
        <v>52</v>
      </c>
      <c r="N24" s="2" t="s">
        <v>63</v>
      </c>
    </row>
    <row r="25" spans="1:14" ht="27.95" customHeight="1" x14ac:dyDescent="0.3">
      <c r="A25" s="16" t="s">
        <v>878</v>
      </c>
      <c r="B25" s="16" t="s">
        <v>879</v>
      </c>
      <c r="C25" s="16" t="s">
        <v>880</v>
      </c>
      <c r="D25" s="16" t="s">
        <v>662</v>
      </c>
      <c r="E25" s="26">
        <f>일위대가!F147</f>
        <v>24094</v>
      </c>
      <c r="F25" s="26">
        <f>일위대가!H147</f>
        <v>47967</v>
      </c>
      <c r="G25" s="26">
        <f>일위대가!J147</f>
        <v>33933</v>
      </c>
      <c r="H25" s="26">
        <f t="shared" si="0"/>
        <v>105994</v>
      </c>
      <c r="I25" s="16" t="s">
        <v>881</v>
      </c>
      <c r="J25" s="16" t="s">
        <v>52</v>
      </c>
      <c r="K25" s="16" t="s">
        <v>664</v>
      </c>
      <c r="L25" s="16" t="s">
        <v>52</v>
      </c>
      <c r="M25" s="16" t="s">
        <v>52</v>
      </c>
      <c r="N25" s="2" t="s">
        <v>63</v>
      </c>
    </row>
    <row r="26" spans="1:14" ht="27.95" customHeight="1" x14ac:dyDescent="0.3">
      <c r="A26" s="16" t="s">
        <v>893</v>
      </c>
      <c r="B26" s="16" t="s">
        <v>745</v>
      </c>
      <c r="C26" s="16" t="s">
        <v>894</v>
      </c>
      <c r="D26" s="16" t="s">
        <v>662</v>
      </c>
      <c r="E26" s="26">
        <f>일위대가!F154</f>
        <v>23477</v>
      </c>
      <c r="F26" s="26">
        <f>일위대가!H154</f>
        <v>47967</v>
      </c>
      <c r="G26" s="26">
        <f>일위대가!J154</f>
        <v>18299</v>
      </c>
      <c r="H26" s="26">
        <f t="shared" si="0"/>
        <v>89743</v>
      </c>
      <c r="I26" s="16" t="s">
        <v>895</v>
      </c>
      <c r="J26" s="16" t="s">
        <v>52</v>
      </c>
      <c r="K26" s="16" t="s">
        <v>664</v>
      </c>
      <c r="L26" s="16" t="s">
        <v>52</v>
      </c>
      <c r="M26" s="16" t="s">
        <v>52</v>
      </c>
      <c r="N26" s="2" t="s">
        <v>63</v>
      </c>
    </row>
    <row r="27" spans="1:14" ht="27.95" customHeight="1" x14ac:dyDescent="0.3">
      <c r="A27" s="16" t="s">
        <v>903</v>
      </c>
      <c r="B27" s="16" t="s">
        <v>904</v>
      </c>
      <c r="C27" s="16" t="s">
        <v>905</v>
      </c>
      <c r="D27" s="16" t="s">
        <v>662</v>
      </c>
      <c r="E27" s="26">
        <f>일위대가!F161</f>
        <v>11742</v>
      </c>
      <c r="F27" s="26">
        <f>일위대가!H161</f>
        <v>47967</v>
      </c>
      <c r="G27" s="26">
        <f>일위대가!J161</f>
        <v>10822</v>
      </c>
      <c r="H27" s="26">
        <f t="shared" si="0"/>
        <v>70531</v>
      </c>
      <c r="I27" s="16" t="s">
        <v>906</v>
      </c>
      <c r="J27" s="16" t="s">
        <v>52</v>
      </c>
      <c r="K27" s="16" t="s">
        <v>664</v>
      </c>
      <c r="L27" s="16" t="s">
        <v>52</v>
      </c>
      <c r="M27" s="16" t="s">
        <v>52</v>
      </c>
      <c r="N27" s="2" t="s">
        <v>63</v>
      </c>
    </row>
    <row r="28" spans="1:14" ht="27.95" customHeight="1" x14ac:dyDescent="0.3">
      <c r="A28" s="16" t="s">
        <v>914</v>
      </c>
      <c r="B28" s="16" t="s">
        <v>784</v>
      </c>
      <c r="C28" s="16" t="s">
        <v>915</v>
      </c>
      <c r="D28" s="16" t="s">
        <v>662</v>
      </c>
      <c r="E28" s="26">
        <f>일위대가!F168</f>
        <v>8585</v>
      </c>
      <c r="F28" s="26">
        <f>일위대가!H168</f>
        <v>47967</v>
      </c>
      <c r="G28" s="26">
        <f>일위대가!J168</f>
        <v>8440</v>
      </c>
      <c r="H28" s="26">
        <f t="shared" si="0"/>
        <v>64992</v>
      </c>
      <c r="I28" s="16" t="s">
        <v>916</v>
      </c>
      <c r="J28" s="16" t="s">
        <v>52</v>
      </c>
      <c r="K28" s="16" t="s">
        <v>664</v>
      </c>
      <c r="L28" s="16" t="s">
        <v>52</v>
      </c>
      <c r="M28" s="16" t="s">
        <v>52</v>
      </c>
      <c r="N28" s="2" t="s">
        <v>63</v>
      </c>
    </row>
    <row r="29" spans="1:14" ht="27.95" customHeight="1" x14ac:dyDescent="0.3">
      <c r="A29" s="16" t="s">
        <v>924</v>
      </c>
      <c r="B29" s="16" t="s">
        <v>925</v>
      </c>
      <c r="C29" s="16" t="s">
        <v>926</v>
      </c>
      <c r="D29" s="16" t="s">
        <v>662</v>
      </c>
      <c r="E29" s="26">
        <f>일위대가!F175</f>
        <v>20030</v>
      </c>
      <c r="F29" s="26">
        <f>일위대가!H175</f>
        <v>47967</v>
      </c>
      <c r="G29" s="26">
        <f>일위대가!J175</f>
        <v>23532</v>
      </c>
      <c r="H29" s="26">
        <f t="shared" si="0"/>
        <v>91529</v>
      </c>
      <c r="I29" s="16" t="s">
        <v>927</v>
      </c>
      <c r="J29" s="16" t="s">
        <v>52</v>
      </c>
      <c r="K29" s="16" t="s">
        <v>664</v>
      </c>
      <c r="L29" s="16" t="s">
        <v>52</v>
      </c>
      <c r="M29" s="16" t="s">
        <v>52</v>
      </c>
      <c r="N29" s="2" t="s">
        <v>63</v>
      </c>
    </row>
    <row r="30" spans="1:14" ht="27.95" customHeight="1" x14ac:dyDescent="0.3">
      <c r="A30" s="16" t="s">
        <v>936</v>
      </c>
      <c r="B30" s="16" t="s">
        <v>937</v>
      </c>
      <c r="C30" s="16" t="s">
        <v>938</v>
      </c>
      <c r="D30" s="16" t="s">
        <v>662</v>
      </c>
      <c r="E30" s="26">
        <f>일위대가!F182</f>
        <v>10528</v>
      </c>
      <c r="F30" s="26">
        <f>일위대가!H182</f>
        <v>47967</v>
      </c>
      <c r="G30" s="26">
        <f>일위대가!J182</f>
        <v>16139</v>
      </c>
      <c r="H30" s="26">
        <f t="shared" si="0"/>
        <v>74634</v>
      </c>
      <c r="I30" s="16" t="s">
        <v>939</v>
      </c>
      <c r="J30" s="16" t="s">
        <v>52</v>
      </c>
      <c r="K30" s="16" t="s">
        <v>664</v>
      </c>
      <c r="L30" s="16" t="s">
        <v>52</v>
      </c>
      <c r="M30" s="16" t="s">
        <v>52</v>
      </c>
      <c r="N30" s="2" t="s">
        <v>63</v>
      </c>
    </row>
    <row r="31" spans="1:14" ht="27.95" customHeight="1" x14ac:dyDescent="0.3">
      <c r="A31" s="16" t="s">
        <v>948</v>
      </c>
      <c r="B31" s="16" t="s">
        <v>949</v>
      </c>
      <c r="C31" s="16" t="s">
        <v>950</v>
      </c>
      <c r="D31" s="16" t="s">
        <v>662</v>
      </c>
      <c r="E31" s="26">
        <f>일위대가!F189</f>
        <v>19766</v>
      </c>
      <c r="F31" s="26">
        <f>일위대가!H189</f>
        <v>59020</v>
      </c>
      <c r="G31" s="26">
        <f>일위대가!J189</f>
        <v>57439</v>
      </c>
      <c r="H31" s="26">
        <f t="shared" si="0"/>
        <v>136225</v>
      </c>
      <c r="I31" s="16" t="s">
        <v>951</v>
      </c>
      <c r="J31" s="16" t="s">
        <v>52</v>
      </c>
      <c r="K31" s="16" t="s">
        <v>664</v>
      </c>
      <c r="L31" s="16" t="s">
        <v>52</v>
      </c>
      <c r="M31" s="16" t="s">
        <v>52</v>
      </c>
      <c r="N31" s="2" t="s">
        <v>63</v>
      </c>
    </row>
    <row r="32" spans="1:14" ht="27.95" customHeight="1" x14ac:dyDescent="0.3">
      <c r="A32" s="16" t="s">
        <v>960</v>
      </c>
      <c r="B32" s="16" t="s">
        <v>961</v>
      </c>
      <c r="C32" s="16" t="s">
        <v>962</v>
      </c>
      <c r="D32" s="16" t="s">
        <v>662</v>
      </c>
      <c r="E32" s="26">
        <f>일위대가!F196</f>
        <v>12936</v>
      </c>
      <c r="F32" s="26">
        <f>일위대가!H196</f>
        <v>40000</v>
      </c>
      <c r="G32" s="26">
        <f>일위대가!J196</f>
        <v>7823</v>
      </c>
      <c r="H32" s="26">
        <f t="shared" si="0"/>
        <v>60759</v>
      </c>
      <c r="I32" s="16" t="s">
        <v>963</v>
      </c>
      <c r="J32" s="16" t="s">
        <v>52</v>
      </c>
      <c r="K32" s="16" t="s">
        <v>664</v>
      </c>
      <c r="L32" s="16" t="s">
        <v>52</v>
      </c>
      <c r="M32" s="16" t="s">
        <v>52</v>
      </c>
      <c r="N32" s="2" t="s">
        <v>63</v>
      </c>
    </row>
    <row r="33" spans="1:14" ht="27.95" customHeight="1" x14ac:dyDescent="0.3">
      <c r="A33" s="16" t="s">
        <v>424</v>
      </c>
      <c r="B33" s="16" t="s">
        <v>421</v>
      </c>
      <c r="C33" s="16" t="s">
        <v>422</v>
      </c>
      <c r="D33" s="16" t="s">
        <v>78</v>
      </c>
      <c r="E33" s="26">
        <f>일위대가!F200</f>
        <v>27469</v>
      </c>
      <c r="F33" s="26">
        <f>일위대가!H200</f>
        <v>10124</v>
      </c>
      <c r="G33" s="26">
        <f>일위대가!J200</f>
        <v>3119</v>
      </c>
      <c r="H33" s="26">
        <f t="shared" si="0"/>
        <v>40712</v>
      </c>
      <c r="I33" s="16" t="s">
        <v>423</v>
      </c>
      <c r="J33" s="16" t="s">
        <v>52</v>
      </c>
      <c r="K33" s="16" t="s">
        <v>52</v>
      </c>
      <c r="L33" s="16" t="s">
        <v>52</v>
      </c>
      <c r="M33" s="16" t="s">
        <v>52</v>
      </c>
      <c r="N33" s="2" t="s">
        <v>52</v>
      </c>
    </row>
    <row r="34" spans="1:14" ht="27.95" customHeight="1" x14ac:dyDescent="0.3">
      <c r="A34" s="16" t="s">
        <v>974</v>
      </c>
      <c r="B34" s="16" t="s">
        <v>421</v>
      </c>
      <c r="C34" s="16" t="s">
        <v>422</v>
      </c>
      <c r="D34" s="16" t="s">
        <v>972</v>
      </c>
      <c r="E34" s="26">
        <f>일위대가!F209</f>
        <v>2746979</v>
      </c>
      <c r="F34" s="26">
        <f>일위대가!H209</f>
        <v>1012464</v>
      </c>
      <c r="G34" s="26">
        <f>일위대가!J209</f>
        <v>311945</v>
      </c>
      <c r="H34" s="26">
        <f t="shared" si="0"/>
        <v>4071388</v>
      </c>
      <c r="I34" s="16" t="s">
        <v>973</v>
      </c>
      <c r="J34" s="16" t="s">
        <v>52</v>
      </c>
      <c r="K34" s="16" t="s">
        <v>52</v>
      </c>
      <c r="L34" s="16" t="s">
        <v>52</v>
      </c>
      <c r="M34" s="16" t="s">
        <v>52</v>
      </c>
      <c r="N34" s="2" t="s">
        <v>52</v>
      </c>
    </row>
    <row r="35" spans="1:14" ht="27.95" customHeight="1" x14ac:dyDescent="0.3">
      <c r="A35" s="16" t="s">
        <v>980</v>
      </c>
      <c r="B35" s="16" t="s">
        <v>977</v>
      </c>
      <c r="C35" s="16" t="s">
        <v>978</v>
      </c>
      <c r="D35" s="16" t="s">
        <v>972</v>
      </c>
      <c r="E35" s="26">
        <f>일위대가!F215</f>
        <v>808282</v>
      </c>
      <c r="F35" s="26">
        <f>일위대가!H215</f>
        <v>166685</v>
      </c>
      <c r="G35" s="26">
        <f>일위대가!J215</f>
        <v>23213</v>
      </c>
      <c r="H35" s="26">
        <f t="shared" si="0"/>
        <v>998180</v>
      </c>
      <c r="I35" s="16" t="s">
        <v>979</v>
      </c>
      <c r="J35" s="16" t="s">
        <v>52</v>
      </c>
      <c r="K35" s="16" t="s">
        <v>52</v>
      </c>
      <c r="L35" s="16" t="s">
        <v>52</v>
      </c>
      <c r="M35" s="16" t="s">
        <v>52</v>
      </c>
      <c r="N35" s="2" t="s">
        <v>52</v>
      </c>
    </row>
    <row r="36" spans="1:14" ht="27.95" customHeight="1" x14ac:dyDescent="0.3">
      <c r="A36" s="16" t="s">
        <v>985</v>
      </c>
      <c r="B36" s="16" t="s">
        <v>982</v>
      </c>
      <c r="C36" s="16" t="s">
        <v>983</v>
      </c>
      <c r="D36" s="16" t="s">
        <v>972</v>
      </c>
      <c r="E36" s="26">
        <f>일위대가!F221</f>
        <v>1085928</v>
      </c>
      <c r="F36" s="26">
        <f>일위대가!H221</f>
        <v>153174</v>
      </c>
      <c r="G36" s="26">
        <f>일위대가!J221</f>
        <v>21128</v>
      </c>
      <c r="H36" s="26">
        <f t="shared" ref="H36:H67" si="1">E36+F36+G36</f>
        <v>1260230</v>
      </c>
      <c r="I36" s="16" t="s">
        <v>984</v>
      </c>
      <c r="J36" s="16" t="s">
        <v>52</v>
      </c>
      <c r="K36" s="16" t="s">
        <v>52</v>
      </c>
      <c r="L36" s="16" t="s">
        <v>52</v>
      </c>
      <c r="M36" s="16" t="s">
        <v>52</v>
      </c>
      <c r="N36" s="2" t="s">
        <v>52</v>
      </c>
    </row>
    <row r="37" spans="1:14" ht="27.95" customHeight="1" x14ac:dyDescent="0.3">
      <c r="A37" s="16" t="s">
        <v>990</v>
      </c>
      <c r="B37" s="16" t="s">
        <v>987</v>
      </c>
      <c r="C37" s="16" t="s">
        <v>988</v>
      </c>
      <c r="D37" s="16" t="s">
        <v>135</v>
      </c>
      <c r="E37" s="26">
        <f>일위대가!F229</f>
        <v>10794</v>
      </c>
      <c r="F37" s="26">
        <f>일위대가!H229</f>
        <v>1118</v>
      </c>
      <c r="G37" s="26">
        <f>일위대가!J229</f>
        <v>513</v>
      </c>
      <c r="H37" s="26">
        <f t="shared" si="1"/>
        <v>12425</v>
      </c>
      <c r="I37" s="16" t="s">
        <v>989</v>
      </c>
      <c r="J37" s="16" t="s">
        <v>52</v>
      </c>
      <c r="K37" s="16" t="s">
        <v>52</v>
      </c>
      <c r="L37" s="16" t="s">
        <v>52</v>
      </c>
      <c r="M37" s="16" t="s">
        <v>52</v>
      </c>
      <c r="N37" s="2" t="s">
        <v>52</v>
      </c>
    </row>
    <row r="38" spans="1:14" ht="27.95" customHeight="1" x14ac:dyDescent="0.3">
      <c r="A38" s="16" t="s">
        <v>995</v>
      </c>
      <c r="B38" s="16" t="s">
        <v>992</v>
      </c>
      <c r="C38" s="16" t="s">
        <v>993</v>
      </c>
      <c r="D38" s="16" t="s">
        <v>135</v>
      </c>
      <c r="E38" s="26">
        <f>일위대가!F237</f>
        <v>10666</v>
      </c>
      <c r="F38" s="26">
        <f>일위대가!H237</f>
        <v>757</v>
      </c>
      <c r="G38" s="26">
        <f>일위대가!J237</f>
        <v>344</v>
      </c>
      <c r="H38" s="26">
        <f t="shared" si="1"/>
        <v>11767</v>
      </c>
      <c r="I38" s="16" t="s">
        <v>994</v>
      </c>
      <c r="J38" s="16" t="s">
        <v>52</v>
      </c>
      <c r="K38" s="16" t="s">
        <v>52</v>
      </c>
      <c r="L38" s="16" t="s">
        <v>52</v>
      </c>
      <c r="M38" s="16" t="s">
        <v>52</v>
      </c>
      <c r="N38" s="2" t="s">
        <v>52</v>
      </c>
    </row>
    <row r="39" spans="1:14" ht="27.95" customHeight="1" x14ac:dyDescent="0.3">
      <c r="A39" s="16" t="s">
        <v>1016</v>
      </c>
      <c r="B39" s="16" t="s">
        <v>1013</v>
      </c>
      <c r="C39" s="16" t="s">
        <v>1014</v>
      </c>
      <c r="D39" s="16" t="s">
        <v>972</v>
      </c>
      <c r="E39" s="26">
        <f>일위대가!F242</f>
        <v>722605</v>
      </c>
      <c r="F39" s="26">
        <f>일위대가!H242</f>
        <v>13662</v>
      </c>
      <c r="G39" s="26">
        <f>일위대가!J242</f>
        <v>13296</v>
      </c>
      <c r="H39" s="26">
        <f t="shared" si="1"/>
        <v>749563</v>
      </c>
      <c r="I39" s="16" t="s">
        <v>1015</v>
      </c>
      <c r="J39" s="16" t="s">
        <v>52</v>
      </c>
      <c r="K39" s="16" t="s">
        <v>52</v>
      </c>
      <c r="L39" s="16" t="s">
        <v>52</v>
      </c>
      <c r="M39" s="16" t="s">
        <v>52</v>
      </c>
      <c r="N39" s="2" t="s">
        <v>52</v>
      </c>
    </row>
    <row r="40" spans="1:14" ht="27.95" customHeight="1" x14ac:dyDescent="0.3">
      <c r="A40" s="16" t="s">
        <v>1021</v>
      </c>
      <c r="B40" s="16" t="s">
        <v>1018</v>
      </c>
      <c r="C40" s="16" t="s">
        <v>1019</v>
      </c>
      <c r="D40" s="16" t="s">
        <v>972</v>
      </c>
      <c r="E40" s="26">
        <f>일위대가!F248</f>
        <v>9060</v>
      </c>
      <c r="F40" s="26">
        <f>일위대가!H248</f>
        <v>41730</v>
      </c>
      <c r="G40" s="26">
        <f>일위대가!J248</f>
        <v>9784</v>
      </c>
      <c r="H40" s="26">
        <f t="shared" si="1"/>
        <v>60574</v>
      </c>
      <c r="I40" s="16" t="s">
        <v>1020</v>
      </c>
      <c r="J40" s="16" t="s">
        <v>52</v>
      </c>
      <c r="K40" s="16" t="s">
        <v>52</v>
      </c>
      <c r="L40" s="16" t="s">
        <v>52</v>
      </c>
      <c r="M40" s="16" t="s">
        <v>52</v>
      </c>
      <c r="N40" s="2" t="s">
        <v>52</v>
      </c>
    </row>
    <row r="41" spans="1:14" ht="27.95" customHeight="1" x14ac:dyDescent="0.3">
      <c r="A41" s="16" t="s">
        <v>1027</v>
      </c>
      <c r="B41" s="16" t="s">
        <v>1024</v>
      </c>
      <c r="C41" s="16" t="s">
        <v>1025</v>
      </c>
      <c r="D41" s="16" t="s">
        <v>972</v>
      </c>
      <c r="E41" s="26">
        <f>일위대가!F258</f>
        <v>68658</v>
      </c>
      <c r="F41" s="26">
        <f>일위대가!H258</f>
        <v>96382</v>
      </c>
      <c r="G41" s="26">
        <f>일위대가!J258</f>
        <v>250</v>
      </c>
      <c r="H41" s="26">
        <f t="shared" si="1"/>
        <v>165290</v>
      </c>
      <c r="I41" s="16" t="s">
        <v>1026</v>
      </c>
      <c r="J41" s="16" t="s">
        <v>52</v>
      </c>
      <c r="K41" s="16" t="s">
        <v>52</v>
      </c>
      <c r="L41" s="16" t="s">
        <v>52</v>
      </c>
      <c r="M41" s="16" t="s">
        <v>52</v>
      </c>
      <c r="N41" s="2" t="s">
        <v>52</v>
      </c>
    </row>
    <row r="42" spans="1:14" ht="27.95" customHeight="1" x14ac:dyDescent="0.3">
      <c r="A42" s="16" t="s">
        <v>1031</v>
      </c>
      <c r="B42" s="16" t="s">
        <v>1029</v>
      </c>
      <c r="C42" s="16" t="s">
        <v>1014</v>
      </c>
      <c r="D42" s="16" t="s">
        <v>972</v>
      </c>
      <c r="E42" s="26">
        <f>일위대가!F263</f>
        <v>1006800</v>
      </c>
      <c r="F42" s="26">
        <f>일위대가!H263</f>
        <v>9108</v>
      </c>
      <c r="G42" s="26">
        <f>일위대가!J263</f>
        <v>8864</v>
      </c>
      <c r="H42" s="26">
        <f t="shared" si="1"/>
        <v>1024772</v>
      </c>
      <c r="I42" s="16" t="s">
        <v>1030</v>
      </c>
      <c r="J42" s="16" t="s">
        <v>52</v>
      </c>
      <c r="K42" s="16" t="s">
        <v>52</v>
      </c>
      <c r="L42" s="16" t="s">
        <v>52</v>
      </c>
      <c r="M42" s="16" t="s">
        <v>52</v>
      </c>
      <c r="N42" s="2" t="s">
        <v>52</v>
      </c>
    </row>
    <row r="43" spans="1:14" ht="27.95" customHeight="1" x14ac:dyDescent="0.3">
      <c r="A43" s="16" t="s">
        <v>1036</v>
      </c>
      <c r="B43" s="16" t="s">
        <v>1033</v>
      </c>
      <c r="C43" s="16" t="s">
        <v>1034</v>
      </c>
      <c r="D43" s="16" t="s">
        <v>972</v>
      </c>
      <c r="E43" s="26">
        <f>일위대가!F269</f>
        <v>10470</v>
      </c>
      <c r="F43" s="26">
        <f>일위대가!H269</f>
        <v>47684</v>
      </c>
      <c r="G43" s="26">
        <f>일위대가!J269</f>
        <v>12014</v>
      </c>
      <c r="H43" s="26">
        <f t="shared" si="1"/>
        <v>70168</v>
      </c>
      <c r="I43" s="16" t="s">
        <v>1035</v>
      </c>
      <c r="J43" s="16" t="s">
        <v>52</v>
      </c>
      <c r="K43" s="16" t="s">
        <v>52</v>
      </c>
      <c r="L43" s="16" t="s">
        <v>52</v>
      </c>
      <c r="M43" s="16" t="s">
        <v>52</v>
      </c>
      <c r="N43" s="2" t="s">
        <v>52</v>
      </c>
    </row>
    <row r="44" spans="1:14" ht="27.95" customHeight="1" x14ac:dyDescent="0.3">
      <c r="A44" s="16" t="s">
        <v>1165</v>
      </c>
      <c r="B44" s="16" t="s">
        <v>1166</v>
      </c>
      <c r="C44" s="16" t="s">
        <v>1167</v>
      </c>
      <c r="D44" s="16" t="s">
        <v>662</v>
      </c>
      <c r="E44" s="26">
        <f>일위대가!F276</f>
        <v>19361</v>
      </c>
      <c r="F44" s="26">
        <f>일위대가!H276</f>
        <v>59020</v>
      </c>
      <c r="G44" s="26">
        <f>일위대가!J276</f>
        <v>15861</v>
      </c>
      <c r="H44" s="26">
        <f t="shared" si="1"/>
        <v>94242</v>
      </c>
      <c r="I44" s="16" t="s">
        <v>1168</v>
      </c>
      <c r="J44" s="16" t="s">
        <v>52</v>
      </c>
      <c r="K44" s="16" t="s">
        <v>664</v>
      </c>
      <c r="L44" s="16" t="s">
        <v>52</v>
      </c>
      <c r="M44" s="16" t="s">
        <v>52</v>
      </c>
      <c r="N44" s="2" t="s">
        <v>63</v>
      </c>
    </row>
    <row r="45" spans="1:14" ht="27.95" customHeight="1" x14ac:dyDescent="0.3">
      <c r="A45" s="16" t="s">
        <v>1177</v>
      </c>
      <c r="B45" s="16" t="s">
        <v>1178</v>
      </c>
      <c r="C45" s="16" t="s">
        <v>1179</v>
      </c>
      <c r="D45" s="16" t="s">
        <v>72</v>
      </c>
      <c r="E45" s="26">
        <f>일위대가!F284</f>
        <v>0</v>
      </c>
      <c r="F45" s="26">
        <f>일위대가!H284</f>
        <v>0</v>
      </c>
      <c r="G45" s="26">
        <f>일위대가!J284</f>
        <v>13743</v>
      </c>
      <c r="H45" s="26">
        <f t="shared" si="1"/>
        <v>13743</v>
      </c>
      <c r="I45" s="16" t="s">
        <v>1180</v>
      </c>
      <c r="J45" s="16" t="s">
        <v>52</v>
      </c>
      <c r="K45" s="16" t="s">
        <v>52</v>
      </c>
      <c r="L45" s="16" t="s">
        <v>52</v>
      </c>
      <c r="M45" s="16" t="s">
        <v>52</v>
      </c>
      <c r="N45" s="2" t="s">
        <v>52</v>
      </c>
    </row>
    <row r="46" spans="1:14" ht="27.95" customHeight="1" x14ac:dyDescent="0.3">
      <c r="A46" s="16" t="s">
        <v>1197</v>
      </c>
      <c r="B46" s="16" t="s">
        <v>1198</v>
      </c>
      <c r="C46" s="16" t="s">
        <v>1179</v>
      </c>
      <c r="D46" s="16" t="s">
        <v>72</v>
      </c>
      <c r="E46" s="26">
        <f>일위대가!F292</f>
        <v>0</v>
      </c>
      <c r="F46" s="26">
        <f>일위대가!H292</f>
        <v>0</v>
      </c>
      <c r="G46" s="26">
        <f>일위대가!J292</f>
        <v>5497</v>
      </c>
      <c r="H46" s="26">
        <f t="shared" si="1"/>
        <v>5497</v>
      </c>
      <c r="I46" s="16" t="s">
        <v>1199</v>
      </c>
      <c r="J46" s="16" t="s">
        <v>52</v>
      </c>
      <c r="K46" s="16" t="s">
        <v>52</v>
      </c>
      <c r="L46" s="16" t="s">
        <v>52</v>
      </c>
      <c r="M46" s="16" t="s">
        <v>52</v>
      </c>
      <c r="N46" s="2" t="s">
        <v>52</v>
      </c>
    </row>
    <row r="47" spans="1:14" ht="27.95" customHeight="1" x14ac:dyDescent="0.3">
      <c r="A47" s="16" t="s">
        <v>74</v>
      </c>
      <c r="B47" s="16" t="s">
        <v>70</v>
      </c>
      <c r="C47" s="16" t="s">
        <v>71</v>
      </c>
      <c r="D47" s="16" t="s">
        <v>72</v>
      </c>
      <c r="E47" s="26">
        <f>일위대가!F305</f>
        <v>0</v>
      </c>
      <c r="F47" s="26">
        <f>일위대가!H305</f>
        <v>0</v>
      </c>
      <c r="G47" s="26">
        <f>일위대가!J305</f>
        <v>46792</v>
      </c>
      <c r="H47" s="26">
        <f t="shared" si="1"/>
        <v>46792</v>
      </c>
      <c r="I47" s="16" t="s">
        <v>73</v>
      </c>
      <c r="J47" s="16" t="s">
        <v>52</v>
      </c>
      <c r="K47" s="16" t="s">
        <v>52</v>
      </c>
      <c r="L47" s="16" t="s">
        <v>52</v>
      </c>
      <c r="M47" s="16" t="s">
        <v>52</v>
      </c>
      <c r="N47" s="2" t="s">
        <v>52</v>
      </c>
    </row>
    <row r="48" spans="1:14" ht="27.95" customHeight="1" x14ac:dyDescent="0.3">
      <c r="A48" s="16" t="s">
        <v>1229</v>
      </c>
      <c r="B48" s="16" t="s">
        <v>1227</v>
      </c>
      <c r="C48" s="16" t="s">
        <v>1228</v>
      </c>
      <c r="D48" s="16" t="s">
        <v>72</v>
      </c>
      <c r="E48" s="26">
        <f>일위대가!F312</f>
        <v>0</v>
      </c>
      <c r="F48" s="26">
        <f>일위대가!H312</f>
        <v>0</v>
      </c>
      <c r="G48" s="26">
        <f>일위대가!J312</f>
        <v>9540</v>
      </c>
      <c r="H48" s="26">
        <f t="shared" si="1"/>
        <v>9540</v>
      </c>
      <c r="I48" s="16" t="s">
        <v>1236</v>
      </c>
      <c r="J48" s="16" t="s">
        <v>52</v>
      </c>
      <c r="K48" s="16" t="s">
        <v>52</v>
      </c>
      <c r="L48" s="16" t="s">
        <v>52</v>
      </c>
      <c r="M48" s="16" t="s">
        <v>52</v>
      </c>
      <c r="N48" s="2" t="s">
        <v>52</v>
      </c>
    </row>
    <row r="49" spans="1:14" ht="27.95" customHeight="1" x14ac:dyDescent="0.3">
      <c r="A49" s="16" t="s">
        <v>1232</v>
      </c>
      <c r="B49" s="16" t="s">
        <v>1231</v>
      </c>
      <c r="C49" s="16" t="s">
        <v>1228</v>
      </c>
      <c r="D49" s="16" t="s">
        <v>72</v>
      </c>
      <c r="E49" s="26">
        <f>일위대가!F319</f>
        <v>0</v>
      </c>
      <c r="F49" s="26">
        <f>일위대가!H319</f>
        <v>0</v>
      </c>
      <c r="G49" s="26">
        <f>일위대가!J319</f>
        <v>3745</v>
      </c>
      <c r="H49" s="26">
        <f t="shared" si="1"/>
        <v>3745</v>
      </c>
      <c r="I49" s="16" t="s">
        <v>1243</v>
      </c>
      <c r="J49" s="16" t="s">
        <v>52</v>
      </c>
      <c r="K49" s="16" t="s">
        <v>52</v>
      </c>
      <c r="L49" s="16" t="s">
        <v>52</v>
      </c>
      <c r="M49" s="16" t="s">
        <v>52</v>
      </c>
      <c r="N49" s="2" t="s">
        <v>52</v>
      </c>
    </row>
    <row r="50" spans="1:14" ht="27.95" customHeight="1" x14ac:dyDescent="0.3">
      <c r="A50" s="16" t="s">
        <v>1249</v>
      </c>
      <c r="B50" s="16" t="s">
        <v>91</v>
      </c>
      <c r="C50" s="16" t="s">
        <v>1250</v>
      </c>
      <c r="D50" s="16" t="s">
        <v>93</v>
      </c>
      <c r="E50" s="26">
        <f>일위대가!F324</f>
        <v>0</v>
      </c>
      <c r="F50" s="26">
        <f>일위대가!H324</f>
        <v>94574</v>
      </c>
      <c r="G50" s="26">
        <f>일위대가!J324</f>
        <v>0</v>
      </c>
      <c r="H50" s="26">
        <f t="shared" si="1"/>
        <v>94574</v>
      </c>
      <c r="I50" s="16" t="s">
        <v>1251</v>
      </c>
      <c r="J50" s="16" t="s">
        <v>52</v>
      </c>
      <c r="K50" s="16" t="s">
        <v>52</v>
      </c>
      <c r="L50" s="16" t="s">
        <v>52</v>
      </c>
      <c r="M50" s="16" t="s">
        <v>52</v>
      </c>
      <c r="N50" s="2" t="s">
        <v>52</v>
      </c>
    </row>
    <row r="51" spans="1:14" ht="27.95" customHeight="1" x14ac:dyDescent="0.3">
      <c r="A51" s="16" t="s">
        <v>95</v>
      </c>
      <c r="B51" s="16" t="s">
        <v>91</v>
      </c>
      <c r="C51" s="16" t="s">
        <v>92</v>
      </c>
      <c r="D51" s="16" t="s">
        <v>93</v>
      </c>
      <c r="E51" s="26">
        <f>일위대가!F337</f>
        <v>33052</v>
      </c>
      <c r="F51" s="26">
        <f>일위대가!H337</f>
        <v>94574</v>
      </c>
      <c r="G51" s="26">
        <f>일위대가!J337</f>
        <v>0</v>
      </c>
      <c r="H51" s="26">
        <f t="shared" si="1"/>
        <v>127626</v>
      </c>
      <c r="I51" s="16" t="s">
        <v>94</v>
      </c>
      <c r="J51" s="16" t="s">
        <v>52</v>
      </c>
      <c r="K51" s="16" t="s">
        <v>52</v>
      </c>
      <c r="L51" s="16" t="s">
        <v>52</v>
      </c>
      <c r="M51" s="16" t="s">
        <v>52</v>
      </c>
      <c r="N51" s="2" t="s">
        <v>52</v>
      </c>
    </row>
    <row r="52" spans="1:14" ht="27.95" customHeight="1" x14ac:dyDescent="0.3">
      <c r="A52" s="16" t="s">
        <v>1286</v>
      </c>
      <c r="B52" s="16" t="s">
        <v>1287</v>
      </c>
      <c r="C52" s="16" t="s">
        <v>1288</v>
      </c>
      <c r="D52" s="16" t="s">
        <v>78</v>
      </c>
      <c r="E52" s="26">
        <f>일위대가!F343</f>
        <v>0</v>
      </c>
      <c r="F52" s="26">
        <f>일위대가!H343</f>
        <v>14718</v>
      </c>
      <c r="G52" s="26">
        <f>일위대가!J343</f>
        <v>294</v>
      </c>
      <c r="H52" s="26">
        <f t="shared" si="1"/>
        <v>15012</v>
      </c>
      <c r="I52" s="16" t="s">
        <v>1289</v>
      </c>
      <c r="J52" s="16" t="s">
        <v>52</v>
      </c>
      <c r="K52" s="16" t="s">
        <v>52</v>
      </c>
      <c r="L52" s="16" t="s">
        <v>52</v>
      </c>
      <c r="M52" s="16" t="s">
        <v>52</v>
      </c>
      <c r="N52" s="2" t="s">
        <v>52</v>
      </c>
    </row>
    <row r="53" spans="1:14" ht="27.95" customHeight="1" x14ac:dyDescent="0.3">
      <c r="A53" s="16" t="s">
        <v>1295</v>
      </c>
      <c r="B53" s="16" t="s">
        <v>1287</v>
      </c>
      <c r="C53" s="16" t="s">
        <v>1296</v>
      </c>
      <c r="D53" s="16" t="s">
        <v>78</v>
      </c>
      <c r="E53" s="26">
        <f>일위대가!F349</f>
        <v>0</v>
      </c>
      <c r="F53" s="26">
        <f>일위대가!H349</f>
        <v>17000</v>
      </c>
      <c r="G53" s="26">
        <f>일위대가!J349</f>
        <v>340</v>
      </c>
      <c r="H53" s="26">
        <f t="shared" si="1"/>
        <v>17340</v>
      </c>
      <c r="I53" s="16" t="s">
        <v>1297</v>
      </c>
      <c r="J53" s="16" t="s">
        <v>52</v>
      </c>
      <c r="K53" s="16" t="s">
        <v>52</v>
      </c>
      <c r="L53" s="16" t="s">
        <v>52</v>
      </c>
      <c r="M53" s="16" t="s">
        <v>52</v>
      </c>
      <c r="N53" s="2" t="s">
        <v>52</v>
      </c>
    </row>
    <row r="54" spans="1:14" ht="27.95" customHeight="1" x14ac:dyDescent="0.3">
      <c r="A54" s="16" t="s">
        <v>100</v>
      </c>
      <c r="B54" s="16" t="s">
        <v>97</v>
      </c>
      <c r="C54" s="16" t="s">
        <v>98</v>
      </c>
      <c r="D54" s="16" t="s">
        <v>60</v>
      </c>
      <c r="E54" s="26">
        <f>일위대가!F355</f>
        <v>11262</v>
      </c>
      <c r="F54" s="26">
        <f>일위대가!H355</f>
        <v>160723</v>
      </c>
      <c r="G54" s="26">
        <f>일위대가!J355</f>
        <v>0</v>
      </c>
      <c r="H54" s="26">
        <f t="shared" si="1"/>
        <v>171985</v>
      </c>
      <c r="I54" s="16" t="s">
        <v>99</v>
      </c>
      <c r="J54" s="16" t="s">
        <v>52</v>
      </c>
      <c r="K54" s="16" t="s">
        <v>52</v>
      </c>
      <c r="L54" s="16" t="s">
        <v>52</v>
      </c>
      <c r="M54" s="16" t="s">
        <v>52</v>
      </c>
      <c r="N54" s="2" t="s">
        <v>52</v>
      </c>
    </row>
    <row r="55" spans="1:14" ht="27.95" customHeight="1" x14ac:dyDescent="0.3">
      <c r="A55" s="16" t="s">
        <v>1311</v>
      </c>
      <c r="B55" s="16" t="s">
        <v>1312</v>
      </c>
      <c r="C55" s="16" t="s">
        <v>1313</v>
      </c>
      <c r="D55" s="16" t="s">
        <v>78</v>
      </c>
      <c r="E55" s="26">
        <f>일위대가!F360</f>
        <v>0</v>
      </c>
      <c r="F55" s="26">
        <f>일위대가!H360</f>
        <v>15267</v>
      </c>
      <c r="G55" s="26">
        <f>일위대가!J360</f>
        <v>0</v>
      </c>
      <c r="H55" s="26">
        <f t="shared" si="1"/>
        <v>15267</v>
      </c>
      <c r="I55" s="16" t="s">
        <v>1314</v>
      </c>
      <c r="J55" s="16" t="s">
        <v>52</v>
      </c>
      <c r="K55" s="16" t="s">
        <v>52</v>
      </c>
      <c r="L55" s="16" t="s">
        <v>52</v>
      </c>
      <c r="M55" s="16" t="s">
        <v>52</v>
      </c>
      <c r="N55" s="2" t="s">
        <v>52</v>
      </c>
    </row>
    <row r="56" spans="1:14" ht="27.95" customHeight="1" x14ac:dyDescent="0.3">
      <c r="A56" s="16" t="s">
        <v>89</v>
      </c>
      <c r="B56" s="16" t="s">
        <v>86</v>
      </c>
      <c r="C56" s="16" t="s">
        <v>87</v>
      </c>
      <c r="D56" s="16" t="s">
        <v>78</v>
      </c>
      <c r="E56" s="26">
        <f>일위대가!F366</f>
        <v>1309</v>
      </c>
      <c r="F56" s="26">
        <f>일위대가!H366</f>
        <v>15267</v>
      </c>
      <c r="G56" s="26">
        <f>일위대가!J366</f>
        <v>0</v>
      </c>
      <c r="H56" s="26">
        <f t="shared" si="1"/>
        <v>16576</v>
      </c>
      <c r="I56" s="16" t="s">
        <v>88</v>
      </c>
      <c r="J56" s="16" t="s">
        <v>52</v>
      </c>
      <c r="K56" s="16" t="s">
        <v>52</v>
      </c>
      <c r="L56" s="16" t="s">
        <v>52</v>
      </c>
      <c r="M56" s="16" t="s">
        <v>52</v>
      </c>
      <c r="N56" s="2" t="s">
        <v>52</v>
      </c>
    </row>
    <row r="57" spans="1:14" ht="27.95" customHeight="1" x14ac:dyDescent="0.3">
      <c r="A57" s="16" t="s">
        <v>62</v>
      </c>
      <c r="B57" s="16" t="s">
        <v>58</v>
      </c>
      <c r="C57" s="16" t="s">
        <v>59</v>
      </c>
      <c r="D57" s="16" t="s">
        <v>60</v>
      </c>
      <c r="E57" s="26">
        <f>일위대가!F372</f>
        <v>0</v>
      </c>
      <c r="F57" s="26">
        <f>일위대가!H372</f>
        <v>0</v>
      </c>
      <c r="G57" s="26">
        <f>일위대가!J372</f>
        <v>983344</v>
      </c>
      <c r="H57" s="26">
        <f t="shared" si="1"/>
        <v>983344</v>
      </c>
      <c r="I57" s="16" t="s">
        <v>61</v>
      </c>
      <c r="J57" s="16" t="s">
        <v>52</v>
      </c>
      <c r="K57" s="16" t="s">
        <v>52</v>
      </c>
      <c r="L57" s="16" t="s">
        <v>52</v>
      </c>
      <c r="M57" s="16" t="s">
        <v>52</v>
      </c>
      <c r="N57" s="2" t="s">
        <v>52</v>
      </c>
    </row>
    <row r="58" spans="1:14" ht="27.95" customHeight="1" x14ac:dyDescent="0.3">
      <c r="A58" s="16" t="s">
        <v>1335</v>
      </c>
      <c r="B58" s="16" t="s">
        <v>1333</v>
      </c>
      <c r="C58" s="16" t="s">
        <v>1334</v>
      </c>
      <c r="D58" s="16" t="s">
        <v>60</v>
      </c>
      <c r="E58" s="26">
        <f>일위대가!F379</f>
        <v>0</v>
      </c>
      <c r="F58" s="26">
        <f>일위대가!H379</f>
        <v>0</v>
      </c>
      <c r="G58" s="26">
        <f>일위대가!J379</f>
        <v>436144</v>
      </c>
      <c r="H58" s="26">
        <f t="shared" si="1"/>
        <v>436144</v>
      </c>
      <c r="I58" s="16" t="s">
        <v>1339</v>
      </c>
      <c r="J58" s="16" t="s">
        <v>52</v>
      </c>
      <c r="K58" s="16" t="s">
        <v>52</v>
      </c>
      <c r="L58" s="16" t="s">
        <v>52</v>
      </c>
      <c r="M58" s="16" t="s">
        <v>52</v>
      </c>
      <c r="N58" s="2" t="s">
        <v>52</v>
      </c>
    </row>
    <row r="59" spans="1:14" ht="27.95" customHeight="1" x14ac:dyDescent="0.3">
      <c r="A59" s="16" t="s">
        <v>129</v>
      </c>
      <c r="B59" s="16" t="s">
        <v>126</v>
      </c>
      <c r="C59" s="16" t="s">
        <v>127</v>
      </c>
      <c r="D59" s="16" t="s">
        <v>72</v>
      </c>
      <c r="E59" s="26">
        <f>일위대가!F391</f>
        <v>113513</v>
      </c>
      <c r="F59" s="26">
        <f>일위대가!H391</f>
        <v>0</v>
      </c>
      <c r="G59" s="26">
        <f>일위대가!J391</f>
        <v>26949</v>
      </c>
      <c r="H59" s="26">
        <f t="shared" si="1"/>
        <v>140462</v>
      </c>
      <c r="I59" s="16" t="s">
        <v>128</v>
      </c>
      <c r="J59" s="16" t="s">
        <v>52</v>
      </c>
      <c r="K59" s="16" t="s">
        <v>52</v>
      </c>
      <c r="L59" s="16" t="s">
        <v>52</v>
      </c>
      <c r="M59" s="16" t="s">
        <v>52</v>
      </c>
      <c r="N59" s="2" t="s">
        <v>52</v>
      </c>
    </row>
    <row r="60" spans="1:14" ht="27.95" customHeight="1" x14ac:dyDescent="0.3">
      <c r="A60" s="16" t="s">
        <v>119</v>
      </c>
      <c r="B60" s="16" t="s">
        <v>116</v>
      </c>
      <c r="C60" s="16" t="s">
        <v>117</v>
      </c>
      <c r="D60" s="16" t="s">
        <v>78</v>
      </c>
      <c r="E60" s="26">
        <f>일위대가!F395</f>
        <v>0</v>
      </c>
      <c r="F60" s="26">
        <f>일위대가!H395</f>
        <v>22368</v>
      </c>
      <c r="G60" s="26">
        <f>일위대가!J395</f>
        <v>0</v>
      </c>
      <c r="H60" s="26">
        <f t="shared" si="1"/>
        <v>22368</v>
      </c>
      <c r="I60" s="16" t="s">
        <v>118</v>
      </c>
      <c r="J60" s="16" t="s">
        <v>52</v>
      </c>
      <c r="K60" s="16" t="s">
        <v>52</v>
      </c>
      <c r="L60" s="16" t="s">
        <v>52</v>
      </c>
      <c r="M60" s="16" t="s">
        <v>52</v>
      </c>
      <c r="N60" s="2" t="s">
        <v>52</v>
      </c>
    </row>
    <row r="61" spans="1:14" ht="27.95" customHeight="1" x14ac:dyDescent="0.3">
      <c r="A61" s="16" t="s">
        <v>124</v>
      </c>
      <c r="B61" s="16" t="s">
        <v>121</v>
      </c>
      <c r="C61" s="16" t="s">
        <v>122</v>
      </c>
      <c r="D61" s="16" t="s">
        <v>78</v>
      </c>
      <c r="E61" s="26">
        <f>일위대가!F399</f>
        <v>0</v>
      </c>
      <c r="F61" s="26">
        <f>일위대가!H399</f>
        <v>6022</v>
      </c>
      <c r="G61" s="26">
        <f>일위대가!J399</f>
        <v>0</v>
      </c>
      <c r="H61" s="26">
        <f t="shared" si="1"/>
        <v>6022</v>
      </c>
      <c r="I61" s="16" t="s">
        <v>123</v>
      </c>
      <c r="J61" s="16" t="s">
        <v>52</v>
      </c>
      <c r="K61" s="16" t="s">
        <v>52</v>
      </c>
      <c r="L61" s="16" t="s">
        <v>52</v>
      </c>
      <c r="M61" s="16" t="s">
        <v>52</v>
      </c>
      <c r="N61" s="2" t="s">
        <v>52</v>
      </c>
    </row>
    <row r="62" spans="1:14" ht="27.95" customHeight="1" x14ac:dyDescent="0.3">
      <c r="A62" s="16" t="s">
        <v>105</v>
      </c>
      <c r="B62" s="16" t="s">
        <v>102</v>
      </c>
      <c r="C62" s="16" t="s">
        <v>103</v>
      </c>
      <c r="D62" s="16" t="s">
        <v>78</v>
      </c>
      <c r="E62" s="26">
        <f>일위대가!F403</f>
        <v>0</v>
      </c>
      <c r="F62" s="26">
        <f>일위대가!H403</f>
        <v>1388</v>
      </c>
      <c r="G62" s="26">
        <f>일위대가!J403</f>
        <v>0</v>
      </c>
      <c r="H62" s="26">
        <f t="shared" si="1"/>
        <v>1388</v>
      </c>
      <c r="I62" s="16" t="s">
        <v>104</v>
      </c>
      <c r="J62" s="16" t="s">
        <v>52</v>
      </c>
      <c r="K62" s="16" t="s">
        <v>52</v>
      </c>
      <c r="L62" s="16" t="s">
        <v>52</v>
      </c>
      <c r="M62" s="16" t="s">
        <v>52</v>
      </c>
      <c r="N62" s="2" t="s">
        <v>52</v>
      </c>
    </row>
    <row r="63" spans="1:14" ht="27.95" customHeight="1" x14ac:dyDescent="0.3">
      <c r="A63" s="16" t="s">
        <v>109</v>
      </c>
      <c r="B63" s="16" t="s">
        <v>107</v>
      </c>
      <c r="C63" s="16" t="s">
        <v>103</v>
      </c>
      <c r="D63" s="16" t="s">
        <v>78</v>
      </c>
      <c r="E63" s="26">
        <f>일위대가!F407</f>
        <v>0</v>
      </c>
      <c r="F63" s="26">
        <f>일위대가!H407</f>
        <v>3331</v>
      </c>
      <c r="G63" s="26">
        <f>일위대가!J407</f>
        <v>0</v>
      </c>
      <c r="H63" s="26">
        <f t="shared" si="1"/>
        <v>3331</v>
      </c>
      <c r="I63" s="16" t="s">
        <v>108</v>
      </c>
      <c r="J63" s="16" t="s">
        <v>52</v>
      </c>
      <c r="K63" s="16" t="s">
        <v>52</v>
      </c>
      <c r="L63" s="16" t="s">
        <v>52</v>
      </c>
      <c r="M63" s="16" t="s">
        <v>52</v>
      </c>
      <c r="N63" s="2" t="s">
        <v>52</v>
      </c>
    </row>
    <row r="64" spans="1:14" ht="27.95" customHeight="1" x14ac:dyDescent="0.3">
      <c r="A64" s="16" t="s">
        <v>114</v>
      </c>
      <c r="B64" s="16" t="s">
        <v>111</v>
      </c>
      <c r="C64" s="16" t="s">
        <v>112</v>
      </c>
      <c r="D64" s="16" t="s">
        <v>78</v>
      </c>
      <c r="E64" s="26">
        <f>일위대가!F411</f>
        <v>0</v>
      </c>
      <c r="F64" s="26">
        <f>일위대가!H411</f>
        <v>688</v>
      </c>
      <c r="G64" s="26">
        <f>일위대가!J411</f>
        <v>0</v>
      </c>
      <c r="H64" s="26">
        <f t="shared" si="1"/>
        <v>688</v>
      </c>
      <c r="I64" s="16" t="s">
        <v>113</v>
      </c>
      <c r="J64" s="16" t="s">
        <v>52</v>
      </c>
      <c r="K64" s="16" t="s">
        <v>52</v>
      </c>
      <c r="L64" s="16" t="s">
        <v>52</v>
      </c>
      <c r="M64" s="16" t="s">
        <v>52</v>
      </c>
      <c r="N64" s="2" t="s">
        <v>52</v>
      </c>
    </row>
    <row r="65" spans="1:14" ht="27.95" customHeight="1" x14ac:dyDescent="0.3">
      <c r="A65" s="16" t="s">
        <v>152</v>
      </c>
      <c r="B65" s="16" t="s">
        <v>149</v>
      </c>
      <c r="C65" s="16" t="s">
        <v>150</v>
      </c>
      <c r="D65" s="16" t="s">
        <v>135</v>
      </c>
      <c r="E65" s="26">
        <f>일위대가!F417</f>
        <v>516</v>
      </c>
      <c r="F65" s="26">
        <f>일위대가!H417</f>
        <v>3932</v>
      </c>
      <c r="G65" s="26">
        <f>일위대가!J417</f>
        <v>511</v>
      </c>
      <c r="H65" s="26">
        <f t="shared" si="1"/>
        <v>4959</v>
      </c>
      <c r="I65" s="16" t="s">
        <v>151</v>
      </c>
      <c r="J65" s="16" t="s">
        <v>52</v>
      </c>
      <c r="K65" s="16" t="s">
        <v>52</v>
      </c>
      <c r="L65" s="16" t="s">
        <v>52</v>
      </c>
      <c r="M65" s="16" t="s">
        <v>52</v>
      </c>
      <c r="N65" s="2" t="s">
        <v>52</v>
      </c>
    </row>
    <row r="66" spans="1:14" ht="27.95" customHeight="1" x14ac:dyDescent="0.3">
      <c r="A66" s="16" t="s">
        <v>1397</v>
      </c>
      <c r="B66" s="16" t="s">
        <v>1398</v>
      </c>
      <c r="C66" s="16" t="s">
        <v>1399</v>
      </c>
      <c r="D66" s="16" t="s">
        <v>78</v>
      </c>
      <c r="E66" s="26">
        <f>일위대가!F424</f>
        <v>12864</v>
      </c>
      <c r="F66" s="26">
        <f>일위대가!H424</f>
        <v>0</v>
      </c>
      <c r="G66" s="26">
        <f>일위대가!J424</f>
        <v>0</v>
      </c>
      <c r="H66" s="26">
        <f t="shared" si="1"/>
        <v>12864</v>
      </c>
      <c r="I66" s="16" t="s">
        <v>1400</v>
      </c>
      <c r="J66" s="16" t="s">
        <v>52</v>
      </c>
      <c r="K66" s="16" t="s">
        <v>52</v>
      </c>
      <c r="L66" s="16" t="s">
        <v>52</v>
      </c>
      <c r="M66" s="16" t="s">
        <v>52</v>
      </c>
      <c r="N66" s="2" t="s">
        <v>52</v>
      </c>
    </row>
    <row r="67" spans="1:14" ht="27.95" customHeight="1" x14ac:dyDescent="0.3">
      <c r="A67" s="16" t="s">
        <v>1413</v>
      </c>
      <c r="B67" s="16" t="s">
        <v>1414</v>
      </c>
      <c r="C67" s="16" t="s">
        <v>1415</v>
      </c>
      <c r="D67" s="16" t="s">
        <v>78</v>
      </c>
      <c r="E67" s="26">
        <f>일위대가!F430</f>
        <v>0</v>
      </c>
      <c r="F67" s="26">
        <f>일위대가!H430</f>
        <v>38183</v>
      </c>
      <c r="G67" s="26">
        <f>일위대가!J430</f>
        <v>381</v>
      </c>
      <c r="H67" s="26">
        <f t="shared" si="1"/>
        <v>38564</v>
      </c>
      <c r="I67" s="16" t="s">
        <v>1416</v>
      </c>
      <c r="J67" s="16" t="s">
        <v>52</v>
      </c>
      <c r="K67" s="16" t="s">
        <v>52</v>
      </c>
      <c r="L67" s="16" t="s">
        <v>52</v>
      </c>
      <c r="M67" s="16" t="s">
        <v>52</v>
      </c>
      <c r="N67" s="2" t="s">
        <v>52</v>
      </c>
    </row>
    <row r="68" spans="1:14" ht="27.95" customHeight="1" x14ac:dyDescent="0.3">
      <c r="A68" s="16" t="s">
        <v>189</v>
      </c>
      <c r="B68" s="16" t="s">
        <v>186</v>
      </c>
      <c r="C68" s="16" t="s">
        <v>187</v>
      </c>
      <c r="D68" s="16" t="s">
        <v>78</v>
      </c>
      <c r="E68" s="26">
        <f>일위대가!F435</f>
        <v>12864</v>
      </c>
      <c r="F68" s="26">
        <f>일위대가!H435</f>
        <v>38183</v>
      </c>
      <c r="G68" s="26">
        <f>일위대가!J435</f>
        <v>381</v>
      </c>
      <c r="H68" s="26">
        <f t="shared" ref="H68:H99" si="2">E68+F68+G68</f>
        <v>51428</v>
      </c>
      <c r="I68" s="16" t="s">
        <v>188</v>
      </c>
      <c r="J68" s="16" t="s">
        <v>52</v>
      </c>
      <c r="K68" s="16" t="s">
        <v>52</v>
      </c>
      <c r="L68" s="16" t="s">
        <v>52</v>
      </c>
      <c r="M68" s="16" t="s">
        <v>52</v>
      </c>
      <c r="N68" s="2" t="s">
        <v>52</v>
      </c>
    </row>
    <row r="69" spans="1:14" ht="27.95" customHeight="1" x14ac:dyDescent="0.3">
      <c r="A69" s="16" t="s">
        <v>1425</v>
      </c>
      <c r="B69" s="16" t="s">
        <v>1426</v>
      </c>
      <c r="C69" s="16" t="s">
        <v>52</v>
      </c>
      <c r="D69" s="16" t="s">
        <v>1427</v>
      </c>
      <c r="E69" s="26">
        <f>일위대가!F440</f>
        <v>24274</v>
      </c>
      <c r="F69" s="26">
        <f>일위대가!H440</f>
        <v>0</v>
      </c>
      <c r="G69" s="26">
        <f>일위대가!J440</f>
        <v>0</v>
      </c>
      <c r="H69" s="26">
        <f t="shared" si="2"/>
        <v>24274</v>
      </c>
      <c r="I69" s="16" t="s">
        <v>1428</v>
      </c>
      <c r="J69" s="16" t="s">
        <v>52</v>
      </c>
      <c r="K69" s="16" t="s">
        <v>52</v>
      </c>
      <c r="L69" s="16" t="s">
        <v>52</v>
      </c>
      <c r="M69" s="16" t="s">
        <v>52</v>
      </c>
      <c r="N69" s="2" t="s">
        <v>52</v>
      </c>
    </row>
    <row r="70" spans="1:14" ht="27.95" customHeight="1" x14ac:dyDescent="0.3">
      <c r="A70" s="16" t="s">
        <v>1437</v>
      </c>
      <c r="B70" s="16" t="s">
        <v>1438</v>
      </c>
      <c r="C70" s="16" t="s">
        <v>1415</v>
      </c>
      <c r="D70" s="16" t="s">
        <v>78</v>
      </c>
      <c r="E70" s="26">
        <f>일위대가!F446</f>
        <v>0</v>
      </c>
      <c r="F70" s="26">
        <f>일위대가!H446</f>
        <v>36429</v>
      </c>
      <c r="G70" s="26">
        <f>일위대가!J446</f>
        <v>1092</v>
      </c>
      <c r="H70" s="26">
        <f t="shared" si="2"/>
        <v>37521</v>
      </c>
      <c r="I70" s="16" t="s">
        <v>1439</v>
      </c>
      <c r="J70" s="16" t="s">
        <v>52</v>
      </c>
      <c r="K70" s="16" t="s">
        <v>52</v>
      </c>
      <c r="L70" s="16" t="s">
        <v>52</v>
      </c>
      <c r="M70" s="16" t="s">
        <v>52</v>
      </c>
      <c r="N70" s="2" t="s">
        <v>52</v>
      </c>
    </row>
    <row r="71" spans="1:14" ht="27.95" customHeight="1" x14ac:dyDescent="0.3">
      <c r="A71" s="16" t="s">
        <v>194</v>
      </c>
      <c r="B71" s="16" t="s">
        <v>191</v>
      </c>
      <c r="C71" s="16" t="s">
        <v>192</v>
      </c>
      <c r="D71" s="16" t="s">
        <v>78</v>
      </c>
      <c r="E71" s="26">
        <f>일위대가!F453</f>
        <v>3810</v>
      </c>
      <c r="F71" s="26">
        <f>일위대가!H453</f>
        <v>36429</v>
      </c>
      <c r="G71" s="26">
        <f>일위대가!J453</f>
        <v>1092</v>
      </c>
      <c r="H71" s="26">
        <f t="shared" si="2"/>
        <v>41331</v>
      </c>
      <c r="I71" s="16" t="s">
        <v>193</v>
      </c>
      <c r="J71" s="16" t="s">
        <v>52</v>
      </c>
      <c r="K71" s="16" t="s">
        <v>52</v>
      </c>
      <c r="L71" s="16" t="s">
        <v>52</v>
      </c>
      <c r="M71" s="16" t="s">
        <v>52</v>
      </c>
      <c r="N71" s="2" t="s">
        <v>52</v>
      </c>
    </row>
    <row r="72" spans="1:14" ht="27.95" customHeight="1" x14ac:dyDescent="0.3">
      <c r="A72" s="16" t="s">
        <v>1453</v>
      </c>
      <c r="B72" s="16" t="s">
        <v>1454</v>
      </c>
      <c r="C72" s="16" t="s">
        <v>197</v>
      </c>
      <c r="D72" s="16" t="s">
        <v>165</v>
      </c>
      <c r="E72" s="26">
        <f>일위대가!F459</f>
        <v>0</v>
      </c>
      <c r="F72" s="26">
        <f>일위대가!H459</f>
        <v>217540</v>
      </c>
      <c r="G72" s="26">
        <f>일위대가!J459</f>
        <v>19578</v>
      </c>
      <c r="H72" s="26">
        <f t="shared" si="2"/>
        <v>237118</v>
      </c>
      <c r="I72" s="16" t="s">
        <v>1455</v>
      </c>
      <c r="J72" s="16" t="s">
        <v>52</v>
      </c>
      <c r="K72" s="16" t="s">
        <v>52</v>
      </c>
      <c r="L72" s="16" t="s">
        <v>52</v>
      </c>
      <c r="M72" s="16" t="s">
        <v>52</v>
      </c>
      <c r="N72" s="2" t="s">
        <v>52</v>
      </c>
    </row>
    <row r="73" spans="1:14" ht="27.95" customHeight="1" x14ac:dyDescent="0.3">
      <c r="A73" s="16" t="s">
        <v>1463</v>
      </c>
      <c r="B73" s="16" t="s">
        <v>1464</v>
      </c>
      <c r="C73" s="16" t="s">
        <v>197</v>
      </c>
      <c r="D73" s="16" t="s">
        <v>165</v>
      </c>
      <c r="E73" s="26">
        <f>일위대가!F466</f>
        <v>10003</v>
      </c>
      <c r="F73" s="26">
        <f>일위대가!H466</f>
        <v>573529</v>
      </c>
      <c r="G73" s="26">
        <f>일위대가!J466</f>
        <v>11470</v>
      </c>
      <c r="H73" s="26">
        <f t="shared" si="2"/>
        <v>595002</v>
      </c>
      <c r="I73" s="16" t="s">
        <v>1465</v>
      </c>
      <c r="J73" s="16" t="s">
        <v>52</v>
      </c>
      <c r="K73" s="16" t="s">
        <v>52</v>
      </c>
      <c r="L73" s="16" t="s">
        <v>52</v>
      </c>
      <c r="M73" s="16" t="s">
        <v>52</v>
      </c>
      <c r="N73" s="2" t="s">
        <v>52</v>
      </c>
    </row>
    <row r="74" spans="1:14" ht="27.95" customHeight="1" x14ac:dyDescent="0.3">
      <c r="A74" s="16" t="s">
        <v>199</v>
      </c>
      <c r="B74" s="16" t="s">
        <v>196</v>
      </c>
      <c r="C74" s="16" t="s">
        <v>197</v>
      </c>
      <c r="D74" s="16" t="s">
        <v>165</v>
      </c>
      <c r="E74" s="26">
        <f>일위대가!F471</f>
        <v>10003</v>
      </c>
      <c r="F74" s="26">
        <f>일위대가!H471</f>
        <v>791069</v>
      </c>
      <c r="G74" s="26">
        <f>일위대가!J471</f>
        <v>31048</v>
      </c>
      <c r="H74" s="26">
        <f t="shared" si="2"/>
        <v>832120</v>
      </c>
      <c r="I74" s="16" t="s">
        <v>198</v>
      </c>
      <c r="J74" s="16" t="s">
        <v>52</v>
      </c>
      <c r="K74" s="16" t="s">
        <v>52</v>
      </c>
      <c r="L74" s="16" t="s">
        <v>52</v>
      </c>
      <c r="M74" s="16" t="s">
        <v>52</v>
      </c>
      <c r="N74" s="2" t="s">
        <v>52</v>
      </c>
    </row>
    <row r="75" spans="1:14" ht="27.95" customHeight="1" x14ac:dyDescent="0.3">
      <c r="A75" s="16" t="s">
        <v>1476</v>
      </c>
      <c r="B75" s="16" t="s">
        <v>1477</v>
      </c>
      <c r="C75" s="16" t="s">
        <v>3454</v>
      </c>
      <c r="D75" s="16" t="s">
        <v>1478</v>
      </c>
      <c r="E75" s="26">
        <f>일위대가!F478</f>
        <v>0</v>
      </c>
      <c r="F75" s="26">
        <f>일위대가!H478</f>
        <v>2164080</v>
      </c>
      <c r="G75" s="26">
        <f>일위대가!J478</f>
        <v>108204</v>
      </c>
      <c r="H75" s="26">
        <f t="shared" si="2"/>
        <v>2272284</v>
      </c>
      <c r="I75" s="16" t="s">
        <v>1479</v>
      </c>
      <c r="J75" s="16" t="s">
        <v>52</v>
      </c>
      <c r="K75" s="16" t="s">
        <v>52</v>
      </c>
      <c r="L75" s="16" t="s">
        <v>52</v>
      </c>
      <c r="M75" s="16" t="s">
        <v>52</v>
      </c>
      <c r="N75" s="2" t="s">
        <v>52</v>
      </c>
    </row>
    <row r="76" spans="1:14" ht="27.95" customHeight="1" x14ac:dyDescent="0.3">
      <c r="A76" s="16" t="s">
        <v>1487</v>
      </c>
      <c r="B76" s="16" t="s">
        <v>1477</v>
      </c>
      <c r="C76" s="16" t="s">
        <v>3455</v>
      </c>
      <c r="D76" s="16" t="s">
        <v>1478</v>
      </c>
      <c r="E76" s="26">
        <f>일위대가!F485</f>
        <v>0</v>
      </c>
      <c r="F76" s="26">
        <f>일위대가!H485</f>
        <v>1664418</v>
      </c>
      <c r="G76" s="26">
        <f>일위대가!J485</f>
        <v>83220</v>
      </c>
      <c r="H76" s="26">
        <f t="shared" si="2"/>
        <v>1747638</v>
      </c>
      <c r="I76" s="16" t="s">
        <v>1488</v>
      </c>
      <c r="J76" s="16" t="s">
        <v>52</v>
      </c>
      <c r="K76" s="16" t="s">
        <v>52</v>
      </c>
      <c r="L76" s="16" t="s">
        <v>52</v>
      </c>
      <c r="M76" s="16" t="s">
        <v>52</v>
      </c>
      <c r="N76" s="2" t="s">
        <v>52</v>
      </c>
    </row>
    <row r="77" spans="1:14" ht="27.95" customHeight="1" x14ac:dyDescent="0.3">
      <c r="A77" s="16" t="s">
        <v>180</v>
      </c>
      <c r="B77" s="16" t="s">
        <v>177</v>
      </c>
      <c r="C77" s="16" t="s">
        <v>178</v>
      </c>
      <c r="D77" s="16" t="s">
        <v>135</v>
      </c>
      <c r="E77" s="26">
        <f>일위대가!F490</f>
        <v>1043</v>
      </c>
      <c r="F77" s="26">
        <f>일위대가!H490</f>
        <v>18827</v>
      </c>
      <c r="G77" s="26">
        <f>일위대가!J490</f>
        <v>2745</v>
      </c>
      <c r="H77" s="26">
        <f t="shared" si="2"/>
        <v>22615</v>
      </c>
      <c r="I77" s="16" t="s">
        <v>179</v>
      </c>
      <c r="J77" s="16" t="s">
        <v>52</v>
      </c>
      <c r="K77" s="16" t="s">
        <v>52</v>
      </c>
      <c r="L77" s="16" t="s">
        <v>52</v>
      </c>
      <c r="M77" s="16" t="s">
        <v>52</v>
      </c>
      <c r="N77" s="2" t="s">
        <v>52</v>
      </c>
    </row>
    <row r="78" spans="1:14" ht="27.95" customHeight="1" x14ac:dyDescent="0.3">
      <c r="A78" s="16" t="s">
        <v>184</v>
      </c>
      <c r="B78" s="16" t="s">
        <v>182</v>
      </c>
      <c r="C78" s="16" t="s">
        <v>178</v>
      </c>
      <c r="D78" s="16" t="s">
        <v>135</v>
      </c>
      <c r="E78" s="26">
        <f>일위대가!F495</f>
        <v>1177</v>
      </c>
      <c r="F78" s="26">
        <f>일위대가!H495</f>
        <v>24105</v>
      </c>
      <c r="G78" s="26">
        <f>일위대가!J495</f>
        <v>3240</v>
      </c>
      <c r="H78" s="26">
        <f t="shared" si="2"/>
        <v>28522</v>
      </c>
      <c r="I78" s="16" t="s">
        <v>183</v>
      </c>
      <c r="J78" s="16" t="s">
        <v>52</v>
      </c>
      <c r="K78" s="16" t="s">
        <v>52</v>
      </c>
      <c r="L78" s="16" t="s">
        <v>52</v>
      </c>
      <c r="M78" s="16" t="s">
        <v>52</v>
      </c>
      <c r="N78" s="2" t="s">
        <v>52</v>
      </c>
    </row>
    <row r="79" spans="1:14" ht="27.95" customHeight="1" x14ac:dyDescent="0.3">
      <c r="A79" s="16" t="s">
        <v>213</v>
      </c>
      <c r="B79" s="16" t="s">
        <v>210</v>
      </c>
      <c r="C79" s="16" t="s">
        <v>211</v>
      </c>
      <c r="D79" s="16" t="s">
        <v>72</v>
      </c>
      <c r="E79" s="26">
        <f>일위대가!F501</f>
        <v>10000</v>
      </c>
      <c r="F79" s="26">
        <f>일위대가!H501</f>
        <v>9202</v>
      </c>
      <c r="G79" s="26">
        <f>일위대가!J501</f>
        <v>0</v>
      </c>
      <c r="H79" s="26">
        <f t="shared" si="2"/>
        <v>19202</v>
      </c>
      <c r="I79" s="16" t="s">
        <v>212</v>
      </c>
      <c r="J79" s="16" t="s">
        <v>52</v>
      </c>
      <c r="K79" s="16" t="s">
        <v>52</v>
      </c>
      <c r="L79" s="16" t="s">
        <v>52</v>
      </c>
      <c r="M79" s="16" t="s">
        <v>52</v>
      </c>
      <c r="N79" s="2" t="s">
        <v>52</v>
      </c>
    </row>
    <row r="80" spans="1:14" ht="27.95" customHeight="1" x14ac:dyDescent="0.3">
      <c r="A80" s="16" t="s">
        <v>228</v>
      </c>
      <c r="B80" s="16" t="s">
        <v>225</v>
      </c>
      <c r="C80" s="16" t="s">
        <v>226</v>
      </c>
      <c r="D80" s="16" t="s">
        <v>222</v>
      </c>
      <c r="E80" s="26">
        <f>일위대가!F507</f>
        <v>0</v>
      </c>
      <c r="F80" s="26">
        <f>일위대가!H507</f>
        <v>17154</v>
      </c>
      <c r="G80" s="26">
        <f>일위대가!J507</f>
        <v>343</v>
      </c>
      <c r="H80" s="26">
        <f t="shared" si="2"/>
        <v>17497</v>
      </c>
      <c r="I80" s="16" t="s">
        <v>227</v>
      </c>
      <c r="J80" s="16" t="s">
        <v>52</v>
      </c>
      <c r="K80" s="16" t="s">
        <v>52</v>
      </c>
      <c r="L80" s="16" t="s">
        <v>52</v>
      </c>
      <c r="M80" s="16" t="s">
        <v>52</v>
      </c>
      <c r="N80" s="2" t="s">
        <v>52</v>
      </c>
    </row>
    <row r="81" spans="1:14" ht="27.95" customHeight="1" x14ac:dyDescent="0.3">
      <c r="A81" s="16" t="s">
        <v>232</v>
      </c>
      <c r="B81" s="16" t="s">
        <v>230</v>
      </c>
      <c r="C81" s="16" t="s">
        <v>52</v>
      </c>
      <c r="D81" s="16" t="s">
        <v>165</v>
      </c>
      <c r="E81" s="26">
        <f>일위대가!F513</f>
        <v>55772</v>
      </c>
      <c r="F81" s="26">
        <f>일위대가!H513</f>
        <v>664431</v>
      </c>
      <c r="G81" s="26">
        <f>일위대가!J513</f>
        <v>226110</v>
      </c>
      <c r="H81" s="26">
        <f t="shared" si="2"/>
        <v>946313</v>
      </c>
      <c r="I81" s="16" t="s">
        <v>231</v>
      </c>
      <c r="J81" s="16" t="s">
        <v>52</v>
      </c>
      <c r="K81" s="16" t="s">
        <v>52</v>
      </c>
      <c r="L81" s="16" t="s">
        <v>52</v>
      </c>
      <c r="M81" s="16" t="s">
        <v>52</v>
      </c>
      <c r="N81" s="2" t="s">
        <v>52</v>
      </c>
    </row>
    <row r="82" spans="1:14" ht="27.95" customHeight="1" x14ac:dyDescent="0.3">
      <c r="A82" s="16" t="s">
        <v>1517</v>
      </c>
      <c r="B82" s="16" t="s">
        <v>1518</v>
      </c>
      <c r="C82" s="16" t="s">
        <v>1519</v>
      </c>
      <c r="D82" s="16" t="s">
        <v>135</v>
      </c>
      <c r="E82" s="26">
        <f>일위대가!F518</f>
        <v>0</v>
      </c>
      <c r="F82" s="26">
        <f>일위대가!H518</f>
        <v>0</v>
      </c>
      <c r="G82" s="26">
        <f>일위대가!J518</f>
        <v>0</v>
      </c>
      <c r="H82" s="26">
        <f t="shared" si="2"/>
        <v>0</v>
      </c>
      <c r="I82" s="16" t="s">
        <v>1520</v>
      </c>
      <c r="J82" s="16" t="s">
        <v>52</v>
      </c>
      <c r="K82" s="16" t="s">
        <v>52</v>
      </c>
      <c r="L82" s="16" t="s">
        <v>52</v>
      </c>
      <c r="M82" s="16" t="s">
        <v>52</v>
      </c>
      <c r="N82" s="2" t="s">
        <v>52</v>
      </c>
    </row>
    <row r="83" spans="1:14" ht="27.95" customHeight="1" x14ac:dyDescent="0.3">
      <c r="A83" s="16" t="s">
        <v>1528</v>
      </c>
      <c r="B83" s="16" t="s">
        <v>1529</v>
      </c>
      <c r="C83" s="16" t="s">
        <v>1519</v>
      </c>
      <c r="D83" s="16" t="s">
        <v>135</v>
      </c>
      <c r="E83" s="26">
        <f>일위대가!F524</f>
        <v>0</v>
      </c>
      <c r="F83" s="26">
        <f>일위대가!H524</f>
        <v>113564</v>
      </c>
      <c r="G83" s="26">
        <f>일위대가!J524</f>
        <v>0</v>
      </c>
      <c r="H83" s="26">
        <f t="shared" si="2"/>
        <v>113564</v>
      </c>
      <c r="I83" s="16" t="s">
        <v>1530</v>
      </c>
      <c r="J83" s="16" t="s">
        <v>52</v>
      </c>
      <c r="K83" s="16" t="s">
        <v>52</v>
      </c>
      <c r="L83" s="16" t="s">
        <v>52</v>
      </c>
      <c r="M83" s="16" t="s">
        <v>52</v>
      </c>
      <c r="N83" s="2" t="s">
        <v>52</v>
      </c>
    </row>
    <row r="84" spans="1:14" ht="27.95" customHeight="1" x14ac:dyDescent="0.3">
      <c r="A84" s="16" t="s">
        <v>1535</v>
      </c>
      <c r="B84" s="16" t="s">
        <v>374</v>
      </c>
      <c r="C84" s="16" t="s">
        <v>1536</v>
      </c>
      <c r="D84" s="16" t="s">
        <v>78</v>
      </c>
      <c r="E84" s="26">
        <f>일위대가!F530</f>
        <v>0</v>
      </c>
      <c r="F84" s="26">
        <f>일위대가!H530</f>
        <v>36331</v>
      </c>
      <c r="G84" s="26">
        <f>일위대가!J530</f>
        <v>726</v>
      </c>
      <c r="H84" s="26">
        <f t="shared" si="2"/>
        <v>37057</v>
      </c>
      <c r="I84" s="16" t="s">
        <v>1537</v>
      </c>
      <c r="J84" s="16" t="s">
        <v>52</v>
      </c>
      <c r="K84" s="16" t="s">
        <v>52</v>
      </c>
      <c r="L84" s="16" t="s">
        <v>52</v>
      </c>
      <c r="M84" s="16" t="s">
        <v>52</v>
      </c>
      <c r="N84" s="2" t="s">
        <v>52</v>
      </c>
    </row>
    <row r="85" spans="1:14" ht="27.95" customHeight="1" x14ac:dyDescent="0.3">
      <c r="A85" s="16" t="s">
        <v>1544</v>
      </c>
      <c r="B85" s="16" t="s">
        <v>374</v>
      </c>
      <c r="C85" s="16" t="s">
        <v>1545</v>
      </c>
      <c r="D85" s="16" t="s">
        <v>78</v>
      </c>
      <c r="E85" s="26">
        <f>일위대가!F536</f>
        <v>0</v>
      </c>
      <c r="F85" s="26">
        <f>일위대가!H536</f>
        <v>18165</v>
      </c>
      <c r="G85" s="26">
        <f>일위대가!J536</f>
        <v>363</v>
      </c>
      <c r="H85" s="26">
        <f t="shared" si="2"/>
        <v>18528</v>
      </c>
      <c r="I85" s="16" t="s">
        <v>1546</v>
      </c>
      <c r="J85" s="16" t="s">
        <v>52</v>
      </c>
      <c r="K85" s="16" t="s">
        <v>52</v>
      </c>
      <c r="L85" s="16" t="s">
        <v>52</v>
      </c>
      <c r="M85" s="16" t="s">
        <v>52</v>
      </c>
      <c r="N85" s="2" t="s">
        <v>52</v>
      </c>
    </row>
    <row r="86" spans="1:14" ht="27.95" customHeight="1" x14ac:dyDescent="0.3">
      <c r="A86" s="16" t="s">
        <v>377</v>
      </c>
      <c r="B86" s="16" t="s">
        <v>374</v>
      </c>
      <c r="C86" s="16" t="s">
        <v>375</v>
      </c>
      <c r="D86" s="16" t="s">
        <v>78</v>
      </c>
      <c r="E86" s="26">
        <f>일위대가!F541</f>
        <v>0</v>
      </c>
      <c r="F86" s="26">
        <f>일위대가!H541</f>
        <v>38375</v>
      </c>
      <c r="G86" s="26">
        <f>일위대가!J541</f>
        <v>726</v>
      </c>
      <c r="H86" s="26">
        <f t="shared" si="2"/>
        <v>39101</v>
      </c>
      <c r="I86" s="16" t="s">
        <v>376</v>
      </c>
      <c r="J86" s="16" t="s">
        <v>52</v>
      </c>
      <c r="K86" s="16" t="s">
        <v>52</v>
      </c>
      <c r="L86" s="16" t="s">
        <v>52</v>
      </c>
      <c r="M86" s="16" t="s">
        <v>52</v>
      </c>
      <c r="N86" s="2" t="s">
        <v>52</v>
      </c>
    </row>
    <row r="87" spans="1:14" ht="27.95" customHeight="1" x14ac:dyDescent="0.3">
      <c r="A87" s="16" t="s">
        <v>381</v>
      </c>
      <c r="B87" s="16" t="s">
        <v>374</v>
      </c>
      <c r="C87" s="16" t="s">
        <v>379</v>
      </c>
      <c r="D87" s="16" t="s">
        <v>78</v>
      </c>
      <c r="E87" s="26">
        <f>일위대가!F546</f>
        <v>0</v>
      </c>
      <c r="F87" s="26">
        <f>일위대가!H546</f>
        <v>47687</v>
      </c>
      <c r="G87" s="26">
        <f>일위대가!J546</f>
        <v>726</v>
      </c>
      <c r="H87" s="26">
        <f t="shared" si="2"/>
        <v>48413</v>
      </c>
      <c r="I87" s="16" t="s">
        <v>380</v>
      </c>
      <c r="J87" s="16" t="s">
        <v>52</v>
      </c>
      <c r="K87" s="16" t="s">
        <v>52</v>
      </c>
      <c r="L87" s="16" t="s">
        <v>52</v>
      </c>
      <c r="M87" s="16" t="s">
        <v>52</v>
      </c>
      <c r="N87" s="2" t="s">
        <v>52</v>
      </c>
    </row>
    <row r="88" spans="1:14" ht="27.95" customHeight="1" x14ac:dyDescent="0.3">
      <c r="A88" s="16" t="s">
        <v>385</v>
      </c>
      <c r="B88" s="16" t="s">
        <v>374</v>
      </c>
      <c r="C88" s="16" t="s">
        <v>383</v>
      </c>
      <c r="D88" s="16" t="s">
        <v>78</v>
      </c>
      <c r="E88" s="26">
        <f>일위대가!F551</f>
        <v>0</v>
      </c>
      <c r="F88" s="26">
        <f>일위대가!H551</f>
        <v>21571</v>
      </c>
      <c r="G88" s="26">
        <f>일위대가!J551</f>
        <v>363</v>
      </c>
      <c r="H88" s="26">
        <f t="shared" si="2"/>
        <v>21934</v>
      </c>
      <c r="I88" s="16" t="s">
        <v>384</v>
      </c>
      <c r="J88" s="16" t="s">
        <v>52</v>
      </c>
      <c r="K88" s="16" t="s">
        <v>52</v>
      </c>
      <c r="L88" s="16" t="s">
        <v>52</v>
      </c>
      <c r="M88" s="16" t="s">
        <v>52</v>
      </c>
      <c r="N88" s="2" t="s">
        <v>52</v>
      </c>
    </row>
    <row r="89" spans="1:14" ht="27.95" customHeight="1" x14ac:dyDescent="0.3">
      <c r="A89" s="16" t="s">
        <v>389</v>
      </c>
      <c r="B89" s="16" t="s">
        <v>374</v>
      </c>
      <c r="C89" s="16" t="s">
        <v>387</v>
      </c>
      <c r="D89" s="16" t="s">
        <v>78</v>
      </c>
      <c r="E89" s="26">
        <f>일위대가!F556</f>
        <v>0</v>
      </c>
      <c r="F89" s="26">
        <f>일위대가!H556</f>
        <v>23843</v>
      </c>
      <c r="G89" s="26">
        <f>일위대가!J556</f>
        <v>363</v>
      </c>
      <c r="H89" s="26">
        <f t="shared" si="2"/>
        <v>24206</v>
      </c>
      <c r="I89" s="16" t="s">
        <v>388</v>
      </c>
      <c r="J89" s="16" t="s">
        <v>52</v>
      </c>
      <c r="K89" s="16" t="s">
        <v>52</v>
      </c>
      <c r="L89" s="16" t="s">
        <v>52</v>
      </c>
      <c r="M89" s="16" t="s">
        <v>52</v>
      </c>
      <c r="N89" s="2" t="s">
        <v>52</v>
      </c>
    </row>
    <row r="90" spans="1:14" ht="27.95" customHeight="1" x14ac:dyDescent="0.3">
      <c r="A90" s="16" t="s">
        <v>1563</v>
      </c>
      <c r="B90" s="16" t="s">
        <v>1564</v>
      </c>
      <c r="C90" s="16" t="s">
        <v>1565</v>
      </c>
      <c r="D90" s="16" t="s">
        <v>78</v>
      </c>
      <c r="E90" s="26">
        <f>일위대가!F562</f>
        <v>0</v>
      </c>
      <c r="F90" s="26">
        <f>일위대가!H562</f>
        <v>3371</v>
      </c>
      <c r="G90" s="26">
        <f>일위대가!J562</f>
        <v>67</v>
      </c>
      <c r="H90" s="26">
        <f t="shared" si="2"/>
        <v>3438</v>
      </c>
      <c r="I90" s="16" t="s">
        <v>1566</v>
      </c>
      <c r="J90" s="16" t="s">
        <v>52</v>
      </c>
      <c r="K90" s="16" t="s">
        <v>52</v>
      </c>
      <c r="L90" s="16" t="s">
        <v>52</v>
      </c>
      <c r="M90" s="16" t="s">
        <v>52</v>
      </c>
      <c r="N90" s="2" t="s">
        <v>52</v>
      </c>
    </row>
    <row r="91" spans="1:14" ht="27.95" customHeight="1" x14ac:dyDescent="0.3">
      <c r="A91" s="16" t="s">
        <v>1573</v>
      </c>
      <c r="B91" s="16" t="s">
        <v>327</v>
      </c>
      <c r="C91" s="16" t="s">
        <v>1574</v>
      </c>
      <c r="D91" s="16" t="s">
        <v>78</v>
      </c>
      <c r="E91" s="26">
        <f>일위대가!F567</f>
        <v>0</v>
      </c>
      <c r="F91" s="26">
        <f>일위대가!H567</f>
        <v>5204</v>
      </c>
      <c r="G91" s="26">
        <f>일위대가!J567</f>
        <v>0</v>
      </c>
      <c r="H91" s="26">
        <f t="shared" si="2"/>
        <v>5204</v>
      </c>
      <c r="I91" s="16" t="s">
        <v>1575</v>
      </c>
      <c r="J91" s="16" t="s">
        <v>52</v>
      </c>
      <c r="K91" s="16" t="s">
        <v>52</v>
      </c>
      <c r="L91" s="16" t="s">
        <v>52</v>
      </c>
      <c r="M91" s="16" t="s">
        <v>52</v>
      </c>
      <c r="N91" s="2" t="s">
        <v>52</v>
      </c>
    </row>
    <row r="92" spans="1:14" ht="27.95" customHeight="1" x14ac:dyDescent="0.3">
      <c r="A92" s="16" t="s">
        <v>330</v>
      </c>
      <c r="B92" s="16" t="s">
        <v>327</v>
      </c>
      <c r="C92" s="16" t="s">
        <v>328</v>
      </c>
      <c r="D92" s="16" t="s">
        <v>78</v>
      </c>
      <c r="E92" s="26">
        <f>일위대가!F572</f>
        <v>855</v>
      </c>
      <c r="F92" s="26">
        <f>일위대가!H572</f>
        <v>5204</v>
      </c>
      <c r="G92" s="26">
        <f>일위대가!J572</f>
        <v>0</v>
      </c>
      <c r="H92" s="26">
        <f t="shared" si="2"/>
        <v>6059</v>
      </c>
      <c r="I92" s="16" t="s">
        <v>329</v>
      </c>
      <c r="J92" s="16" t="s">
        <v>52</v>
      </c>
      <c r="K92" s="16" t="s">
        <v>52</v>
      </c>
      <c r="L92" s="16" t="s">
        <v>52</v>
      </c>
      <c r="M92" s="16" t="s">
        <v>52</v>
      </c>
      <c r="N92" s="2" t="s">
        <v>52</v>
      </c>
    </row>
    <row r="93" spans="1:14" ht="27.95" customHeight="1" x14ac:dyDescent="0.3">
      <c r="A93" s="16" t="s">
        <v>1584</v>
      </c>
      <c r="B93" s="16" t="s">
        <v>1585</v>
      </c>
      <c r="C93" s="16" t="s">
        <v>1586</v>
      </c>
      <c r="D93" s="16" t="s">
        <v>78</v>
      </c>
      <c r="E93" s="26">
        <f>일위대가!F578</f>
        <v>0</v>
      </c>
      <c r="F93" s="26">
        <f>일위대가!H578</f>
        <v>4972</v>
      </c>
      <c r="G93" s="26">
        <f>일위대가!J578</f>
        <v>99</v>
      </c>
      <c r="H93" s="26">
        <f t="shared" si="2"/>
        <v>5071</v>
      </c>
      <c r="I93" s="16" t="s">
        <v>1587</v>
      </c>
      <c r="J93" s="16" t="s">
        <v>52</v>
      </c>
      <c r="K93" s="16" t="s">
        <v>52</v>
      </c>
      <c r="L93" s="16" t="s">
        <v>52</v>
      </c>
      <c r="M93" s="16" t="s">
        <v>52</v>
      </c>
      <c r="N93" s="2" t="s">
        <v>52</v>
      </c>
    </row>
    <row r="94" spans="1:14" ht="27.95" customHeight="1" x14ac:dyDescent="0.3">
      <c r="A94" s="16" t="s">
        <v>1592</v>
      </c>
      <c r="B94" s="16" t="s">
        <v>1593</v>
      </c>
      <c r="C94" s="16" t="s">
        <v>1594</v>
      </c>
      <c r="D94" s="16" t="s">
        <v>78</v>
      </c>
      <c r="E94" s="26">
        <f>일위대가!F584</f>
        <v>0</v>
      </c>
      <c r="F94" s="26">
        <f>일위대가!H584</f>
        <v>3599</v>
      </c>
      <c r="G94" s="26">
        <f>일위대가!J584</f>
        <v>71</v>
      </c>
      <c r="H94" s="26">
        <f t="shared" si="2"/>
        <v>3670</v>
      </c>
      <c r="I94" s="16" t="s">
        <v>1595</v>
      </c>
      <c r="J94" s="16" t="s">
        <v>52</v>
      </c>
      <c r="K94" s="16" t="s">
        <v>52</v>
      </c>
      <c r="L94" s="16" t="s">
        <v>52</v>
      </c>
      <c r="M94" s="16" t="s">
        <v>52</v>
      </c>
      <c r="N94" s="2" t="s">
        <v>52</v>
      </c>
    </row>
    <row r="95" spans="1:14" ht="27.95" customHeight="1" x14ac:dyDescent="0.3">
      <c r="A95" s="16" t="s">
        <v>1600</v>
      </c>
      <c r="B95" s="16" t="s">
        <v>1585</v>
      </c>
      <c r="C95" s="16" t="s">
        <v>1601</v>
      </c>
      <c r="D95" s="16" t="s">
        <v>78</v>
      </c>
      <c r="E95" s="26">
        <f>일위대가!F590</f>
        <v>0</v>
      </c>
      <c r="F95" s="26">
        <f>일위대가!H590</f>
        <v>6630</v>
      </c>
      <c r="G95" s="26">
        <f>일위대가!J590</f>
        <v>132</v>
      </c>
      <c r="H95" s="26">
        <f t="shared" si="2"/>
        <v>6762</v>
      </c>
      <c r="I95" s="16" t="s">
        <v>1602</v>
      </c>
      <c r="J95" s="16" t="s">
        <v>52</v>
      </c>
      <c r="K95" s="16" t="s">
        <v>52</v>
      </c>
      <c r="L95" s="16" t="s">
        <v>52</v>
      </c>
      <c r="M95" s="16" t="s">
        <v>52</v>
      </c>
      <c r="N95" s="2" t="s">
        <v>52</v>
      </c>
    </row>
    <row r="96" spans="1:14" ht="27.95" customHeight="1" x14ac:dyDescent="0.3">
      <c r="A96" s="16" t="s">
        <v>1607</v>
      </c>
      <c r="B96" s="16" t="s">
        <v>1593</v>
      </c>
      <c r="C96" s="16" t="s">
        <v>1608</v>
      </c>
      <c r="D96" s="16" t="s">
        <v>78</v>
      </c>
      <c r="E96" s="26">
        <f>일위대가!F596</f>
        <v>0</v>
      </c>
      <c r="F96" s="26">
        <f>일위대가!H596</f>
        <v>4628</v>
      </c>
      <c r="G96" s="26">
        <f>일위대가!J596</f>
        <v>92</v>
      </c>
      <c r="H96" s="26">
        <f t="shared" si="2"/>
        <v>4720</v>
      </c>
      <c r="I96" s="16" t="s">
        <v>1609</v>
      </c>
      <c r="J96" s="16" t="s">
        <v>52</v>
      </c>
      <c r="K96" s="16" t="s">
        <v>52</v>
      </c>
      <c r="L96" s="16" t="s">
        <v>52</v>
      </c>
      <c r="M96" s="16" t="s">
        <v>52</v>
      </c>
      <c r="N96" s="2" t="s">
        <v>52</v>
      </c>
    </row>
    <row r="97" spans="1:14" ht="27.95" customHeight="1" x14ac:dyDescent="0.3">
      <c r="A97" s="16" t="s">
        <v>311</v>
      </c>
      <c r="B97" s="16" t="s">
        <v>308</v>
      </c>
      <c r="C97" s="16" t="s">
        <v>309</v>
      </c>
      <c r="D97" s="16" t="s">
        <v>78</v>
      </c>
      <c r="E97" s="26">
        <f>일위대가!F606</f>
        <v>19208</v>
      </c>
      <c r="F97" s="26">
        <f>일위대가!H606</f>
        <v>21886</v>
      </c>
      <c r="G97" s="26">
        <f>일위대가!J606</f>
        <v>435</v>
      </c>
      <c r="H97" s="26">
        <f t="shared" si="2"/>
        <v>41529</v>
      </c>
      <c r="I97" s="16" t="s">
        <v>310</v>
      </c>
      <c r="J97" s="16" t="s">
        <v>52</v>
      </c>
      <c r="K97" s="16" t="s">
        <v>52</v>
      </c>
      <c r="L97" s="16" t="s">
        <v>52</v>
      </c>
      <c r="M97" s="16" t="s">
        <v>52</v>
      </c>
      <c r="N97" s="2" t="s">
        <v>52</v>
      </c>
    </row>
    <row r="98" spans="1:14" ht="27.95" customHeight="1" x14ac:dyDescent="0.3">
      <c r="A98" s="16" t="s">
        <v>315</v>
      </c>
      <c r="B98" s="16" t="s">
        <v>308</v>
      </c>
      <c r="C98" s="16" t="s">
        <v>313</v>
      </c>
      <c r="D98" s="16" t="s">
        <v>78</v>
      </c>
      <c r="E98" s="26">
        <f>일위대가!F616</f>
        <v>14008</v>
      </c>
      <c r="F98" s="26">
        <f>일위대가!H616</f>
        <v>21259</v>
      </c>
      <c r="G98" s="26">
        <f>일위대가!J616</f>
        <v>423</v>
      </c>
      <c r="H98" s="26">
        <f t="shared" si="2"/>
        <v>35690</v>
      </c>
      <c r="I98" s="16" t="s">
        <v>314</v>
      </c>
      <c r="J98" s="16" t="s">
        <v>52</v>
      </c>
      <c r="K98" s="16" t="s">
        <v>52</v>
      </c>
      <c r="L98" s="16" t="s">
        <v>52</v>
      </c>
      <c r="M98" s="16" t="s">
        <v>52</v>
      </c>
      <c r="N98" s="2" t="s">
        <v>52</v>
      </c>
    </row>
    <row r="99" spans="1:14" ht="27.95" customHeight="1" x14ac:dyDescent="0.3">
      <c r="A99" s="16" t="s">
        <v>1639</v>
      </c>
      <c r="B99" s="16" t="s">
        <v>1640</v>
      </c>
      <c r="C99" s="16" t="s">
        <v>1641</v>
      </c>
      <c r="D99" s="16" t="s">
        <v>72</v>
      </c>
      <c r="E99" s="26">
        <f>일위대가!F620</f>
        <v>0</v>
      </c>
      <c r="F99" s="26">
        <f>일위대가!H620</f>
        <v>5228</v>
      </c>
      <c r="G99" s="26">
        <f>일위대가!J620</f>
        <v>0</v>
      </c>
      <c r="H99" s="26">
        <f t="shared" si="2"/>
        <v>5228</v>
      </c>
      <c r="I99" s="16" t="s">
        <v>1642</v>
      </c>
      <c r="J99" s="16" t="s">
        <v>52</v>
      </c>
      <c r="K99" s="16" t="s">
        <v>52</v>
      </c>
      <c r="L99" s="16" t="s">
        <v>52</v>
      </c>
      <c r="M99" s="16" t="s">
        <v>52</v>
      </c>
      <c r="N99" s="2" t="s">
        <v>52</v>
      </c>
    </row>
    <row r="100" spans="1:14" ht="27.95" customHeight="1" x14ac:dyDescent="0.3">
      <c r="A100" s="16" t="s">
        <v>1648</v>
      </c>
      <c r="B100" s="16" t="s">
        <v>1649</v>
      </c>
      <c r="C100" s="16" t="s">
        <v>1650</v>
      </c>
      <c r="D100" s="16" t="s">
        <v>72</v>
      </c>
      <c r="E100" s="26">
        <f>일위대가!F625</f>
        <v>6350</v>
      </c>
      <c r="F100" s="26">
        <f>일위대가!H625</f>
        <v>5228</v>
      </c>
      <c r="G100" s="26">
        <f>일위대가!J625</f>
        <v>0</v>
      </c>
      <c r="H100" s="26">
        <f t="shared" ref="H100:H131" si="3">E100+F100+G100</f>
        <v>11578</v>
      </c>
      <c r="I100" s="16" t="s">
        <v>1651</v>
      </c>
      <c r="J100" s="16" t="s">
        <v>52</v>
      </c>
      <c r="K100" s="16" t="s">
        <v>52</v>
      </c>
      <c r="L100" s="16" t="s">
        <v>52</v>
      </c>
      <c r="M100" s="16" t="s">
        <v>52</v>
      </c>
      <c r="N100" s="2" t="s">
        <v>52</v>
      </c>
    </row>
    <row r="101" spans="1:14" ht="27.95" customHeight="1" x14ac:dyDescent="0.3">
      <c r="A101" s="16" t="s">
        <v>320</v>
      </c>
      <c r="B101" s="16" t="s">
        <v>317</v>
      </c>
      <c r="C101" s="16" t="s">
        <v>318</v>
      </c>
      <c r="D101" s="16" t="s">
        <v>78</v>
      </c>
      <c r="E101" s="26">
        <f>일위대가!F631</f>
        <v>0</v>
      </c>
      <c r="F101" s="26">
        <f>일위대가!H631</f>
        <v>22926</v>
      </c>
      <c r="G101" s="26">
        <f>일위대가!J631</f>
        <v>458</v>
      </c>
      <c r="H101" s="26">
        <f t="shared" si="3"/>
        <v>23384</v>
      </c>
      <c r="I101" s="16" t="s">
        <v>319</v>
      </c>
      <c r="J101" s="16" t="s">
        <v>52</v>
      </c>
      <c r="K101" s="16" t="s">
        <v>52</v>
      </c>
      <c r="L101" s="16" t="s">
        <v>52</v>
      </c>
      <c r="M101" s="16" t="s">
        <v>52</v>
      </c>
      <c r="N101" s="2" t="s">
        <v>52</v>
      </c>
    </row>
    <row r="102" spans="1:14" ht="27.95" customHeight="1" x14ac:dyDescent="0.3">
      <c r="A102" s="16" t="s">
        <v>1662</v>
      </c>
      <c r="B102" s="16" t="s">
        <v>1663</v>
      </c>
      <c r="C102" s="16" t="s">
        <v>323</v>
      </c>
      <c r="D102" s="16" t="s">
        <v>78</v>
      </c>
      <c r="E102" s="26">
        <f>일위대가!F637</f>
        <v>0</v>
      </c>
      <c r="F102" s="26">
        <f>일위대가!H637</f>
        <v>24004</v>
      </c>
      <c r="G102" s="26">
        <f>일위대가!J637</f>
        <v>720</v>
      </c>
      <c r="H102" s="26">
        <f t="shared" si="3"/>
        <v>24724</v>
      </c>
      <c r="I102" s="16" t="s">
        <v>1664</v>
      </c>
      <c r="J102" s="16" t="s">
        <v>52</v>
      </c>
      <c r="K102" s="16" t="s">
        <v>52</v>
      </c>
      <c r="L102" s="16" t="s">
        <v>52</v>
      </c>
      <c r="M102" s="16" t="s">
        <v>52</v>
      </c>
      <c r="N102" s="2" t="s">
        <v>52</v>
      </c>
    </row>
    <row r="103" spans="1:14" ht="27.95" customHeight="1" x14ac:dyDescent="0.3">
      <c r="A103" s="16" t="s">
        <v>325</v>
      </c>
      <c r="B103" s="16" t="s">
        <v>322</v>
      </c>
      <c r="C103" s="16" t="s">
        <v>323</v>
      </c>
      <c r="D103" s="16" t="s">
        <v>78</v>
      </c>
      <c r="E103" s="26">
        <f>일위대가!F644</f>
        <v>2457</v>
      </c>
      <c r="F103" s="26">
        <f>일위대가!H644</f>
        <v>24004</v>
      </c>
      <c r="G103" s="26">
        <f>일위대가!J644</f>
        <v>720</v>
      </c>
      <c r="H103" s="26">
        <f t="shared" si="3"/>
        <v>27181</v>
      </c>
      <c r="I103" s="16" t="s">
        <v>324</v>
      </c>
      <c r="J103" s="16" t="s">
        <v>52</v>
      </c>
      <c r="K103" s="16" t="s">
        <v>52</v>
      </c>
      <c r="L103" s="16" t="s">
        <v>52</v>
      </c>
      <c r="M103" s="16" t="s">
        <v>52</v>
      </c>
      <c r="N103" s="2" t="s">
        <v>52</v>
      </c>
    </row>
    <row r="104" spans="1:14" ht="27.95" customHeight="1" x14ac:dyDescent="0.3">
      <c r="A104" s="16" t="s">
        <v>1677</v>
      </c>
      <c r="B104" s="16" t="s">
        <v>1678</v>
      </c>
      <c r="C104" s="16" t="s">
        <v>1679</v>
      </c>
      <c r="D104" s="16" t="s">
        <v>78</v>
      </c>
      <c r="E104" s="26">
        <f>일위대가!F650</f>
        <v>0</v>
      </c>
      <c r="F104" s="26">
        <f>일위대가!H650</f>
        <v>9733</v>
      </c>
      <c r="G104" s="26">
        <f>일위대가!J650</f>
        <v>194</v>
      </c>
      <c r="H104" s="26">
        <f t="shared" si="3"/>
        <v>9927</v>
      </c>
      <c r="I104" s="16" t="s">
        <v>1680</v>
      </c>
      <c r="J104" s="16" t="s">
        <v>52</v>
      </c>
      <c r="K104" s="16" t="s">
        <v>52</v>
      </c>
      <c r="L104" s="16" t="s">
        <v>52</v>
      </c>
      <c r="M104" s="16" t="s">
        <v>52</v>
      </c>
      <c r="N104" s="2" t="s">
        <v>52</v>
      </c>
    </row>
    <row r="105" spans="1:14" ht="27.95" customHeight="1" x14ac:dyDescent="0.3">
      <c r="A105" s="16" t="s">
        <v>260</v>
      </c>
      <c r="B105" s="16" t="s">
        <v>257</v>
      </c>
      <c r="C105" s="16" t="s">
        <v>258</v>
      </c>
      <c r="D105" s="16" t="s">
        <v>78</v>
      </c>
      <c r="E105" s="26">
        <f>일위대가!F657</f>
        <v>2617</v>
      </c>
      <c r="F105" s="26">
        <f>일위대가!H657</f>
        <v>13204</v>
      </c>
      <c r="G105" s="26">
        <f>일위대가!J657</f>
        <v>194</v>
      </c>
      <c r="H105" s="26">
        <f t="shared" si="3"/>
        <v>16015</v>
      </c>
      <c r="I105" s="16" t="s">
        <v>259</v>
      </c>
      <c r="J105" s="16" t="s">
        <v>52</v>
      </c>
      <c r="K105" s="16" t="s">
        <v>52</v>
      </c>
      <c r="L105" s="16" t="s">
        <v>52</v>
      </c>
      <c r="M105" s="16" t="s">
        <v>52</v>
      </c>
      <c r="N105" s="2" t="s">
        <v>52</v>
      </c>
    </row>
    <row r="106" spans="1:14" ht="27.95" customHeight="1" x14ac:dyDescent="0.3">
      <c r="A106" s="16" t="s">
        <v>1698</v>
      </c>
      <c r="B106" s="16" t="s">
        <v>201</v>
      </c>
      <c r="C106" s="16" t="s">
        <v>1699</v>
      </c>
      <c r="D106" s="16" t="s">
        <v>78</v>
      </c>
      <c r="E106" s="26">
        <f>일위대가!F661</f>
        <v>0</v>
      </c>
      <c r="F106" s="26">
        <f>일위대가!H661</f>
        <v>1356</v>
      </c>
      <c r="G106" s="26">
        <f>일위대가!J661</f>
        <v>0</v>
      </c>
      <c r="H106" s="26">
        <f t="shared" si="3"/>
        <v>1356</v>
      </c>
      <c r="I106" s="16" t="s">
        <v>1700</v>
      </c>
      <c r="J106" s="16" t="s">
        <v>52</v>
      </c>
      <c r="K106" s="16" t="s">
        <v>52</v>
      </c>
      <c r="L106" s="16" t="s">
        <v>52</v>
      </c>
      <c r="M106" s="16" t="s">
        <v>52</v>
      </c>
      <c r="N106" s="2" t="s">
        <v>52</v>
      </c>
    </row>
    <row r="107" spans="1:14" ht="27.95" customHeight="1" x14ac:dyDescent="0.3">
      <c r="A107" s="16" t="s">
        <v>204</v>
      </c>
      <c r="B107" s="16" t="s">
        <v>201</v>
      </c>
      <c r="C107" s="16" t="s">
        <v>202</v>
      </c>
      <c r="D107" s="16" t="s">
        <v>78</v>
      </c>
      <c r="E107" s="26">
        <f>일위대가!F667</f>
        <v>2592</v>
      </c>
      <c r="F107" s="26">
        <f>일위대가!H667</f>
        <v>1356</v>
      </c>
      <c r="G107" s="26">
        <f>일위대가!J667</f>
        <v>0</v>
      </c>
      <c r="H107" s="26">
        <f t="shared" si="3"/>
        <v>3948</v>
      </c>
      <c r="I107" s="16" t="s">
        <v>203</v>
      </c>
      <c r="J107" s="16" t="s">
        <v>52</v>
      </c>
      <c r="K107" s="16" t="s">
        <v>52</v>
      </c>
      <c r="L107" s="16" t="s">
        <v>52</v>
      </c>
      <c r="M107" s="16" t="s">
        <v>52</v>
      </c>
      <c r="N107" s="2" t="s">
        <v>52</v>
      </c>
    </row>
    <row r="108" spans="1:14" ht="27.95" customHeight="1" x14ac:dyDescent="0.3">
      <c r="A108" s="16" t="s">
        <v>347</v>
      </c>
      <c r="B108" s="16" t="s">
        <v>344</v>
      </c>
      <c r="C108" s="16" t="s">
        <v>345</v>
      </c>
      <c r="D108" s="16" t="s">
        <v>72</v>
      </c>
      <c r="E108" s="26">
        <f>일위대가!F682</f>
        <v>28660</v>
      </c>
      <c r="F108" s="26">
        <f>일위대가!H682</f>
        <v>46011</v>
      </c>
      <c r="G108" s="26">
        <f>일위대가!J682</f>
        <v>1764</v>
      </c>
      <c r="H108" s="26">
        <f t="shared" si="3"/>
        <v>76435</v>
      </c>
      <c r="I108" s="16" t="s">
        <v>346</v>
      </c>
      <c r="J108" s="16" t="s">
        <v>52</v>
      </c>
      <c r="K108" s="16" t="s">
        <v>52</v>
      </c>
      <c r="L108" s="16" t="s">
        <v>52</v>
      </c>
      <c r="M108" s="16" t="s">
        <v>52</v>
      </c>
      <c r="N108" s="2" t="s">
        <v>52</v>
      </c>
    </row>
    <row r="109" spans="1:14" ht="27.95" customHeight="1" x14ac:dyDescent="0.3">
      <c r="A109" s="16" t="s">
        <v>351</v>
      </c>
      <c r="B109" s="16" t="s">
        <v>344</v>
      </c>
      <c r="C109" s="16" t="s">
        <v>349</v>
      </c>
      <c r="D109" s="16" t="s">
        <v>72</v>
      </c>
      <c r="E109" s="26">
        <f>일위대가!F697</f>
        <v>31787</v>
      </c>
      <c r="F109" s="26">
        <f>일위대가!H697</f>
        <v>47200</v>
      </c>
      <c r="G109" s="26">
        <f>일위대가!J697</f>
        <v>2056</v>
      </c>
      <c r="H109" s="26">
        <f t="shared" si="3"/>
        <v>81043</v>
      </c>
      <c r="I109" s="16" t="s">
        <v>350</v>
      </c>
      <c r="J109" s="16" t="s">
        <v>52</v>
      </c>
      <c r="K109" s="16" t="s">
        <v>52</v>
      </c>
      <c r="L109" s="16" t="s">
        <v>52</v>
      </c>
      <c r="M109" s="16" t="s">
        <v>52</v>
      </c>
      <c r="N109" s="2" t="s">
        <v>52</v>
      </c>
    </row>
    <row r="110" spans="1:14" ht="27.95" customHeight="1" x14ac:dyDescent="0.3">
      <c r="A110" s="16" t="s">
        <v>355</v>
      </c>
      <c r="B110" s="16" t="s">
        <v>344</v>
      </c>
      <c r="C110" s="16" t="s">
        <v>353</v>
      </c>
      <c r="D110" s="16" t="s">
        <v>72</v>
      </c>
      <c r="E110" s="26">
        <f>일위대가!F713</f>
        <v>22291</v>
      </c>
      <c r="F110" s="26">
        <f>일위대가!H713</f>
        <v>41890</v>
      </c>
      <c r="G110" s="26">
        <f>일위대가!J713</f>
        <v>1810</v>
      </c>
      <c r="H110" s="26">
        <f t="shared" si="3"/>
        <v>65991</v>
      </c>
      <c r="I110" s="16" t="s">
        <v>354</v>
      </c>
      <c r="J110" s="16" t="s">
        <v>52</v>
      </c>
      <c r="K110" s="16" t="s">
        <v>52</v>
      </c>
      <c r="L110" s="16" t="s">
        <v>52</v>
      </c>
      <c r="M110" s="16" t="s">
        <v>52</v>
      </c>
      <c r="N110" s="2" t="s">
        <v>52</v>
      </c>
    </row>
    <row r="111" spans="1:14" ht="27.95" customHeight="1" x14ac:dyDescent="0.3">
      <c r="A111" s="16" t="s">
        <v>1734</v>
      </c>
      <c r="B111" s="16" t="s">
        <v>1727</v>
      </c>
      <c r="C111" s="16" t="s">
        <v>1732</v>
      </c>
      <c r="D111" s="16" t="s">
        <v>540</v>
      </c>
      <c r="E111" s="26">
        <f>일위대가!F722</f>
        <v>159</v>
      </c>
      <c r="F111" s="26">
        <f>일위대가!H722</f>
        <v>5328</v>
      </c>
      <c r="G111" s="26">
        <f>일위대가!J722</f>
        <v>266</v>
      </c>
      <c r="H111" s="26">
        <f t="shared" si="3"/>
        <v>5753</v>
      </c>
      <c r="I111" s="16" t="s">
        <v>1733</v>
      </c>
      <c r="J111" s="16" t="s">
        <v>52</v>
      </c>
      <c r="K111" s="16" t="s">
        <v>52</v>
      </c>
      <c r="L111" s="16" t="s">
        <v>52</v>
      </c>
      <c r="M111" s="16" t="s">
        <v>52</v>
      </c>
      <c r="N111" s="2" t="s">
        <v>52</v>
      </c>
    </row>
    <row r="112" spans="1:14" ht="27.95" customHeight="1" x14ac:dyDescent="0.3">
      <c r="A112" s="16" t="s">
        <v>1730</v>
      </c>
      <c r="B112" s="16" t="s">
        <v>1727</v>
      </c>
      <c r="C112" s="16" t="s">
        <v>1728</v>
      </c>
      <c r="D112" s="16" t="s">
        <v>540</v>
      </c>
      <c r="E112" s="26">
        <f>일위대가!F731</f>
        <v>138</v>
      </c>
      <c r="F112" s="26">
        <f>일위대가!H731</f>
        <v>6925</v>
      </c>
      <c r="G112" s="26">
        <f>일위대가!J731</f>
        <v>277</v>
      </c>
      <c r="H112" s="26">
        <f t="shared" si="3"/>
        <v>7340</v>
      </c>
      <c r="I112" s="16" t="s">
        <v>1729</v>
      </c>
      <c r="J112" s="16" t="s">
        <v>52</v>
      </c>
      <c r="K112" s="16" t="s">
        <v>52</v>
      </c>
      <c r="L112" s="16" t="s">
        <v>52</v>
      </c>
      <c r="M112" s="16" t="s">
        <v>52</v>
      </c>
      <c r="N112" s="2" t="s">
        <v>52</v>
      </c>
    </row>
    <row r="113" spans="1:14" ht="27.95" customHeight="1" x14ac:dyDescent="0.3">
      <c r="A113" s="16" t="s">
        <v>417</v>
      </c>
      <c r="B113" s="16" t="s">
        <v>414</v>
      </c>
      <c r="C113" s="16" t="s">
        <v>415</v>
      </c>
      <c r="D113" s="16" t="s">
        <v>78</v>
      </c>
      <c r="E113" s="26">
        <f>일위대가!F736</f>
        <v>3740</v>
      </c>
      <c r="F113" s="26">
        <f>일위대가!H736</f>
        <v>8416</v>
      </c>
      <c r="G113" s="26">
        <f>일위대가!J736</f>
        <v>0</v>
      </c>
      <c r="H113" s="26">
        <f t="shared" si="3"/>
        <v>12156</v>
      </c>
      <c r="I113" s="16" t="s">
        <v>416</v>
      </c>
      <c r="J113" s="16" t="s">
        <v>52</v>
      </c>
      <c r="K113" s="16" t="s">
        <v>52</v>
      </c>
      <c r="L113" s="16" t="s">
        <v>52</v>
      </c>
      <c r="M113" s="16" t="s">
        <v>52</v>
      </c>
      <c r="N113" s="2" t="s">
        <v>52</v>
      </c>
    </row>
    <row r="114" spans="1:14" ht="27.95" customHeight="1" x14ac:dyDescent="0.3">
      <c r="A114" s="16" t="s">
        <v>365</v>
      </c>
      <c r="B114" s="16" t="s">
        <v>362</v>
      </c>
      <c r="C114" s="16" t="s">
        <v>363</v>
      </c>
      <c r="D114" s="16" t="s">
        <v>78</v>
      </c>
      <c r="E114" s="26">
        <f>일위대가!F741</f>
        <v>39408</v>
      </c>
      <c r="F114" s="26">
        <f>일위대가!H741</f>
        <v>8416</v>
      </c>
      <c r="G114" s="26">
        <f>일위대가!J741</f>
        <v>0</v>
      </c>
      <c r="H114" s="26">
        <f t="shared" si="3"/>
        <v>47824</v>
      </c>
      <c r="I114" s="16" t="s">
        <v>364</v>
      </c>
      <c r="J114" s="16" t="s">
        <v>52</v>
      </c>
      <c r="K114" s="16" t="s">
        <v>52</v>
      </c>
      <c r="L114" s="16" t="s">
        <v>52</v>
      </c>
      <c r="M114" s="16" t="s">
        <v>52</v>
      </c>
      <c r="N114" s="2" t="s">
        <v>52</v>
      </c>
    </row>
    <row r="115" spans="1:14" ht="27.95" customHeight="1" x14ac:dyDescent="0.3">
      <c r="A115" s="16" t="s">
        <v>1824</v>
      </c>
      <c r="B115" s="16" t="s">
        <v>1825</v>
      </c>
      <c r="C115" s="16" t="s">
        <v>1826</v>
      </c>
      <c r="D115" s="16" t="s">
        <v>72</v>
      </c>
      <c r="E115" s="26">
        <f>일위대가!F747</f>
        <v>0</v>
      </c>
      <c r="F115" s="26">
        <f>일위대가!H747</f>
        <v>25752</v>
      </c>
      <c r="G115" s="26">
        <f>일위대가!J747</f>
        <v>515</v>
      </c>
      <c r="H115" s="26">
        <f t="shared" si="3"/>
        <v>26267</v>
      </c>
      <c r="I115" s="16" t="s">
        <v>1827</v>
      </c>
      <c r="J115" s="16" t="s">
        <v>52</v>
      </c>
      <c r="K115" s="16" t="s">
        <v>52</v>
      </c>
      <c r="L115" s="16" t="s">
        <v>52</v>
      </c>
      <c r="M115" s="16" t="s">
        <v>52</v>
      </c>
      <c r="N115" s="2" t="s">
        <v>52</v>
      </c>
    </row>
    <row r="116" spans="1:14" ht="27.95" customHeight="1" x14ac:dyDescent="0.3">
      <c r="A116" s="16" t="s">
        <v>1834</v>
      </c>
      <c r="B116" s="16" t="s">
        <v>1835</v>
      </c>
      <c r="C116" s="16" t="s">
        <v>52</v>
      </c>
      <c r="D116" s="16" t="s">
        <v>60</v>
      </c>
      <c r="E116" s="26">
        <f>일위대가!F752</f>
        <v>0</v>
      </c>
      <c r="F116" s="26">
        <f>일위대가!H752</f>
        <v>23273</v>
      </c>
      <c r="G116" s="26">
        <f>일위대가!J752</f>
        <v>0</v>
      </c>
      <c r="H116" s="26">
        <f t="shared" si="3"/>
        <v>23273</v>
      </c>
      <c r="I116" s="16" t="s">
        <v>1836</v>
      </c>
      <c r="J116" s="16" t="s">
        <v>52</v>
      </c>
      <c r="K116" s="16" t="s">
        <v>52</v>
      </c>
      <c r="L116" s="16" t="s">
        <v>52</v>
      </c>
      <c r="M116" s="16" t="s">
        <v>52</v>
      </c>
      <c r="N116" s="2" t="s">
        <v>52</v>
      </c>
    </row>
    <row r="117" spans="1:14" ht="27.95" customHeight="1" x14ac:dyDescent="0.3">
      <c r="A117" s="16" t="s">
        <v>1840</v>
      </c>
      <c r="B117" s="16" t="s">
        <v>1841</v>
      </c>
      <c r="C117" s="16" t="s">
        <v>1519</v>
      </c>
      <c r="D117" s="16" t="s">
        <v>135</v>
      </c>
      <c r="E117" s="26">
        <f>일위대가!F758</f>
        <v>0</v>
      </c>
      <c r="F117" s="26">
        <f>일위대가!H758</f>
        <v>0</v>
      </c>
      <c r="G117" s="26">
        <f>일위대가!J758</f>
        <v>0</v>
      </c>
      <c r="H117" s="26">
        <f t="shared" si="3"/>
        <v>0</v>
      </c>
      <c r="I117" s="16" t="s">
        <v>1842</v>
      </c>
      <c r="J117" s="16" t="s">
        <v>52</v>
      </c>
      <c r="K117" s="16" t="s">
        <v>52</v>
      </c>
      <c r="L117" s="16" t="s">
        <v>52</v>
      </c>
      <c r="M117" s="16" t="s">
        <v>52</v>
      </c>
      <c r="N117" s="2" t="s">
        <v>52</v>
      </c>
    </row>
    <row r="118" spans="1:14" ht="27.95" customHeight="1" x14ac:dyDescent="0.3">
      <c r="A118" s="16" t="s">
        <v>1847</v>
      </c>
      <c r="B118" s="16" t="s">
        <v>1848</v>
      </c>
      <c r="C118" s="16" t="s">
        <v>1519</v>
      </c>
      <c r="D118" s="16" t="s">
        <v>135</v>
      </c>
      <c r="E118" s="26">
        <f>일위대가!F764</f>
        <v>0</v>
      </c>
      <c r="F118" s="26">
        <f>일위대가!H764</f>
        <v>0</v>
      </c>
      <c r="G118" s="26">
        <f>일위대가!J764</f>
        <v>0</v>
      </c>
      <c r="H118" s="26">
        <f t="shared" si="3"/>
        <v>0</v>
      </c>
      <c r="I118" s="16" t="s">
        <v>1849</v>
      </c>
      <c r="J118" s="16" t="s">
        <v>52</v>
      </c>
      <c r="K118" s="16" t="s">
        <v>52</v>
      </c>
      <c r="L118" s="16" t="s">
        <v>52</v>
      </c>
      <c r="M118" s="16" t="s">
        <v>52</v>
      </c>
      <c r="N118" s="2" t="s">
        <v>52</v>
      </c>
    </row>
    <row r="119" spans="1:14" ht="27.95" customHeight="1" x14ac:dyDescent="0.3">
      <c r="A119" s="16" t="s">
        <v>1854</v>
      </c>
      <c r="B119" s="16" t="s">
        <v>1855</v>
      </c>
      <c r="C119" s="16" t="s">
        <v>1856</v>
      </c>
      <c r="D119" s="16" t="s">
        <v>78</v>
      </c>
      <c r="E119" s="26">
        <f>일위대가!F771</f>
        <v>0</v>
      </c>
      <c r="F119" s="26">
        <f>일위대가!H771</f>
        <v>113529</v>
      </c>
      <c r="G119" s="26">
        <f>일위대가!J771</f>
        <v>2270</v>
      </c>
      <c r="H119" s="26">
        <f t="shared" si="3"/>
        <v>115799</v>
      </c>
      <c r="I119" s="16" t="s">
        <v>1857</v>
      </c>
      <c r="J119" s="16" t="s">
        <v>52</v>
      </c>
      <c r="K119" s="16" t="s">
        <v>52</v>
      </c>
      <c r="L119" s="16" t="s">
        <v>52</v>
      </c>
      <c r="M119" s="16" t="s">
        <v>52</v>
      </c>
      <c r="N119" s="2" t="s">
        <v>52</v>
      </c>
    </row>
    <row r="120" spans="1:14" ht="27.95" customHeight="1" x14ac:dyDescent="0.3">
      <c r="A120" s="16" t="s">
        <v>239</v>
      </c>
      <c r="B120" s="16" t="s">
        <v>236</v>
      </c>
      <c r="C120" s="16" t="s">
        <v>237</v>
      </c>
      <c r="D120" s="16" t="s">
        <v>78</v>
      </c>
      <c r="E120" s="26">
        <f>일위대가!F777</f>
        <v>45100</v>
      </c>
      <c r="F120" s="26">
        <f>일위대가!H777</f>
        <v>113529</v>
      </c>
      <c r="G120" s="26">
        <f>일위대가!J777</f>
        <v>2270</v>
      </c>
      <c r="H120" s="26">
        <f t="shared" si="3"/>
        <v>160899</v>
      </c>
      <c r="I120" s="16" t="s">
        <v>238</v>
      </c>
      <c r="J120" s="16" t="s">
        <v>52</v>
      </c>
      <c r="K120" s="16" t="s">
        <v>52</v>
      </c>
      <c r="L120" s="16" t="s">
        <v>52</v>
      </c>
      <c r="M120" s="16" t="s">
        <v>52</v>
      </c>
      <c r="N120" s="2" t="s">
        <v>52</v>
      </c>
    </row>
    <row r="121" spans="1:14" ht="27.95" customHeight="1" x14ac:dyDescent="0.3">
      <c r="A121" s="16" t="s">
        <v>243</v>
      </c>
      <c r="B121" s="16" t="s">
        <v>236</v>
      </c>
      <c r="C121" s="16" t="s">
        <v>241</v>
      </c>
      <c r="D121" s="16" t="s">
        <v>72</v>
      </c>
      <c r="E121" s="26">
        <f>일위대가!F783</f>
        <v>8910</v>
      </c>
      <c r="F121" s="26">
        <f>일위대가!H783</f>
        <v>39151</v>
      </c>
      <c r="G121" s="26">
        <f>일위대가!J783</f>
        <v>783</v>
      </c>
      <c r="H121" s="26">
        <f t="shared" si="3"/>
        <v>48844</v>
      </c>
      <c r="I121" s="16" t="s">
        <v>242</v>
      </c>
      <c r="J121" s="16" t="s">
        <v>52</v>
      </c>
      <c r="K121" s="16" t="s">
        <v>52</v>
      </c>
      <c r="L121" s="16" t="s">
        <v>52</v>
      </c>
      <c r="M121" s="16" t="s">
        <v>52</v>
      </c>
      <c r="N121" s="2" t="s">
        <v>52</v>
      </c>
    </row>
    <row r="122" spans="1:14" ht="27.95" customHeight="1" x14ac:dyDescent="0.3">
      <c r="A122" s="16" t="s">
        <v>1884</v>
      </c>
      <c r="B122" s="16" t="s">
        <v>1885</v>
      </c>
      <c r="C122" s="16" t="s">
        <v>1886</v>
      </c>
      <c r="D122" s="16" t="s">
        <v>78</v>
      </c>
      <c r="E122" s="26">
        <f>일위대가!F789</f>
        <v>89</v>
      </c>
      <c r="F122" s="26">
        <f>일위대가!H789</f>
        <v>4461</v>
      </c>
      <c r="G122" s="26">
        <f>일위대가!J789</f>
        <v>0</v>
      </c>
      <c r="H122" s="26">
        <f t="shared" si="3"/>
        <v>4550</v>
      </c>
      <c r="I122" s="16" t="s">
        <v>1887</v>
      </c>
      <c r="J122" s="16" t="s">
        <v>52</v>
      </c>
      <c r="K122" s="16" t="s">
        <v>52</v>
      </c>
      <c r="L122" s="16" t="s">
        <v>52</v>
      </c>
      <c r="M122" s="16" t="s">
        <v>52</v>
      </c>
      <c r="N122" s="2" t="s">
        <v>52</v>
      </c>
    </row>
    <row r="123" spans="1:14" ht="27.95" customHeight="1" x14ac:dyDescent="0.3">
      <c r="A123" s="16" t="s">
        <v>1751</v>
      </c>
      <c r="B123" s="16" t="s">
        <v>1748</v>
      </c>
      <c r="C123" s="16" t="s">
        <v>1749</v>
      </c>
      <c r="D123" s="16" t="s">
        <v>78</v>
      </c>
      <c r="E123" s="26">
        <f>일위대가!F794</f>
        <v>677</v>
      </c>
      <c r="F123" s="26">
        <f>일위대가!H794</f>
        <v>0</v>
      </c>
      <c r="G123" s="26">
        <f>일위대가!J794</f>
        <v>0</v>
      </c>
      <c r="H123" s="26">
        <f t="shared" si="3"/>
        <v>677</v>
      </c>
      <c r="I123" s="16" t="s">
        <v>1750</v>
      </c>
      <c r="J123" s="16" t="s">
        <v>52</v>
      </c>
      <c r="K123" s="16" t="s">
        <v>52</v>
      </c>
      <c r="L123" s="16" t="s">
        <v>52</v>
      </c>
      <c r="M123" s="16" t="s">
        <v>52</v>
      </c>
      <c r="N123" s="2" t="s">
        <v>52</v>
      </c>
    </row>
    <row r="124" spans="1:14" ht="27.95" customHeight="1" x14ac:dyDescent="0.3">
      <c r="A124" s="16" t="s">
        <v>1739</v>
      </c>
      <c r="B124" s="16" t="s">
        <v>1736</v>
      </c>
      <c r="C124" s="16" t="s">
        <v>1737</v>
      </c>
      <c r="D124" s="16" t="s">
        <v>78</v>
      </c>
      <c r="E124" s="26">
        <f>일위대가!F798</f>
        <v>89</v>
      </c>
      <c r="F124" s="26">
        <f>일위대가!H798</f>
        <v>4461</v>
      </c>
      <c r="G124" s="26">
        <f>일위대가!J798</f>
        <v>0</v>
      </c>
      <c r="H124" s="26">
        <f t="shared" si="3"/>
        <v>4550</v>
      </c>
      <c r="I124" s="16" t="s">
        <v>1738</v>
      </c>
      <c r="J124" s="16" t="s">
        <v>52</v>
      </c>
      <c r="K124" s="16" t="s">
        <v>52</v>
      </c>
      <c r="L124" s="16" t="s">
        <v>52</v>
      </c>
      <c r="M124" s="16" t="s">
        <v>52</v>
      </c>
      <c r="N124" s="2" t="s">
        <v>52</v>
      </c>
    </row>
    <row r="125" spans="1:14" ht="27.95" customHeight="1" x14ac:dyDescent="0.3">
      <c r="A125" s="16" t="s">
        <v>396</v>
      </c>
      <c r="B125" s="16" t="s">
        <v>393</v>
      </c>
      <c r="C125" s="16" t="s">
        <v>394</v>
      </c>
      <c r="D125" s="16" t="s">
        <v>78</v>
      </c>
      <c r="E125" s="26">
        <f>일위대가!F806</f>
        <v>2014</v>
      </c>
      <c r="F125" s="26">
        <f>일위대가!H806</f>
        <v>1012</v>
      </c>
      <c r="G125" s="26">
        <f>일위대가!J806</f>
        <v>121</v>
      </c>
      <c r="H125" s="26">
        <f t="shared" si="3"/>
        <v>3147</v>
      </c>
      <c r="I125" s="16" t="s">
        <v>395</v>
      </c>
      <c r="J125" s="16" t="s">
        <v>52</v>
      </c>
      <c r="K125" s="16" t="s">
        <v>52</v>
      </c>
      <c r="L125" s="16" t="s">
        <v>52</v>
      </c>
      <c r="M125" s="16" t="s">
        <v>52</v>
      </c>
      <c r="N125" s="2" t="s">
        <v>52</v>
      </c>
    </row>
    <row r="126" spans="1:14" ht="27.95" customHeight="1" x14ac:dyDescent="0.3">
      <c r="A126" s="16" t="s">
        <v>1914</v>
      </c>
      <c r="B126" s="16" t="s">
        <v>1915</v>
      </c>
      <c r="C126" s="16" t="s">
        <v>1916</v>
      </c>
      <c r="D126" s="16" t="s">
        <v>78</v>
      </c>
      <c r="E126" s="26">
        <f>일위대가!F817</f>
        <v>210</v>
      </c>
      <c r="F126" s="26">
        <f>일위대가!H817</f>
        <v>12601</v>
      </c>
      <c r="G126" s="26">
        <f>일위대가!J817</f>
        <v>0</v>
      </c>
      <c r="H126" s="26">
        <f t="shared" si="3"/>
        <v>12811</v>
      </c>
      <c r="I126" s="16" t="s">
        <v>1917</v>
      </c>
      <c r="J126" s="16" t="s">
        <v>52</v>
      </c>
      <c r="K126" s="16" t="s">
        <v>52</v>
      </c>
      <c r="L126" s="16" t="s">
        <v>52</v>
      </c>
      <c r="M126" s="16" t="s">
        <v>52</v>
      </c>
      <c r="N126" s="2" t="s">
        <v>52</v>
      </c>
    </row>
    <row r="127" spans="1:14" ht="27.95" customHeight="1" x14ac:dyDescent="0.3">
      <c r="A127" s="16" t="s">
        <v>1925</v>
      </c>
      <c r="B127" s="16" t="s">
        <v>1926</v>
      </c>
      <c r="C127" s="16" t="s">
        <v>1927</v>
      </c>
      <c r="D127" s="16" t="s">
        <v>78</v>
      </c>
      <c r="E127" s="26">
        <f>일위대가!F821</f>
        <v>820</v>
      </c>
      <c r="F127" s="26">
        <f>일위대가!H821</f>
        <v>0</v>
      </c>
      <c r="G127" s="26">
        <f>일위대가!J821</f>
        <v>0</v>
      </c>
      <c r="H127" s="26">
        <f t="shared" si="3"/>
        <v>820</v>
      </c>
      <c r="I127" s="16" t="s">
        <v>1928</v>
      </c>
      <c r="J127" s="16" t="s">
        <v>52</v>
      </c>
      <c r="K127" s="16" t="s">
        <v>52</v>
      </c>
      <c r="L127" s="16" t="s">
        <v>52</v>
      </c>
      <c r="M127" s="16" t="s">
        <v>52</v>
      </c>
      <c r="N127" s="2" t="s">
        <v>52</v>
      </c>
    </row>
    <row r="128" spans="1:14" ht="27.95" customHeight="1" x14ac:dyDescent="0.3">
      <c r="A128" s="16" t="s">
        <v>401</v>
      </c>
      <c r="B128" s="16" t="s">
        <v>398</v>
      </c>
      <c r="C128" s="16" t="s">
        <v>399</v>
      </c>
      <c r="D128" s="16" t="s">
        <v>78</v>
      </c>
      <c r="E128" s="26">
        <f>일위대가!F827</f>
        <v>1467</v>
      </c>
      <c r="F128" s="26">
        <f>일위대가!H827</f>
        <v>25712</v>
      </c>
      <c r="G128" s="26">
        <f>일위대가!J827</f>
        <v>0</v>
      </c>
      <c r="H128" s="26">
        <f t="shared" si="3"/>
        <v>27179</v>
      </c>
      <c r="I128" s="16" t="s">
        <v>400</v>
      </c>
      <c r="J128" s="16" t="s">
        <v>52</v>
      </c>
      <c r="K128" s="16" t="s">
        <v>52</v>
      </c>
      <c r="L128" s="16" t="s">
        <v>52</v>
      </c>
      <c r="M128" s="16" t="s">
        <v>52</v>
      </c>
      <c r="N128" s="2" t="s">
        <v>52</v>
      </c>
    </row>
    <row r="129" spans="1:14" ht="27.95" customHeight="1" x14ac:dyDescent="0.3">
      <c r="A129" s="16" t="s">
        <v>1695</v>
      </c>
      <c r="B129" s="16" t="s">
        <v>1692</v>
      </c>
      <c r="C129" s="16" t="s">
        <v>1693</v>
      </c>
      <c r="D129" s="16" t="s">
        <v>78</v>
      </c>
      <c r="E129" s="26">
        <f>일위대가!F832</f>
        <v>38</v>
      </c>
      <c r="F129" s="26">
        <f>일위대가!H832</f>
        <v>7890</v>
      </c>
      <c r="G129" s="26">
        <f>일위대가!J832</f>
        <v>0</v>
      </c>
      <c r="H129" s="26">
        <f t="shared" si="3"/>
        <v>7928</v>
      </c>
      <c r="I129" s="16" t="s">
        <v>1694</v>
      </c>
      <c r="J129" s="16" t="s">
        <v>52</v>
      </c>
      <c r="K129" s="16" t="s">
        <v>52</v>
      </c>
      <c r="L129" s="16" t="s">
        <v>52</v>
      </c>
      <c r="M129" s="16" t="s">
        <v>52</v>
      </c>
      <c r="N129" s="2" t="s">
        <v>52</v>
      </c>
    </row>
    <row r="130" spans="1:14" ht="27.95" customHeight="1" x14ac:dyDescent="0.3">
      <c r="A130" s="16" t="s">
        <v>1937</v>
      </c>
      <c r="B130" s="16" t="s">
        <v>1934</v>
      </c>
      <c r="C130" s="16" t="s">
        <v>1935</v>
      </c>
      <c r="D130" s="16" t="s">
        <v>78</v>
      </c>
      <c r="E130" s="26">
        <f>일위대가!F839</f>
        <v>437</v>
      </c>
      <c r="F130" s="26">
        <f>일위대가!H839</f>
        <v>13111</v>
      </c>
      <c r="G130" s="26">
        <f>일위대가!J839</f>
        <v>0</v>
      </c>
      <c r="H130" s="26">
        <f t="shared" si="3"/>
        <v>13548</v>
      </c>
      <c r="I130" s="16" t="s">
        <v>1936</v>
      </c>
      <c r="J130" s="16" t="s">
        <v>52</v>
      </c>
      <c r="K130" s="16" t="s">
        <v>52</v>
      </c>
      <c r="L130" s="16" t="s">
        <v>52</v>
      </c>
      <c r="M130" s="16" t="s">
        <v>52</v>
      </c>
      <c r="N130" s="2" t="s">
        <v>52</v>
      </c>
    </row>
    <row r="131" spans="1:14" ht="27.95" customHeight="1" x14ac:dyDescent="0.3">
      <c r="A131" s="16" t="s">
        <v>1952</v>
      </c>
      <c r="B131" s="16" t="s">
        <v>1953</v>
      </c>
      <c r="C131" s="16" t="s">
        <v>1954</v>
      </c>
      <c r="D131" s="16" t="s">
        <v>78</v>
      </c>
      <c r="E131" s="26">
        <f>일위대가!F845</f>
        <v>882</v>
      </c>
      <c r="F131" s="26">
        <f>일위대가!H845</f>
        <v>17145</v>
      </c>
      <c r="G131" s="26">
        <f>일위대가!J845</f>
        <v>0</v>
      </c>
      <c r="H131" s="26">
        <f t="shared" si="3"/>
        <v>18027</v>
      </c>
      <c r="I131" s="16" t="s">
        <v>1955</v>
      </c>
      <c r="J131" s="16" t="s">
        <v>52</v>
      </c>
      <c r="K131" s="16" t="s">
        <v>52</v>
      </c>
      <c r="L131" s="16" t="s">
        <v>52</v>
      </c>
      <c r="M131" s="16" t="s">
        <v>52</v>
      </c>
      <c r="N131" s="2" t="s">
        <v>52</v>
      </c>
    </row>
    <row r="132" spans="1:14" ht="27.95" customHeight="1" x14ac:dyDescent="0.3">
      <c r="A132" s="16" t="s">
        <v>250</v>
      </c>
      <c r="B132" s="16" t="s">
        <v>247</v>
      </c>
      <c r="C132" s="16" t="s">
        <v>248</v>
      </c>
      <c r="D132" s="16" t="s">
        <v>78</v>
      </c>
      <c r="E132" s="26">
        <f>일위대가!F850</f>
        <v>11541</v>
      </c>
      <c r="F132" s="26">
        <f>일위대가!H850</f>
        <v>15088</v>
      </c>
      <c r="G132" s="26">
        <f>일위대가!J850</f>
        <v>452</v>
      </c>
      <c r="H132" s="26">
        <f t="shared" ref="H132:H163" si="4">E132+F132+G132</f>
        <v>27081</v>
      </c>
      <c r="I132" s="16" t="s">
        <v>249</v>
      </c>
      <c r="J132" s="16" t="s">
        <v>52</v>
      </c>
      <c r="K132" s="16" t="s">
        <v>52</v>
      </c>
      <c r="L132" s="16" t="s">
        <v>52</v>
      </c>
      <c r="M132" s="16" t="s">
        <v>52</v>
      </c>
      <c r="N132" s="2" t="s">
        <v>52</v>
      </c>
    </row>
    <row r="133" spans="1:14" ht="27.95" customHeight="1" x14ac:dyDescent="0.3">
      <c r="A133" s="16" t="s">
        <v>265</v>
      </c>
      <c r="B133" s="16" t="s">
        <v>262</v>
      </c>
      <c r="C133" s="16" t="s">
        <v>263</v>
      </c>
      <c r="D133" s="16" t="s">
        <v>78</v>
      </c>
      <c r="E133" s="26">
        <f>일위대가!F855</f>
        <v>13482</v>
      </c>
      <c r="F133" s="26">
        <f>일위대가!H855</f>
        <v>17145</v>
      </c>
      <c r="G133" s="26">
        <f>일위대가!J855</f>
        <v>0</v>
      </c>
      <c r="H133" s="26">
        <f t="shared" si="4"/>
        <v>30627</v>
      </c>
      <c r="I133" s="16" t="s">
        <v>264</v>
      </c>
      <c r="J133" s="16" t="s">
        <v>52</v>
      </c>
      <c r="K133" s="16" t="s">
        <v>52</v>
      </c>
      <c r="L133" s="16" t="s">
        <v>52</v>
      </c>
      <c r="M133" s="16" t="s">
        <v>52</v>
      </c>
      <c r="N133" s="2" t="s">
        <v>52</v>
      </c>
    </row>
    <row r="134" spans="1:14" ht="27.95" customHeight="1" x14ac:dyDescent="0.3">
      <c r="A134" s="16" t="s">
        <v>1881</v>
      </c>
      <c r="B134" s="16" t="s">
        <v>1878</v>
      </c>
      <c r="C134" s="16" t="s">
        <v>1879</v>
      </c>
      <c r="D134" s="16" t="s">
        <v>72</v>
      </c>
      <c r="E134" s="26">
        <f>일위대가!F861</f>
        <v>0</v>
      </c>
      <c r="F134" s="26">
        <f>일위대가!H861</f>
        <v>39151</v>
      </c>
      <c r="G134" s="26">
        <f>일위대가!J861</f>
        <v>783</v>
      </c>
      <c r="H134" s="26">
        <f t="shared" si="4"/>
        <v>39934</v>
      </c>
      <c r="I134" s="16" t="s">
        <v>1880</v>
      </c>
      <c r="J134" s="16" t="s">
        <v>52</v>
      </c>
      <c r="K134" s="16" t="s">
        <v>52</v>
      </c>
      <c r="L134" s="16" t="s">
        <v>52</v>
      </c>
      <c r="M134" s="16" t="s">
        <v>52</v>
      </c>
      <c r="N134" s="2" t="s">
        <v>52</v>
      </c>
    </row>
    <row r="135" spans="1:14" ht="27.95" customHeight="1" x14ac:dyDescent="0.3">
      <c r="A135" s="16" t="s">
        <v>412</v>
      </c>
      <c r="B135" s="16" t="s">
        <v>409</v>
      </c>
      <c r="C135" s="16" t="s">
        <v>410</v>
      </c>
      <c r="D135" s="16" t="s">
        <v>78</v>
      </c>
      <c r="E135" s="26">
        <f>일위대가!F868</f>
        <v>1066</v>
      </c>
      <c r="F135" s="26">
        <f>일위대가!H868</f>
        <v>17900</v>
      </c>
      <c r="G135" s="26">
        <f>일위대가!J868</f>
        <v>5602</v>
      </c>
      <c r="H135" s="26">
        <f t="shared" si="4"/>
        <v>24568</v>
      </c>
      <c r="I135" s="16" t="s">
        <v>411</v>
      </c>
      <c r="J135" s="16" t="s">
        <v>52</v>
      </c>
      <c r="K135" s="16" t="s">
        <v>52</v>
      </c>
      <c r="L135" s="16" t="s">
        <v>52</v>
      </c>
      <c r="M135" s="16" t="s">
        <v>52</v>
      </c>
      <c r="N135" s="2" t="s">
        <v>52</v>
      </c>
    </row>
    <row r="136" spans="1:14" ht="27.95" customHeight="1" x14ac:dyDescent="0.3">
      <c r="A136" s="16" t="s">
        <v>255</v>
      </c>
      <c r="B136" s="16" t="s">
        <v>252</v>
      </c>
      <c r="C136" s="16" t="s">
        <v>253</v>
      </c>
      <c r="D136" s="16" t="s">
        <v>78</v>
      </c>
      <c r="E136" s="26">
        <f>일위대가!F874</f>
        <v>34205</v>
      </c>
      <c r="F136" s="26">
        <f>일위대가!H874</f>
        <v>18183</v>
      </c>
      <c r="G136" s="26">
        <f>일위대가!J874</f>
        <v>363</v>
      </c>
      <c r="H136" s="26">
        <f t="shared" si="4"/>
        <v>52751</v>
      </c>
      <c r="I136" s="16" t="s">
        <v>254</v>
      </c>
      <c r="J136" s="16" t="s">
        <v>52</v>
      </c>
      <c r="K136" s="16" t="s">
        <v>52</v>
      </c>
      <c r="L136" s="16" t="s">
        <v>52</v>
      </c>
      <c r="M136" s="16" t="s">
        <v>52</v>
      </c>
      <c r="N136" s="2" t="s">
        <v>52</v>
      </c>
    </row>
    <row r="137" spans="1:14" ht="27.95" customHeight="1" x14ac:dyDescent="0.3">
      <c r="A137" s="16" t="s">
        <v>2004</v>
      </c>
      <c r="B137" s="16" t="s">
        <v>2005</v>
      </c>
      <c r="C137" s="16" t="s">
        <v>52</v>
      </c>
      <c r="D137" s="16" t="s">
        <v>78</v>
      </c>
      <c r="E137" s="26">
        <f>일위대가!F880</f>
        <v>0</v>
      </c>
      <c r="F137" s="26">
        <f>일위대가!H880</f>
        <v>15088</v>
      </c>
      <c r="G137" s="26">
        <f>일위대가!J880</f>
        <v>452</v>
      </c>
      <c r="H137" s="26">
        <f t="shared" si="4"/>
        <v>15540</v>
      </c>
      <c r="I137" s="16" t="s">
        <v>2006</v>
      </c>
      <c r="J137" s="16" t="s">
        <v>52</v>
      </c>
      <c r="K137" s="16" t="s">
        <v>52</v>
      </c>
      <c r="L137" s="16" t="s">
        <v>52</v>
      </c>
      <c r="M137" s="16" t="s">
        <v>52</v>
      </c>
      <c r="N137" s="2" t="s">
        <v>52</v>
      </c>
    </row>
    <row r="138" spans="1:14" ht="27.95" customHeight="1" x14ac:dyDescent="0.3">
      <c r="A138" s="16" t="s">
        <v>2011</v>
      </c>
      <c r="B138" s="16" t="s">
        <v>2012</v>
      </c>
      <c r="C138" s="16" t="s">
        <v>2013</v>
      </c>
      <c r="D138" s="16" t="s">
        <v>78</v>
      </c>
      <c r="E138" s="26">
        <f>일위대가!F886</f>
        <v>0</v>
      </c>
      <c r="F138" s="26">
        <f>일위대가!H886</f>
        <v>11402</v>
      </c>
      <c r="G138" s="26">
        <f>일위대가!J886</f>
        <v>114</v>
      </c>
      <c r="H138" s="26">
        <f t="shared" si="4"/>
        <v>11516</v>
      </c>
      <c r="I138" s="16" t="s">
        <v>2014</v>
      </c>
      <c r="J138" s="16" t="s">
        <v>52</v>
      </c>
      <c r="K138" s="16" t="s">
        <v>52</v>
      </c>
      <c r="L138" s="16" t="s">
        <v>52</v>
      </c>
      <c r="M138" s="16" t="s">
        <v>52</v>
      </c>
      <c r="N138" s="2" t="s">
        <v>52</v>
      </c>
    </row>
    <row r="139" spans="1:14" ht="27.95" customHeight="1" x14ac:dyDescent="0.3">
      <c r="A139" s="16" t="s">
        <v>2019</v>
      </c>
      <c r="B139" s="16" t="s">
        <v>2012</v>
      </c>
      <c r="C139" s="16" t="s">
        <v>2020</v>
      </c>
      <c r="D139" s="16" t="s">
        <v>78</v>
      </c>
      <c r="E139" s="26">
        <f>일위대가!F892</f>
        <v>0</v>
      </c>
      <c r="F139" s="26">
        <f>일위대가!H892</f>
        <v>19632</v>
      </c>
      <c r="G139" s="26">
        <f>일위대가!J892</f>
        <v>196</v>
      </c>
      <c r="H139" s="26">
        <f t="shared" si="4"/>
        <v>19828</v>
      </c>
      <c r="I139" s="16" t="s">
        <v>2021</v>
      </c>
      <c r="J139" s="16" t="s">
        <v>52</v>
      </c>
      <c r="K139" s="16" t="s">
        <v>52</v>
      </c>
      <c r="L139" s="16" t="s">
        <v>52</v>
      </c>
      <c r="M139" s="16" t="s">
        <v>52</v>
      </c>
      <c r="N139" s="2" t="s">
        <v>52</v>
      </c>
    </row>
    <row r="140" spans="1:14" ht="27.95" customHeight="1" x14ac:dyDescent="0.3">
      <c r="A140" s="16" t="s">
        <v>270</v>
      </c>
      <c r="B140" s="16" t="s">
        <v>267</v>
      </c>
      <c r="C140" s="16" t="s">
        <v>268</v>
      </c>
      <c r="D140" s="16" t="s">
        <v>78</v>
      </c>
      <c r="E140" s="26">
        <f>일위대가!F898</f>
        <v>3305</v>
      </c>
      <c r="F140" s="26">
        <f>일위대가!H898</f>
        <v>11402</v>
      </c>
      <c r="G140" s="26">
        <f>일위대가!J898</f>
        <v>114</v>
      </c>
      <c r="H140" s="26">
        <f t="shared" si="4"/>
        <v>14821</v>
      </c>
      <c r="I140" s="16" t="s">
        <v>269</v>
      </c>
      <c r="J140" s="16" t="s">
        <v>52</v>
      </c>
      <c r="K140" s="16" t="s">
        <v>52</v>
      </c>
      <c r="L140" s="16" t="s">
        <v>52</v>
      </c>
      <c r="M140" s="16" t="s">
        <v>52</v>
      </c>
      <c r="N140" s="2" t="s">
        <v>52</v>
      </c>
    </row>
    <row r="141" spans="1:14" ht="27.95" customHeight="1" x14ac:dyDescent="0.3">
      <c r="A141" s="16" t="s">
        <v>275</v>
      </c>
      <c r="B141" s="16" t="s">
        <v>272</v>
      </c>
      <c r="C141" s="16" t="s">
        <v>273</v>
      </c>
      <c r="D141" s="16" t="s">
        <v>78</v>
      </c>
      <c r="E141" s="26">
        <f>일위대가!F904</f>
        <v>6292</v>
      </c>
      <c r="F141" s="26">
        <f>일위대가!H904</f>
        <v>19632</v>
      </c>
      <c r="G141" s="26">
        <f>일위대가!J904</f>
        <v>196</v>
      </c>
      <c r="H141" s="26">
        <f t="shared" si="4"/>
        <v>26120</v>
      </c>
      <c r="I141" s="16" t="s">
        <v>274</v>
      </c>
      <c r="J141" s="16" t="s">
        <v>52</v>
      </c>
      <c r="K141" s="16" t="s">
        <v>52</v>
      </c>
      <c r="L141" s="16" t="s">
        <v>52</v>
      </c>
      <c r="M141" s="16" t="s">
        <v>52</v>
      </c>
      <c r="N141" s="2" t="s">
        <v>52</v>
      </c>
    </row>
    <row r="142" spans="1:14" ht="27.95" customHeight="1" x14ac:dyDescent="0.3">
      <c r="A142" s="16" t="s">
        <v>1997</v>
      </c>
      <c r="B142" s="16" t="s">
        <v>1994</v>
      </c>
      <c r="C142" s="16" t="s">
        <v>1995</v>
      </c>
      <c r="D142" s="16" t="s">
        <v>78</v>
      </c>
      <c r="E142" s="26">
        <f>일위대가!F910</f>
        <v>0</v>
      </c>
      <c r="F142" s="26">
        <f>일위대가!H910</f>
        <v>18183</v>
      </c>
      <c r="G142" s="26">
        <f>일위대가!J910</f>
        <v>363</v>
      </c>
      <c r="H142" s="26">
        <f t="shared" si="4"/>
        <v>18546</v>
      </c>
      <c r="I142" s="16" t="s">
        <v>1996</v>
      </c>
      <c r="J142" s="16" t="s">
        <v>52</v>
      </c>
      <c r="K142" s="16" t="s">
        <v>52</v>
      </c>
      <c r="L142" s="16" t="s">
        <v>52</v>
      </c>
      <c r="M142" s="16" t="s">
        <v>52</v>
      </c>
      <c r="N142" s="2" t="s">
        <v>52</v>
      </c>
    </row>
    <row r="143" spans="1:14" ht="27.95" customHeight="1" x14ac:dyDescent="0.3">
      <c r="A143" s="16" t="s">
        <v>2043</v>
      </c>
      <c r="B143" s="16" t="s">
        <v>2044</v>
      </c>
      <c r="C143" s="16" t="s">
        <v>2045</v>
      </c>
      <c r="D143" s="16" t="s">
        <v>78</v>
      </c>
      <c r="E143" s="26">
        <f>일위대가!F917</f>
        <v>561</v>
      </c>
      <c r="F143" s="26">
        <f>일위대가!H917</f>
        <v>19638</v>
      </c>
      <c r="G143" s="26">
        <f>일위대가!J917</f>
        <v>392</v>
      </c>
      <c r="H143" s="26">
        <f t="shared" si="4"/>
        <v>20591</v>
      </c>
      <c r="I143" s="16" t="s">
        <v>2046</v>
      </c>
      <c r="J143" s="16" t="s">
        <v>52</v>
      </c>
      <c r="K143" s="16" t="s">
        <v>52</v>
      </c>
      <c r="L143" s="16" t="s">
        <v>52</v>
      </c>
      <c r="M143" s="16" t="s">
        <v>52</v>
      </c>
      <c r="N143" s="2" t="s">
        <v>52</v>
      </c>
    </row>
    <row r="144" spans="1:14" ht="27.95" customHeight="1" x14ac:dyDescent="0.3">
      <c r="A144" s="16" t="s">
        <v>2055</v>
      </c>
      <c r="B144" s="16" t="s">
        <v>2044</v>
      </c>
      <c r="C144" s="16" t="s">
        <v>2056</v>
      </c>
      <c r="D144" s="16" t="s">
        <v>78</v>
      </c>
      <c r="E144" s="26">
        <f>일위대가!F922</f>
        <v>561</v>
      </c>
      <c r="F144" s="26">
        <f>일위대가!H922</f>
        <v>37821</v>
      </c>
      <c r="G144" s="26">
        <f>일위대가!J922</f>
        <v>755</v>
      </c>
      <c r="H144" s="26">
        <f t="shared" si="4"/>
        <v>39137</v>
      </c>
      <c r="I144" s="16" t="s">
        <v>2057</v>
      </c>
      <c r="J144" s="16" t="s">
        <v>52</v>
      </c>
      <c r="K144" s="16" t="s">
        <v>52</v>
      </c>
      <c r="L144" s="16" t="s">
        <v>52</v>
      </c>
      <c r="M144" s="16" t="s">
        <v>52</v>
      </c>
      <c r="N144" s="2" t="s">
        <v>52</v>
      </c>
    </row>
    <row r="145" spans="1:14" ht="27.95" customHeight="1" x14ac:dyDescent="0.3">
      <c r="A145" s="16" t="s">
        <v>304</v>
      </c>
      <c r="B145" s="16" t="s">
        <v>301</v>
      </c>
      <c r="C145" s="16" t="s">
        <v>302</v>
      </c>
      <c r="D145" s="16" t="s">
        <v>78</v>
      </c>
      <c r="E145" s="26">
        <f>일위대가!F927</f>
        <v>106161</v>
      </c>
      <c r="F145" s="26">
        <f>일위대가!H927</f>
        <v>37821</v>
      </c>
      <c r="G145" s="26">
        <f>일위대가!J927</f>
        <v>755</v>
      </c>
      <c r="H145" s="26">
        <f t="shared" si="4"/>
        <v>144737</v>
      </c>
      <c r="I145" s="16" t="s">
        <v>303</v>
      </c>
      <c r="J145" s="16" t="s">
        <v>52</v>
      </c>
      <c r="K145" s="16" t="s">
        <v>52</v>
      </c>
      <c r="L145" s="16" t="s">
        <v>52</v>
      </c>
      <c r="M145" s="16" t="s">
        <v>52</v>
      </c>
      <c r="N145" s="2" t="s">
        <v>52</v>
      </c>
    </row>
    <row r="146" spans="1:14" ht="27.95" customHeight="1" x14ac:dyDescent="0.3">
      <c r="A146" s="16" t="s">
        <v>2067</v>
      </c>
      <c r="B146" s="16" t="s">
        <v>2068</v>
      </c>
      <c r="C146" s="16" t="s">
        <v>2069</v>
      </c>
      <c r="D146" s="16" t="s">
        <v>78</v>
      </c>
      <c r="E146" s="26">
        <f>일위대가!F932</f>
        <v>0</v>
      </c>
      <c r="F146" s="26">
        <f>일위대가!H932</f>
        <v>6858</v>
      </c>
      <c r="G146" s="26">
        <f>일위대가!J932</f>
        <v>0</v>
      </c>
      <c r="H146" s="26">
        <f t="shared" si="4"/>
        <v>6858</v>
      </c>
      <c r="I146" s="16" t="s">
        <v>2070</v>
      </c>
      <c r="J146" s="16" t="s">
        <v>52</v>
      </c>
      <c r="K146" s="16" t="s">
        <v>52</v>
      </c>
      <c r="L146" s="16" t="s">
        <v>52</v>
      </c>
      <c r="M146" s="16" t="s">
        <v>52</v>
      </c>
      <c r="N146" s="2" t="s">
        <v>52</v>
      </c>
    </row>
    <row r="147" spans="1:14" ht="27.95" customHeight="1" x14ac:dyDescent="0.3">
      <c r="A147" s="16" t="s">
        <v>2074</v>
      </c>
      <c r="B147" s="16" t="s">
        <v>2075</v>
      </c>
      <c r="C147" s="16" t="s">
        <v>2076</v>
      </c>
      <c r="D147" s="16" t="s">
        <v>78</v>
      </c>
      <c r="E147" s="26">
        <f>일위대가!F938</f>
        <v>0</v>
      </c>
      <c r="F147" s="26">
        <f>일위대가!H938</f>
        <v>10544</v>
      </c>
      <c r="G147" s="26">
        <f>일위대가!J938</f>
        <v>210</v>
      </c>
      <c r="H147" s="26">
        <f t="shared" si="4"/>
        <v>10754</v>
      </c>
      <c r="I147" s="16" t="s">
        <v>2077</v>
      </c>
      <c r="J147" s="16" t="s">
        <v>52</v>
      </c>
      <c r="K147" s="16" t="s">
        <v>52</v>
      </c>
      <c r="L147" s="16" t="s">
        <v>52</v>
      </c>
      <c r="M147" s="16" t="s">
        <v>52</v>
      </c>
      <c r="N147" s="2" t="s">
        <v>52</v>
      </c>
    </row>
    <row r="148" spans="1:14" ht="27.95" customHeight="1" x14ac:dyDescent="0.3">
      <c r="A148" s="16" t="s">
        <v>2082</v>
      </c>
      <c r="B148" s="16" t="s">
        <v>2083</v>
      </c>
      <c r="C148" s="16" t="s">
        <v>2076</v>
      </c>
      <c r="D148" s="16" t="s">
        <v>78</v>
      </c>
      <c r="E148" s="26">
        <f>일위대가!F943</f>
        <v>0</v>
      </c>
      <c r="F148" s="26">
        <f>일위대가!H943</f>
        <v>3609</v>
      </c>
      <c r="G148" s="26">
        <f>일위대가!J943</f>
        <v>0</v>
      </c>
      <c r="H148" s="26">
        <f t="shared" si="4"/>
        <v>3609</v>
      </c>
      <c r="I148" s="16" t="s">
        <v>2084</v>
      </c>
      <c r="J148" s="16" t="s">
        <v>52</v>
      </c>
      <c r="K148" s="16" t="s">
        <v>52</v>
      </c>
      <c r="L148" s="16" t="s">
        <v>52</v>
      </c>
      <c r="M148" s="16" t="s">
        <v>52</v>
      </c>
      <c r="N148" s="2" t="s">
        <v>52</v>
      </c>
    </row>
    <row r="149" spans="1:14" ht="27.95" customHeight="1" x14ac:dyDescent="0.3">
      <c r="A149" s="16" t="s">
        <v>285</v>
      </c>
      <c r="B149" s="16" t="s">
        <v>282</v>
      </c>
      <c r="C149" s="16" t="s">
        <v>283</v>
      </c>
      <c r="D149" s="16" t="s">
        <v>78</v>
      </c>
      <c r="E149" s="26">
        <f>일위대가!F949</f>
        <v>6683</v>
      </c>
      <c r="F149" s="26">
        <f>일위대가!H949</f>
        <v>6858</v>
      </c>
      <c r="G149" s="26">
        <f>일위대가!J949</f>
        <v>0</v>
      </c>
      <c r="H149" s="26">
        <f t="shared" si="4"/>
        <v>13541</v>
      </c>
      <c r="I149" s="16" t="s">
        <v>284</v>
      </c>
      <c r="J149" s="16" t="s">
        <v>52</v>
      </c>
      <c r="K149" s="16" t="s">
        <v>52</v>
      </c>
      <c r="L149" s="16" t="s">
        <v>52</v>
      </c>
      <c r="M149" s="16" t="s">
        <v>52</v>
      </c>
      <c r="N149" s="2" t="s">
        <v>52</v>
      </c>
    </row>
    <row r="150" spans="1:14" ht="27.95" customHeight="1" x14ac:dyDescent="0.3">
      <c r="A150" s="16" t="s">
        <v>290</v>
      </c>
      <c r="B150" s="16" t="s">
        <v>287</v>
      </c>
      <c r="C150" s="16" t="s">
        <v>288</v>
      </c>
      <c r="D150" s="16" t="s">
        <v>78</v>
      </c>
      <c r="E150" s="26">
        <f>일위대가!F954</f>
        <v>16021</v>
      </c>
      <c r="F150" s="26">
        <f>일위대가!H954</f>
        <v>10544</v>
      </c>
      <c r="G150" s="26">
        <f>일위대가!J954</f>
        <v>210</v>
      </c>
      <c r="H150" s="26">
        <f t="shared" si="4"/>
        <v>26775</v>
      </c>
      <c r="I150" s="16" t="s">
        <v>289</v>
      </c>
      <c r="J150" s="16" t="s">
        <v>52</v>
      </c>
      <c r="K150" s="16" t="s">
        <v>52</v>
      </c>
      <c r="L150" s="16" t="s">
        <v>52</v>
      </c>
      <c r="M150" s="16" t="s">
        <v>52</v>
      </c>
      <c r="N150" s="2" t="s">
        <v>52</v>
      </c>
    </row>
    <row r="151" spans="1:14" ht="27.95" customHeight="1" x14ac:dyDescent="0.3">
      <c r="A151" s="16" t="s">
        <v>280</v>
      </c>
      <c r="B151" s="16" t="s">
        <v>277</v>
      </c>
      <c r="C151" s="16" t="s">
        <v>278</v>
      </c>
      <c r="D151" s="16" t="s">
        <v>78</v>
      </c>
      <c r="E151" s="26">
        <f>일위대가!F960</f>
        <v>30944</v>
      </c>
      <c r="F151" s="26">
        <f>일위대가!H960</f>
        <v>15088</v>
      </c>
      <c r="G151" s="26">
        <f>일위대가!J960</f>
        <v>301</v>
      </c>
      <c r="H151" s="26">
        <f t="shared" si="4"/>
        <v>46333</v>
      </c>
      <c r="I151" s="16" t="s">
        <v>279</v>
      </c>
      <c r="J151" s="16" t="s">
        <v>52</v>
      </c>
      <c r="K151" s="16" t="s">
        <v>52</v>
      </c>
      <c r="L151" s="16" t="s">
        <v>52</v>
      </c>
      <c r="M151" s="16" t="s">
        <v>52</v>
      </c>
      <c r="N151" s="2" t="s">
        <v>52</v>
      </c>
    </row>
    <row r="152" spans="1:14" ht="27.95" customHeight="1" x14ac:dyDescent="0.3">
      <c r="A152" s="16" t="s">
        <v>294</v>
      </c>
      <c r="B152" s="16" t="s">
        <v>292</v>
      </c>
      <c r="C152" s="16" t="s">
        <v>288</v>
      </c>
      <c r="D152" s="16" t="s">
        <v>78</v>
      </c>
      <c r="E152" s="26">
        <f>일위대가!F966</f>
        <v>15293</v>
      </c>
      <c r="F152" s="26">
        <f>일위대가!H966</f>
        <v>3609</v>
      </c>
      <c r="G152" s="26">
        <f>일위대가!J966</f>
        <v>0</v>
      </c>
      <c r="H152" s="26">
        <f t="shared" si="4"/>
        <v>18902</v>
      </c>
      <c r="I152" s="16" t="s">
        <v>293</v>
      </c>
      <c r="J152" s="16" t="s">
        <v>52</v>
      </c>
      <c r="K152" s="16" t="s">
        <v>52</v>
      </c>
      <c r="L152" s="16" t="s">
        <v>52</v>
      </c>
      <c r="M152" s="16" t="s">
        <v>52</v>
      </c>
      <c r="N152" s="2" t="s">
        <v>52</v>
      </c>
    </row>
    <row r="153" spans="1:14" ht="27.95" customHeight="1" x14ac:dyDescent="0.3">
      <c r="A153" s="16" t="s">
        <v>2118</v>
      </c>
      <c r="B153" s="16" t="s">
        <v>2119</v>
      </c>
      <c r="C153" s="16" t="s">
        <v>323</v>
      </c>
      <c r="D153" s="16" t="s">
        <v>78</v>
      </c>
      <c r="E153" s="26">
        <f>일위대가!F971</f>
        <v>0</v>
      </c>
      <c r="F153" s="26">
        <f>일위대가!H971</f>
        <v>1456</v>
      </c>
      <c r="G153" s="26">
        <f>일위대가!J971</f>
        <v>0</v>
      </c>
      <c r="H153" s="26">
        <f t="shared" si="4"/>
        <v>1456</v>
      </c>
      <c r="I153" s="16" t="s">
        <v>2120</v>
      </c>
      <c r="J153" s="16" t="s">
        <v>52</v>
      </c>
      <c r="K153" s="16" t="s">
        <v>52</v>
      </c>
      <c r="L153" s="16" t="s">
        <v>52</v>
      </c>
      <c r="M153" s="16" t="s">
        <v>52</v>
      </c>
      <c r="N153" s="2" t="s">
        <v>52</v>
      </c>
    </row>
    <row r="154" spans="1:14" ht="27.95" customHeight="1" x14ac:dyDescent="0.3">
      <c r="A154" s="16" t="s">
        <v>299</v>
      </c>
      <c r="B154" s="16" t="s">
        <v>296</v>
      </c>
      <c r="C154" s="16" t="s">
        <v>297</v>
      </c>
      <c r="D154" s="16" t="s">
        <v>78</v>
      </c>
      <c r="E154" s="26">
        <f>일위대가!F976</f>
        <v>418</v>
      </c>
      <c r="F154" s="26">
        <f>일위대가!H976</f>
        <v>1456</v>
      </c>
      <c r="G154" s="26">
        <f>일위대가!J976</f>
        <v>0</v>
      </c>
      <c r="H154" s="26">
        <f t="shared" si="4"/>
        <v>1874</v>
      </c>
      <c r="I154" s="16" t="s">
        <v>298</v>
      </c>
      <c r="J154" s="16" t="s">
        <v>52</v>
      </c>
      <c r="K154" s="16" t="s">
        <v>52</v>
      </c>
      <c r="L154" s="16" t="s">
        <v>52</v>
      </c>
      <c r="M154" s="16" t="s">
        <v>52</v>
      </c>
      <c r="N154" s="2" t="s">
        <v>52</v>
      </c>
    </row>
    <row r="155" spans="1:14" ht="27.95" customHeight="1" x14ac:dyDescent="0.3">
      <c r="A155" s="16" t="s">
        <v>2111</v>
      </c>
      <c r="B155" s="16" t="s">
        <v>2108</v>
      </c>
      <c r="C155" s="16" t="s">
        <v>2109</v>
      </c>
      <c r="D155" s="16" t="s">
        <v>78</v>
      </c>
      <c r="E155" s="26">
        <f>일위대가!F983</f>
        <v>953</v>
      </c>
      <c r="F155" s="26">
        <f>일위대가!H983</f>
        <v>15088</v>
      </c>
      <c r="G155" s="26">
        <f>일위대가!J983</f>
        <v>301</v>
      </c>
      <c r="H155" s="26">
        <f t="shared" si="4"/>
        <v>16342</v>
      </c>
      <c r="I155" s="16" t="s">
        <v>2110</v>
      </c>
      <c r="J155" s="16" t="s">
        <v>52</v>
      </c>
      <c r="K155" s="16" t="s">
        <v>52</v>
      </c>
      <c r="L155" s="16" t="s">
        <v>52</v>
      </c>
      <c r="M155" s="16" t="s">
        <v>52</v>
      </c>
      <c r="N155" s="2" t="s">
        <v>52</v>
      </c>
    </row>
    <row r="156" spans="1:14" ht="27.95" customHeight="1" x14ac:dyDescent="0.3">
      <c r="A156" s="16" t="s">
        <v>635</v>
      </c>
      <c r="B156" s="16" t="s">
        <v>633</v>
      </c>
      <c r="C156" s="46" t="s">
        <v>3460</v>
      </c>
      <c r="D156" s="16" t="s">
        <v>630</v>
      </c>
      <c r="E156" s="26">
        <f>일위대가!F987</f>
        <v>456100</v>
      </c>
      <c r="F156" s="26">
        <f>일위대가!H987</f>
        <v>0</v>
      </c>
      <c r="G156" s="26">
        <f>일위대가!J987</f>
        <v>0</v>
      </c>
      <c r="H156" s="26">
        <f t="shared" si="4"/>
        <v>456100</v>
      </c>
      <c r="I156" s="16" t="s">
        <v>634</v>
      </c>
      <c r="J156" s="16" t="s">
        <v>52</v>
      </c>
      <c r="K156" s="16" t="s">
        <v>52</v>
      </c>
      <c r="L156" s="16" t="s">
        <v>52</v>
      </c>
      <c r="M156" s="16" t="s">
        <v>52</v>
      </c>
      <c r="N156" s="2" t="s">
        <v>52</v>
      </c>
    </row>
    <row r="157" spans="1:14" ht="27.95" customHeight="1" x14ac:dyDescent="0.3">
      <c r="A157" s="16" t="s">
        <v>370</v>
      </c>
      <c r="B157" s="16" t="s">
        <v>367</v>
      </c>
      <c r="C157" s="16" t="s">
        <v>368</v>
      </c>
      <c r="D157" s="16" t="s">
        <v>72</v>
      </c>
      <c r="E157" s="26">
        <f>일위대가!F997</f>
        <v>6605</v>
      </c>
      <c r="F157" s="26">
        <f>일위대가!H997</f>
        <v>19756</v>
      </c>
      <c r="G157" s="26">
        <f>일위대가!J997</f>
        <v>916</v>
      </c>
      <c r="H157" s="26">
        <f t="shared" si="4"/>
        <v>27277</v>
      </c>
      <c r="I157" s="16" t="s">
        <v>369</v>
      </c>
      <c r="J157" s="16" t="s">
        <v>52</v>
      </c>
      <c r="K157" s="16" t="s">
        <v>52</v>
      </c>
      <c r="L157" s="16" t="s">
        <v>52</v>
      </c>
      <c r="M157" s="16" t="s">
        <v>52</v>
      </c>
      <c r="N157" s="2" t="s">
        <v>52</v>
      </c>
    </row>
    <row r="158" spans="1:14" ht="27.95" customHeight="1" x14ac:dyDescent="0.3">
      <c r="A158" s="16" t="s">
        <v>1972</v>
      </c>
      <c r="B158" s="16" t="s">
        <v>1969</v>
      </c>
      <c r="C158" s="16" t="s">
        <v>1970</v>
      </c>
      <c r="D158" s="16" t="s">
        <v>78</v>
      </c>
      <c r="E158" s="26">
        <f>일위대가!F1003</f>
        <v>5856</v>
      </c>
      <c r="F158" s="26">
        <f>일위대가!H1003</f>
        <v>15088</v>
      </c>
      <c r="G158" s="26">
        <f>일위대가!J1003</f>
        <v>452</v>
      </c>
      <c r="H158" s="26">
        <f t="shared" si="4"/>
        <v>21396</v>
      </c>
      <c r="I158" s="16" t="s">
        <v>1971</v>
      </c>
      <c r="J158" s="16" t="s">
        <v>52</v>
      </c>
      <c r="K158" s="16" t="s">
        <v>52</v>
      </c>
      <c r="L158" s="16" t="s">
        <v>52</v>
      </c>
      <c r="M158" s="16" t="s">
        <v>52</v>
      </c>
      <c r="N158" s="2" t="s">
        <v>52</v>
      </c>
    </row>
    <row r="159" spans="1:14" ht="27.95" customHeight="1" x14ac:dyDescent="0.3">
      <c r="A159" s="16" t="s">
        <v>1011</v>
      </c>
      <c r="B159" s="16" t="s">
        <v>1008</v>
      </c>
      <c r="C159" s="16" t="s">
        <v>1009</v>
      </c>
      <c r="D159" s="16" t="s">
        <v>972</v>
      </c>
      <c r="E159" s="26">
        <f>일위대가!F1013</f>
        <v>76617</v>
      </c>
      <c r="F159" s="26">
        <f>일위대가!H1013</f>
        <v>111293</v>
      </c>
      <c r="G159" s="26">
        <f>일위대가!J1013</f>
        <v>133</v>
      </c>
      <c r="H159" s="26">
        <f t="shared" si="4"/>
        <v>188043</v>
      </c>
      <c r="I159" s="16" t="s">
        <v>1010</v>
      </c>
      <c r="J159" s="16" t="s">
        <v>52</v>
      </c>
      <c r="K159" s="16" t="s">
        <v>52</v>
      </c>
      <c r="L159" s="16" t="s">
        <v>52</v>
      </c>
      <c r="M159" s="16" t="s">
        <v>52</v>
      </c>
      <c r="N159" s="2" t="s">
        <v>52</v>
      </c>
    </row>
    <row r="160" spans="1:14" ht="27.95" customHeight="1" x14ac:dyDescent="0.3">
      <c r="A160" s="16" t="s">
        <v>1115</v>
      </c>
      <c r="B160" s="16" t="s">
        <v>1111</v>
      </c>
      <c r="C160" s="16" t="s">
        <v>1112</v>
      </c>
      <c r="D160" s="16" t="s">
        <v>1113</v>
      </c>
      <c r="E160" s="26">
        <f>일위대가!F1019</f>
        <v>11368</v>
      </c>
      <c r="F160" s="26">
        <f>일위대가!H1019</f>
        <v>103529</v>
      </c>
      <c r="G160" s="26">
        <f>일위대가!J1019</f>
        <v>0</v>
      </c>
      <c r="H160" s="26">
        <f t="shared" si="4"/>
        <v>114897</v>
      </c>
      <c r="I160" s="16" t="s">
        <v>1114</v>
      </c>
      <c r="J160" s="16" t="s">
        <v>52</v>
      </c>
      <c r="K160" s="16" t="s">
        <v>52</v>
      </c>
      <c r="L160" s="16" t="s">
        <v>52</v>
      </c>
      <c r="M160" s="16" t="s">
        <v>52</v>
      </c>
      <c r="N160" s="2" t="s">
        <v>52</v>
      </c>
    </row>
    <row r="161" spans="1:14" ht="27.95" customHeight="1" x14ac:dyDescent="0.3">
      <c r="A161" s="16" t="s">
        <v>1124</v>
      </c>
      <c r="B161" s="16" t="s">
        <v>1122</v>
      </c>
      <c r="C161" s="16" t="s">
        <v>52</v>
      </c>
      <c r="D161" s="16" t="s">
        <v>135</v>
      </c>
      <c r="E161" s="26">
        <f>일위대가!F1024</f>
        <v>0</v>
      </c>
      <c r="F161" s="26">
        <f>일위대가!H1024</f>
        <v>86034</v>
      </c>
      <c r="G161" s="26">
        <f>일위대가!J1024</f>
        <v>0</v>
      </c>
      <c r="H161" s="26">
        <f t="shared" si="4"/>
        <v>86034</v>
      </c>
      <c r="I161" s="16" t="s">
        <v>1123</v>
      </c>
      <c r="J161" s="16" t="s">
        <v>52</v>
      </c>
      <c r="K161" s="16" t="s">
        <v>52</v>
      </c>
      <c r="L161" s="16" t="s">
        <v>52</v>
      </c>
      <c r="M161" s="16" t="s">
        <v>52</v>
      </c>
      <c r="N161" s="2" t="s">
        <v>52</v>
      </c>
    </row>
    <row r="162" spans="1:14" ht="27.95" customHeight="1" x14ac:dyDescent="0.3">
      <c r="A162" s="16" t="s">
        <v>459</v>
      </c>
      <c r="B162" s="16" t="s">
        <v>456</v>
      </c>
      <c r="C162" s="16" t="s">
        <v>457</v>
      </c>
      <c r="D162" s="16" t="s">
        <v>135</v>
      </c>
      <c r="E162" s="26">
        <f>일위대가!F1033</f>
        <v>8237</v>
      </c>
      <c r="F162" s="26">
        <f>일위대가!H1033</f>
        <v>31372</v>
      </c>
      <c r="G162" s="26">
        <f>일위대가!J1033</f>
        <v>12003</v>
      </c>
      <c r="H162" s="26">
        <f t="shared" si="4"/>
        <v>51612</v>
      </c>
      <c r="I162" s="16" t="s">
        <v>458</v>
      </c>
      <c r="J162" s="16" t="s">
        <v>52</v>
      </c>
      <c r="K162" s="16" t="s">
        <v>52</v>
      </c>
      <c r="L162" s="16" t="s">
        <v>52</v>
      </c>
      <c r="M162" s="16" t="s">
        <v>52</v>
      </c>
      <c r="N162" s="2" t="s">
        <v>52</v>
      </c>
    </row>
    <row r="163" spans="1:14" ht="27.95" customHeight="1" x14ac:dyDescent="0.3">
      <c r="A163" s="16" t="s">
        <v>503</v>
      </c>
      <c r="B163" s="16" t="s">
        <v>500</v>
      </c>
      <c r="C163" s="16" t="s">
        <v>501</v>
      </c>
      <c r="D163" s="16" t="s">
        <v>135</v>
      </c>
      <c r="E163" s="26">
        <f>일위대가!F1038</f>
        <v>2486</v>
      </c>
      <c r="F163" s="26">
        <f>일위대가!H1038</f>
        <v>8551</v>
      </c>
      <c r="G163" s="26">
        <f>일위대가!J1038</f>
        <v>3336</v>
      </c>
      <c r="H163" s="26">
        <f t="shared" si="4"/>
        <v>14373</v>
      </c>
      <c r="I163" s="16" t="s">
        <v>502</v>
      </c>
      <c r="J163" s="16" t="s">
        <v>52</v>
      </c>
      <c r="K163" s="16" t="s">
        <v>52</v>
      </c>
      <c r="L163" s="16" t="s">
        <v>52</v>
      </c>
      <c r="M163" s="16" t="s">
        <v>52</v>
      </c>
      <c r="N163" s="2" t="s">
        <v>52</v>
      </c>
    </row>
    <row r="164" spans="1:14" ht="27.95" customHeight="1" x14ac:dyDescent="0.3">
      <c r="A164" s="16" t="s">
        <v>498</v>
      </c>
      <c r="B164" s="16" t="s">
        <v>495</v>
      </c>
      <c r="C164" s="16" t="s">
        <v>496</v>
      </c>
      <c r="D164" s="16" t="s">
        <v>78</v>
      </c>
      <c r="E164" s="26">
        <f>일위대가!F1043</f>
        <v>0</v>
      </c>
      <c r="F164" s="26">
        <f>일위대가!H1043</f>
        <v>8569</v>
      </c>
      <c r="G164" s="26">
        <f>일위대가!J1043</f>
        <v>0</v>
      </c>
      <c r="H164" s="26">
        <f t="shared" ref="H164:H181" si="5">E164+F164+G164</f>
        <v>8569</v>
      </c>
      <c r="I164" s="16" t="s">
        <v>497</v>
      </c>
      <c r="J164" s="16" t="s">
        <v>52</v>
      </c>
      <c r="K164" s="16" t="s">
        <v>52</v>
      </c>
      <c r="L164" s="16" t="s">
        <v>52</v>
      </c>
      <c r="M164" s="16" t="s">
        <v>52</v>
      </c>
      <c r="N164" s="2" t="s">
        <v>52</v>
      </c>
    </row>
    <row r="165" spans="1:14" ht="27.95" customHeight="1" x14ac:dyDescent="0.3">
      <c r="A165" s="16" t="s">
        <v>512</v>
      </c>
      <c r="B165" s="16" t="s">
        <v>509</v>
      </c>
      <c r="C165" s="16" t="s">
        <v>510</v>
      </c>
      <c r="D165" s="16" t="s">
        <v>78</v>
      </c>
      <c r="E165" s="26">
        <f>일위대가!F1047</f>
        <v>0</v>
      </c>
      <c r="F165" s="26">
        <f>일위대가!H1047</f>
        <v>5162</v>
      </c>
      <c r="G165" s="26">
        <f>일위대가!J1047</f>
        <v>0</v>
      </c>
      <c r="H165" s="26">
        <f t="shared" si="5"/>
        <v>5162</v>
      </c>
      <c r="I165" s="16" t="s">
        <v>511</v>
      </c>
      <c r="J165" s="16" t="s">
        <v>52</v>
      </c>
      <c r="K165" s="16" t="s">
        <v>52</v>
      </c>
      <c r="L165" s="16" t="s">
        <v>52</v>
      </c>
      <c r="M165" s="16" t="s">
        <v>52</v>
      </c>
      <c r="N165" s="2" t="s">
        <v>52</v>
      </c>
    </row>
    <row r="166" spans="1:14" ht="27.95" customHeight="1" x14ac:dyDescent="0.3">
      <c r="A166" s="16" t="s">
        <v>2198</v>
      </c>
      <c r="B166" s="16" t="s">
        <v>2199</v>
      </c>
      <c r="C166" s="16" t="s">
        <v>52</v>
      </c>
      <c r="D166" s="16" t="s">
        <v>72</v>
      </c>
      <c r="E166" s="26">
        <f>일위대가!F1051</f>
        <v>0</v>
      </c>
      <c r="F166" s="26">
        <f>일위대가!H1051</f>
        <v>5592</v>
      </c>
      <c r="G166" s="26">
        <f>일위대가!J1051</f>
        <v>0</v>
      </c>
      <c r="H166" s="26">
        <f t="shared" si="5"/>
        <v>5592</v>
      </c>
      <c r="I166" s="16" t="s">
        <v>2200</v>
      </c>
      <c r="J166" s="16" t="s">
        <v>52</v>
      </c>
      <c r="K166" s="16" t="s">
        <v>52</v>
      </c>
      <c r="L166" s="16" t="s">
        <v>52</v>
      </c>
      <c r="M166" s="16" t="s">
        <v>52</v>
      </c>
      <c r="N166" s="2" t="s">
        <v>52</v>
      </c>
    </row>
    <row r="167" spans="1:14" ht="27.95" customHeight="1" x14ac:dyDescent="0.3">
      <c r="A167" s="16" t="s">
        <v>516</v>
      </c>
      <c r="B167" s="16" t="s">
        <v>514</v>
      </c>
      <c r="C167" s="16" t="s">
        <v>52</v>
      </c>
      <c r="D167" s="16" t="s">
        <v>78</v>
      </c>
      <c r="E167" s="26">
        <f>일위대가!F1056</f>
        <v>0</v>
      </c>
      <c r="F167" s="26">
        <f>일위대가!H1056</f>
        <v>6002</v>
      </c>
      <c r="G167" s="26">
        <f>일위대가!J1056</f>
        <v>0</v>
      </c>
      <c r="H167" s="26">
        <f t="shared" si="5"/>
        <v>6002</v>
      </c>
      <c r="I167" s="16" t="s">
        <v>515</v>
      </c>
      <c r="J167" s="16" t="s">
        <v>52</v>
      </c>
      <c r="K167" s="16" t="s">
        <v>52</v>
      </c>
      <c r="L167" s="16" t="s">
        <v>52</v>
      </c>
      <c r="M167" s="16" t="s">
        <v>52</v>
      </c>
      <c r="N167" s="2" t="s">
        <v>52</v>
      </c>
    </row>
    <row r="168" spans="1:14" ht="27.95" customHeight="1" x14ac:dyDescent="0.3">
      <c r="A168" s="16" t="s">
        <v>521</v>
      </c>
      <c r="B168" s="16" t="s">
        <v>518</v>
      </c>
      <c r="C168" s="16" t="s">
        <v>519</v>
      </c>
      <c r="D168" s="16" t="s">
        <v>135</v>
      </c>
      <c r="E168" s="26">
        <f>일위대가!F1062</f>
        <v>0</v>
      </c>
      <c r="F168" s="26">
        <f>일위대가!H1062</f>
        <v>146267</v>
      </c>
      <c r="G168" s="26">
        <f>일위대가!J1062</f>
        <v>2925</v>
      </c>
      <c r="H168" s="26">
        <f t="shared" si="5"/>
        <v>149192</v>
      </c>
      <c r="I168" s="16" t="s">
        <v>520</v>
      </c>
      <c r="J168" s="16" t="s">
        <v>52</v>
      </c>
      <c r="K168" s="16" t="s">
        <v>52</v>
      </c>
      <c r="L168" s="16" t="s">
        <v>52</v>
      </c>
      <c r="M168" s="16" t="s">
        <v>52</v>
      </c>
      <c r="N168" s="2" t="s">
        <v>52</v>
      </c>
    </row>
    <row r="169" spans="1:14" ht="27.95" customHeight="1" x14ac:dyDescent="0.3">
      <c r="A169" s="16" t="s">
        <v>507</v>
      </c>
      <c r="B169" s="16" t="s">
        <v>505</v>
      </c>
      <c r="C169" s="16" t="s">
        <v>52</v>
      </c>
      <c r="D169" s="16" t="s">
        <v>78</v>
      </c>
      <c r="E169" s="26">
        <f>일위대가!F1067</f>
        <v>516</v>
      </c>
      <c r="F169" s="26">
        <f>일위대가!H1067</f>
        <v>10324</v>
      </c>
      <c r="G169" s="26">
        <f>일위대가!J1067</f>
        <v>0</v>
      </c>
      <c r="H169" s="26">
        <f t="shared" si="5"/>
        <v>10840</v>
      </c>
      <c r="I169" s="16" t="s">
        <v>506</v>
      </c>
      <c r="J169" s="16" t="s">
        <v>52</v>
      </c>
      <c r="K169" s="16" t="s">
        <v>52</v>
      </c>
      <c r="L169" s="16" t="s">
        <v>52</v>
      </c>
      <c r="M169" s="16" t="s">
        <v>52</v>
      </c>
      <c r="N169" s="2" t="s">
        <v>52</v>
      </c>
    </row>
    <row r="170" spans="1:14" ht="27.95" customHeight="1" x14ac:dyDescent="0.3">
      <c r="A170" s="16" t="s">
        <v>472</v>
      </c>
      <c r="B170" s="16" t="s">
        <v>469</v>
      </c>
      <c r="C170" s="16" t="s">
        <v>470</v>
      </c>
      <c r="D170" s="16" t="s">
        <v>78</v>
      </c>
      <c r="E170" s="26">
        <f>일위대가!F1074</f>
        <v>803</v>
      </c>
      <c r="F170" s="26">
        <f>일위대가!H1074</f>
        <v>26791</v>
      </c>
      <c r="G170" s="26">
        <f>일위대가!J1074</f>
        <v>0</v>
      </c>
      <c r="H170" s="26">
        <f t="shared" si="5"/>
        <v>27594</v>
      </c>
      <c r="I170" s="16" t="s">
        <v>471</v>
      </c>
      <c r="J170" s="16" t="s">
        <v>52</v>
      </c>
      <c r="K170" s="16" t="s">
        <v>52</v>
      </c>
      <c r="L170" s="16" t="s">
        <v>52</v>
      </c>
      <c r="M170" s="16" t="s">
        <v>52</v>
      </c>
      <c r="N170" s="2" t="s">
        <v>52</v>
      </c>
    </row>
    <row r="171" spans="1:14" ht="27.95" customHeight="1" x14ac:dyDescent="0.3">
      <c r="A171" s="16" t="s">
        <v>526</v>
      </c>
      <c r="B171" s="16" t="s">
        <v>523</v>
      </c>
      <c r="C171" s="16" t="s">
        <v>524</v>
      </c>
      <c r="D171" s="16" t="s">
        <v>78</v>
      </c>
      <c r="E171" s="26">
        <f>일위대가!F1080</f>
        <v>0</v>
      </c>
      <c r="F171" s="26">
        <f>일위대가!H1080</f>
        <v>6174</v>
      </c>
      <c r="G171" s="26">
        <f>일위대가!J1080</f>
        <v>123</v>
      </c>
      <c r="H171" s="26">
        <f t="shared" si="5"/>
        <v>6297</v>
      </c>
      <c r="I171" s="16" t="s">
        <v>525</v>
      </c>
      <c r="J171" s="16" t="s">
        <v>52</v>
      </c>
      <c r="K171" s="16" t="s">
        <v>52</v>
      </c>
      <c r="L171" s="16" t="s">
        <v>52</v>
      </c>
      <c r="M171" s="16" t="s">
        <v>52</v>
      </c>
      <c r="N171" s="2" t="s">
        <v>52</v>
      </c>
    </row>
    <row r="172" spans="1:14" ht="27.95" customHeight="1" x14ac:dyDescent="0.3">
      <c r="A172" s="16" t="s">
        <v>530</v>
      </c>
      <c r="B172" s="16" t="s">
        <v>528</v>
      </c>
      <c r="C172" s="16" t="s">
        <v>52</v>
      </c>
      <c r="D172" s="16" t="s">
        <v>78</v>
      </c>
      <c r="E172" s="26">
        <f>일위대가!F1085</f>
        <v>0</v>
      </c>
      <c r="F172" s="26">
        <f>일위대가!H1085</f>
        <v>2229</v>
      </c>
      <c r="G172" s="26">
        <f>일위대가!J1085</f>
        <v>0</v>
      </c>
      <c r="H172" s="26">
        <f t="shared" si="5"/>
        <v>2229</v>
      </c>
      <c r="I172" s="16" t="s">
        <v>529</v>
      </c>
      <c r="J172" s="16" t="s">
        <v>52</v>
      </c>
      <c r="K172" s="16" t="s">
        <v>52</v>
      </c>
      <c r="L172" s="16" t="s">
        <v>52</v>
      </c>
      <c r="M172" s="16" t="s">
        <v>52</v>
      </c>
      <c r="N172" s="2" t="s">
        <v>52</v>
      </c>
    </row>
    <row r="173" spans="1:14" ht="27.95" customHeight="1" x14ac:dyDescent="0.3">
      <c r="A173" s="16" t="s">
        <v>477</v>
      </c>
      <c r="B173" s="16" t="s">
        <v>474</v>
      </c>
      <c r="C173" s="16" t="s">
        <v>475</v>
      </c>
      <c r="D173" s="16" t="s">
        <v>341</v>
      </c>
      <c r="E173" s="26">
        <f>일위대가!F1090</f>
        <v>0</v>
      </c>
      <c r="F173" s="26">
        <f>일위대가!H1090</f>
        <v>31876</v>
      </c>
      <c r="G173" s="26">
        <f>일위대가!J1090</f>
        <v>0</v>
      </c>
      <c r="H173" s="26">
        <f t="shared" si="5"/>
        <v>31876</v>
      </c>
      <c r="I173" s="16" t="s">
        <v>476</v>
      </c>
      <c r="J173" s="16" t="s">
        <v>52</v>
      </c>
      <c r="K173" s="16" t="s">
        <v>52</v>
      </c>
      <c r="L173" s="16" t="s">
        <v>52</v>
      </c>
      <c r="M173" s="16" t="s">
        <v>52</v>
      </c>
      <c r="N173" s="2" t="s">
        <v>52</v>
      </c>
    </row>
    <row r="174" spans="1:14" ht="27.95" customHeight="1" x14ac:dyDescent="0.3">
      <c r="A174" s="16" t="s">
        <v>467</v>
      </c>
      <c r="B174" s="16" t="s">
        <v>465</v>
      </c>
      <c r="C174" s="16" t="s">
        <v>52</v>
      </c>
      <c r="D174" s="16" t="s">
        <v>78</v>
      </c>
      <c r="E174" s="26">
        <f>일위대가!F1094</f>
        <v>0</v>
      </c>
      <c r="F174" s="26">
        <f>일위대가!H1094</f>
        <v>2581</v>
      </c>
      <c r="G174" s="26">
        <f>일위대가!J1094</f>
        <v>0</v>
      </c>
      <c r="H174" s="26">
        <f t="shared" si="5"/>
        <v>2581</v>
      </c>
      <c r="I174" s="16" t="s">
        <v>466</v>
      </c>
      <c r="J174" s="16" t="s">
        <v>52</v>
      </c>
      <c r="K174" s="16" t="s">
        <v>52</v>
      </c>
      <c r="L174" s="16" t="s">
        <v>52</v>
      </c>
      <c r="M174" s="16" t="s">
        <v>52</v>
      </c>
      <c r="N174" s="2" t="s">
        <v>52</v>
      </c>
    </row>
    <row r="175" spans="1:14" ht="27.95" customHeight="1" x14ac:dyDescent="0.3">
      <c r="A175" s="16" t="s">
        <v>489</v>
      </c>
      <c r="B175" s="16" t="s">
        <v>487</v>
      </c>
      <c r="C175" s="16" t="s">
        <v>52</v>
      </c>
      <c r="D175" s="16" t="s">
        <v>72</v>
      </c>
      <c r="E175" s="26">
        <f>일위대가!F1100</f>
        <v>792</v>
      </c>
      <c r="F175" s="26">
        <f>일위대가!H1100</f>
        <v>15847</v>
      </c>
      <c r="G175" s="26">
        <f>일위대가!J1100</f>
        <v>0</v>
      </c>
      <c r="H175" s="26">
        <f t="shared" si="5"/>
        <v>16639</v>
      </c>
      <c r="I175" s="16" t="s">
        <v>488</v>
      </c>
      <c r="J175" s="16" t="s">
        <v>52</v>
      </c>
      <c r="K175" s="16" t="s">
        <v>52</v>
      </c>
      <c r="L175" s="16" t="s">
        <v>52</v>
      </c>
      <c r="M175" s="16" t="s">
        <v>52</v>
      </c>
      <c r="N175" s="2" t="s">
        <v>52</v>
      </c>
    </row>
    <row r="176" spans="1:14" ht="27.95" customHeight="1" x14ac:dyDescent="0.3">
      <c r="A176" s="16" t="s">
        <v>485</v>
      </c>
      <c r="B176" s="16" t="s">
        <v>483</v>
      </c>
      <c r="C176" s="16" t="s">
        <v>52</v>
      </c>
      <c r="D176" s="16" t="s">
        <v>72</v>
      </c>
      <c r="E176" s="26">
        <f>일위대가!F1106</f>
        <v>1419</v>
      </c>
      <c r="F176" s="26">
        <f>일위대가!H1106</f>
        <v>28380</v>
      </c>
      <c r="G176" s="26">
        <f>일위대가!J1106</f>
        <v>0</v>
      </c>
      <c r="H176" s="26">
        <f t="shared" si="5"/>
        <v>29799</v>
      </c>
      <c r="I176" s="16" t="s">
        <v>484</v>
      </c>
      <c r="J176" s="16" t="s">
        <v>52</v>
      </c>
      <c r="K176" s="16" t="s">
        <v>52</v>
      </c>
      <c r="L176" s="16" t="s">
        <v>52</v>
      </c>
      <c r="M176" s="16" t="s">
        <v>52</v>
      </c>
      <c r="N176" s="2" t="s">
        <v>52</v>
      </c>
    </row>
    <row r="177" spans="1:14" ht="27.95" customHeight="1" x14ac:dyDescent="0.3">
      <c r="A177" s="16" t="s">
        <v>463</v>
      </c>
      <c r="B177" s="16" t="s">
        <v>461</v>
      </c>
      <c r="C177" s="16" t="s">
        <v>52</v>
      </c>
      <c r="D177" s="16" t="s">
        <v>78</v>
      </c>
      <c r="E177" s="26">
        <f>일위대가!F1110</f>
        <v>0</v>
      </c>
      <c r="F177" s="26">
        <f>일위대가!H1110</f>
        <v>17206</v>
      </c>
      <c r="G177" s="26">
        <f>일위대가!J1110</f>
        <v>0</v>
      </c>
      <c r="H177" s="26">
        <f t="shared" si="5"/>
        <v>17206</v>
      </c>
      <c r="I177" s="16" t="s">
        <v>462</v>
      </c>
      <c r="J177" s="16" t="s">
        <v>52</v>
      </c>
      <c r="K177" s="16" t="s">
        <v>52</v>
      </c>
      <c r="L177" s="16" t="s">
        <v>52</v>
      </c>
      <c r="M177" s="16" t="s">
        <v>52</v>
      </c>
      <c r="N177" s="2" t="s">
        <v>52</v>
      </c>
    </row>
    <row r="178" spans="1:14" ht="27.95" customHeight="1" x14ac:dyDescent="0.3">
      <c r="A178" s="16" t="s">
        <v>481</v>
      </c>
      <c r="B178" s="16" t="s">
        <v>479</v>
      </c>
      <c r="C178" s="16" t="s">
        <v>475</v>
      </c>
      <c r="D178" s="16" t="s">
        <v>72</v>
      </c>
      <c r="E178" s="26">
        <f>일위대가!F1116</f>
        <v>2145</v>
      </c>
      <c r="F178" s="26">
        <f>일위대가!H1116</f>
        <v>31344</v>
      </c>
      <c r="G178" s="26">
        <f>일위대가!J1116</f>
        <v>515</v>
      </c>
      <c r="H178" s="26">
        <f t="shared" si="5"/>
        <v>34004</v>
      </c>
      <c r="I178" s="16" t="s">
        <v>480</v>
      </c>
      <c r="J178" s="16" t="s">
        <v>52</v>
      </c>
      <c r="K178" s="16" t="s">
        <v>52</v>
      </c>
      <c r="L178" s="16" t="s">
        <v>52</v>
      </c>
      <c r="M178" s="16" t="s">
        <v>52</v>
      </c>
      <c r="N178" s="2" t="s">
        <v>52</v>
      </c>
    </row>
    <row r="179" spans="1:14" ht="27.95" customHeight="1" x14ac:dyDescent="0.3">
      <c r="A179" s="16" t="s">
        <v>493</v>
      </c>
      <c r="B179" s="16" t="s">
        <v>491</v>
      </c>
      <c r="C179" s="16" t="s">
        <v>52</v>
      </c>
      <c r="D179" s="16" t="s">
        <v>78</v>
      </c>
      <c r="E179" s="26">
        <f>일위대가!F1120</f>
        <v>0</v>
      </c>
      <c r="F179" s="26">
        <f>일위대가!H1120</f>
        <v>20648</v>
      </c>
      <c r="G179" s="26">
        <f>일위대가!J1120</f>
        <v>0</v>
      </c>
      <c r="H179" s="26">
        <f t="shared" si="5"/>
        <v>20648</v>
      </c>
      <c r="I179" s="16" t="s">
        <v>492</v>
      </c>
      <c r="J179" s="16" t="s">
        <v>52</v>
      </c>
      <c r="K179" s="16" t="s">
        <v>52</v>
      </c>
      <c r="L179" s="16" t="s">
        <v>52</v>
      </c>
      <c r="M179" s="16" t="s">
        <v>52</v>
      </c>
      <c r="N179" s="2" t="s">
        <v>52</v>
      </c>
    </row>
    <row r="180" spans="1:14" ht="27.95" customHeight="1" x14ac:dyDescent="0.3">
      <c r="A180" s="16" t="s">
        <v>80</v>
      </c>
      <c r="B180" s="16" t="s">
        <v>76</v>
      </c>
      <c r="C180" s="16" t="s">
        <v>77</v>
      </c>
      <c r="D180" s="16" t="s">
        <v>78</v>
      </c>
      <c r="E180" s="26">
        <f>일위대가!F1134</f>
        <v>6089</v>
      </c>
      <c r="F180" s="26">
        <f>일위대가!H1134</f>
        <v>14718</v>
      </c>
      <c r="G180" s="26">
        <f>일위대가!J1134</f>
        <v>294</v>
      </c>
      <c r="H180" s="26">
        <f t="shared" si="5"/>
        <v>21101</v>
      </c>
      <c r="I180" s="16" t="s">
        <v>79</v>
      </c>
      <c r="J180" s="16" t="s">
        <v>52</v>
      </c>
      <c r="K180" s="16" t="s">
        <v>52</v>
      </c>
      <c r="L180" s="16" t="s">
        <v>52</v>
      </c>
      <c r="M180" s="16" t="s">
        <v>52</v>
      </c>
      <c r="N180" s="2" t="s">
        <v>52</v>
      </c>
    </row>
    <row r="181" spans="1:14" ht="27.95" customHeight="1" x14ac:dyDescent="0.3">
      <c r="A181" s="16" t="s">
        <v>84</v>
      </c>
      <c r="B181" s="16" t="s">
        <v>76</v>
      </c>
      <c r="C181" s="16" t="s">
        <v>82</v>
      </c>
      <c r="D181" s="16" t="s">
        <v>78</v>
      </c>
      <c r="E181" s="26">
        <f>일위대가!F1148</f>
        <v>6089</v>
      </c>
      <c r="F181" s="26">
        <f>일위대가!H1148</f>
        <v>17000</v>
      </c>
      <c r="G181" s="26">
        <f>일위대가!J1148</f>
        <v>340</v>
      </c>
      <c r="H181" s="26">
        <f t="shared" si="5"/>
        <v>23429</v>
      </c>
      <c r="I181" s="16" t="s">
        <v>83</v>
      </c>
      <c r="J181" s="16" t="s">
        <v>52</v>
      </c>
      <c r="K181" s="16" t="s">
        <v>52</v>
      </c>
      <c r="L181" s="16" t="s">
        <v>52</v>
      </c>
      <c r="M181" s="16" t="s">
        <v>52</v>
      </c>
      <c r="N181" s="2" t="s">
        <v>52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1148"/>
  <sheetViews>
    <sheetView view="pageBreakPreview" topLeftCell="A1112" zoomScaleNormal="100" zoomScaleSheetLayoutView="100" workbookViewId="0">
      <selection activeCell="E986" sqref="E98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52" ht="30" customHeight="1" x14ac:dyDescent="0.3">
      <c r="A2" s="64" t="s">
        <v>2</v>
      </c>
      <c r="B2" s="64" t="s">
        <v>3</v>
      </c>
      <c r="C2" s="64" t="s">
        <v>4</v>
      </c>
      <c r="D2" s="64" t="s">
        <v>5</v>
      </c>
      <c r="E2" s="64" t="s">
        <v>6</v>
      </c>
      <c r="F2" s="64"/>
      <c r="G2" s="64" t="s">
        <v>9</v>
      </c>
      <c r="H2" s="64"/>
      <c r="I2" s="64" t="s">
        <v>10</v>
      </c>
      <c r="J2" s="64"/>
      <c r="K2" s="64" t="s">
        <v>11</v>
      </c>
      <c r="L2" s="64"/>
      <c r="M2" s="64" t="s">
        <v>12</v>
      </c>
      <c r="N2" s="63" t="s">
        <v>649</v>
      </c>
      <c r="O2" s="63" t="s">
        <v>20</v>
      </c>
      <c r="P2" s="63" t="s">
        <v>22</v>
      </c>
      <c r="Q2" s="63" t="s">
        <v>23</v>
      </c>
      <c r="R2" s="63" t="s">
        <v>24</v>
      </c>
      <c r="S2" s="63" t="s">
        <v>25</v>
      </c>
      <c r="T2" s="63" t="s">
        <v>26</v>
      </c>
      <c r="U2" s="63" t="s">
        <v>27</v>
      </c>
      <c r="V2" s="63" t="s">
        <v>28</v>
      </c>
      <c r="W2" s="63" t="s">
        <v>29</v>
      </c>
      <c r="X2" s="63" t="s">
        <v>30</v>
      </c>
      <c r="Y2" s="63" t="s">
        <v>31</v>
      </c>
      <c r="Z2" s="63" t="s">
        <v>32</v>
      </c>
      <c r="AA2" s="63" t="s">
        <v>33</v>
      </c>
      <c r="AB2" s="63" t="s">
        <v>34</v>
      </c>
      <c r="AC2" s="63" t="s">
        <v>35</v>
      </c>
      <c r="AD2" s="63" t="s">
        <v>36</v>
      </c>
      <c r="AE2" s="63" t="s">
        <v>37</v>
      </c>
      <c r="AF2" s="63" t="s">
        <v>38</v>
      </c>
      <c r="AG2" s="63" t="s">
        <v>39</v>
      </c>
      <c r="AH2" s="63" t="s">
        <v>40</v>
      </c>
      <c r="AI2" s="63" t="s">
        <v>41</v>
      </c>
      <c r="AJ2" s="63" t="s">
        <v>42</v>
      </c>
      <c r="AK2" s="63" t="s">
        <v>43</v>
      </c>
      <c r="AL2" s="63" t="s">
        <v>44</v>
      </c>
      <c r="AM2" s="63" t="s">
        <v>45</v>
      </c>
      <c r="AN2" s="63" t="s">
        <v>46</v>
      </c>
      <c r="AO2" s="63" t="s">
        <v>47</v>
      </c>
      <c r="AP2" s="63" t="s">
        <v>650</v>
      </c>
      <c r="AQ2" s="63" t="s">
        <v>651</v>
      </c>
      <c r="AR2" s="63" t="s">
        <v>652</v>
      </c>
      <c r="AS2" s="63" t="s">
        <v>653</v>
      </c>
      <c r="AT2" s="63" t="s">
        <v>654</v>
      </c>
      <c r="AU2" s="63" t="s">
        <v>655</v>
      </c>
      <c r="AV2" s="63" t="s">
        <v>48</v>
      </c>
      <c r="AW2" s="63" t="s">
        <v>656</v>
      </c>
      <c r="AX2" s="1" t="s">
        <v>648</v>
      </c>
      <c r="AY2" s="1" t="s">
        <v>21</v>
      </c>
      <c r="AZ2" s="1" t="s">
        <v>657</v>
      </c>
    </row>
    <row r="3" spans="1:52" ht="30" customHeight="1" x14ac:dyDescent="0.3">
      <c r="A3" s="64"/>
      <c r="B3" s="64"/>
      <c r="C3" s="64"/>
      <c r="D3" s="64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64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</row>
    <row r="4" spans="1:52" ht="30" customHeight="1" x14ac:dyDescent="0.3">
      <c r="A4" s="19" t="s">
        <v>658</v>
      </c>
      <c r="B4" s="20"/>
      <c r="C4" s="20"/>
      <c r="D4" s="20"/>
      <c r="E4" s="24"/>
      <c r="F4" s="27"/>
      <c r="G4" s="24"/>
      <c r="H4" s="27"/>
      <c r="I4" s="24"/>
      <c r="J4" s="27"/>
      <c r="K4" s="24"/>
      <c r="L4" s="27"/>
      <c r="M4" s="21"/>
      <c r="N4" s="1" t="s">
        <v>659</v>
      </c>
    </row>
    <row r="5" spans="1:52" ht="30" customHeight="1" x14ac:dyDescent="0.3">
      <c r="A5" s="22" t="s">
        <v>660</v>
      </c>
      <c r="B5" s="22" t="s">
        <v>661</v>
      </c>
      <c r="C5" s="22" t="s">
        <v>93</v>
      </c>
      <c r="D5" s="23">
        <v>0.20849999999999999</v>
      </c>
      <c r="E5" s="25">
        <f>단가대비표!O5</f>
        <v>0</v>
      </c>
      <c r="F5" s="28">
        <f>TRUNC(E5*D5,1)</f>
        <v>0</v>
      </c>
      <c r="G5" s="25">
        <f>단가대비표!P5</f>
        <v>0</v>
      </c>
      <c r="H5" s="28">
        <f>TRUNC(G5*D5,1)</f>
        <v>0</v>
      </c>
      <c r="I5" s="25">
        <f>단가대비표!V5</f>
        <v>66538</v>
      </c>
      <c r="J5" s="28">
        <f>TRUNC(I5*D5,1)</f>
        <v>13873.1</v>
      </c>
      <c r="K5" s="25">
        <f t="shared" ref="K5:L8" si="0">TRUNC(E5+G5+I5,1)</f>
        <v>66538</v>
      </c>
      <c r="L5" s="28">
        <f t="shared" si="0"/>
        <v>13873.1</v>
      </c>
      <c r="M5" s="22" t="s">
        <v>665</v>
      </c>
      <c r="N5" s="2" t="s">
        <v>659</v>
      </c>
      <c r="O5" s="2" t="s">
        <v>666</v>
      </c>
      <c r="P5" s="2" t="s">
        <v>64</v>
      </c>
      <c r="Q5" s="2" t="s">
        <v>64</v>
      </c>
      <c r="R5" s="2" t="s">
        <v>63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52</v>
      </c>
      <c r="AW5" s="2" t="s">
        <v>667</v>
      </c>
      <c r="AX5" s="2" t="s">
        <v>52</v>
      </c>
      <c r="AY5" s="2" t="s">
        <v>52</v>
      </c>
      <c r="AZ5" s="2" t="s">
        <v>52</v>
      </c>
    </row>
    <row r="6" spans="1:52" ht="30" customHeight="1" x14ac:dyDescent="0.3">
      <c r="A6" s="22" t="s">
        <v>668</v>
      </c>
      <c r="B6" s="22" t="s">
        <v>669</v>
      </c>
      <c r="C6" s="22" t="s">
        <v>670</v>
      </c>
      <c r="D6" s="23">
        <v>5</v>
      </c>
      <c r="E6" s="25">
        <f>단가대비표!O45</f>
        <v>1421</v>
      </c>
      <c r="F6" s="28">
        <f>TRUNC(E6*D6,1)</f>
        <v>7105</v>
      </c>
      <c r="G6" s="25">
        <f>단가대비표!P45</f>
        <v>0</v>
      </c>
      <c r="H6" s="28">
        <f>TRUNC(G6*D6,1)</f>
        <v>0</v>
      </c>
      <c r="I6" s="25">
        <f>단가대비표!V45</f>
        <v>0</v>
      </c>
      <c r="J6" s="28">
        <f>TRUNC(I6*D6,1)</f>
        <v>0</v>
      </c>
      <c r="K6" s="25">
        <f t="shared" si="0"/>
        <v>1421</v>
      </c>
      <c r="L6" s="28">
        <f t="shared" si="0"/>
        <v>7105</v>
      </c>
      <c r="M6" s="22" t="s">
        <v>52</v>
      </c>
      <c r="N6" s="2" t="s">
        <v>659</v>
      </c>
      <c r="O6" s="2" t="s">
        <v>671</v>
      </c>
      <c r="P6" s="2" t="s">
        <v>64</v>
      </c>
      <c r="Q6" s="2" t="s">
        <v>64</v>
      </c>
      <c r="R6" s="2" t="s">
        <v>63</v>
      </c>
      <c r="S6" s="3"/>
      <c r="T6" s="3"/>
      <c r="U6" s="3"/>
      <c r="V6" s="3">
        <v>1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52</v>
      </c>
      <c r="AW6" s="2" t="s">
        <v>672</v>
      </c>
      <c r="AX6" s="2" t="s">
        <v>52</v>
      </c>
      <c r="AY6" s="2" t="s">
        <v>52</v>
      </c>
      <c r="AZ6" s="2" t="s">
        <v>52</v>
      </c>
    </row>
    <row r="7" spans="1:52" ht="30" customHeight="1" x14ac:dyDescent="0.3">
      <c r="A7" s="22" t="s">
        <v>673</v>
      </c>
      <c r="B7" s="22" t="s">
        <v>674</v>
      </c>
      <c r="C7" s="22" t="s">
        <v>630</v>
      </c>
      <c r="D7" s="23">
        <v>1</v>
      </c>
      <c r="E7" s="25">
        <f>TRUNC(SUMIF(V5:V8, RIGHTB(O7, 1), F5:F8)*U7, 2)</f>
        <v>1492.05</v>
      </c>
      <c r="F7" s="28">
        <f>TRUNC(E7*D7,1)</f>
        <v>1492</v>
      </c>
      <c r="G7" s="25">
        <v>0</v>
      </c>
      <c r="H7" s="28">
        <f>TRUNC(G7*D7,1)</f>
        <v>0</v>
      </c>
      <c r="I7" s="25">
        <v>0</v>
      </c>
      <c r="J7" s="28">
        <f>TRUNC(I7*D7,1)</f>
        <v>0</v>
      </c>
      <c r="K7" s="25">
        <f t="shared" si="0"/>
        <v>1492</v>
      </c>
      <c r="L7" s="28">
        <f t="shared" si="0"/>
        <v>1492</v>
      </c>
      <c r="M7" s="22" t="s">
        <v>52</v>
      </c>
      <c r="N7" s="2" t="s">
        <v>659</v>
      </c>
      <c r="O7" s="2" t="s">
        <v>631</v>
      </c>
      <c r="P7" s="2" t="s">
        <v>64</v>
      </c>
      <c r="Q7" s="2" t="s">
        <v>64</v>
      </c>
      <c r="R7" s="2" t="s">
        <v>64</v>
      </c>
      <c r="S7" s="3">
        <v>0</v>
      </c>
      <c r="T7" s="3">
        <v>0</v>
      </c>
      <c r="U7" s="3">
        <v>0.21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52</v>
      </c>
      <c r="AW7" s="2" t="s">
        <v>675</v>
      </c>
      <c r="AX7" s="2" t="s">
        <v>52</v>
      </c>
      <c r="AY7" s="2" t="s">
        <v>52</v>
      </c>
      <c r="AZ7" s="2" t="s">
        <v>52</v>
      </c>
    </row>
    <row r="8" spans="1:52" ht="30" customHeight="1" x14ac:dyDescent="0.3">
      <c r="A8" s="22" t="s">
        <v>676</v>
      </c>
      <c r="B8" s="22" t="s">
        <v>677</v>
      </c>
      <c r="C8" s="22" t="s">
        <v>678</v>
      </c>
      <c r="D8" s="23">
        <v>1</v>
      </c>
      <c r="E8" s="25">
        <f>TRUNC(단가대비표!O192*1/8*16/12*25/20, 1)</f>
        <v>0</v>
      </c>
      <c r="F8" s="28">
        <f>TRUNC(E8*D8,1)</f>
        <v>0</v>
      </c>
      <c r="G8" s="25">
        <f>TRUNC(단가대비표!P192*1/8*16/12*25/20, 1)</f>
        <v>59020.2</v>
      </c>
      <c r="H8" s="28">
        <f>TRUNC(G8*D8,1)</f>
        <v>59020.2</v>
      </c>
      <c r="I8" s="25">
        <f>TRUNC(단가대비표!V192*1/8*16/12*25/20, 1)</f>
        <v>0</v>
      </c>
      <c r="J8" s="28">
        <f>TRUNC(I8*D8,1)</f>
        <v>0</v>
      </c>
      <c r="K8" s="25">
        <f t="shared" si="0"/>
        <v>59020.2</v>
      </c>
      <c r="L8" s="28">
        <f t="shared" si="0"/>
        <v>59020.2</v>
      </c>
      <c r="M8" s="22" t="s">
        <v>52</v>
      </c>
      <c r="N8" s="2" t="s">
        <v>659</v>
      </c>
      <c r="O8" s="2" t="s">
        <v>679</v>
      </c>
      <c r="P8" s="2" t="s">
        <v>64</v>
      </c>
      <c r="Q8" s="2" t="s">
        <v>64</v>
      </c>
      <c r="R8" s="2" t="s">
        <v>63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52</v>
      </c>
      <c r="AW8" s="2" t="s">
        <v>680</v>
      </c>
      <c r="AX8" s="2" t="s">
        <v>63</v>
      </c>
      <c r="AY8" s="2" t="s">
        <v>52</v>
      </c>
      <c r="AZ8" s="2" t="s">
        <v>52</v>
      </c>
    </row>
    <row r="9" spans="1:52" ht="30" customHeight="1" x14ac:dyDescent="0.3">
      <c r="A9" s="22" t="s">
        <v>681</v>
      </c>
      <c r="B9" s="22" t="s">
        <v>52</v>
      </c>
      <c r="C9" s="22" t="s">
        <v>52</v>
      </c>
      <c r="D9" s="23"/>
      <c r="E9" s="25"/>
      <c r="F9" s="28">
        <f>TRUNC(SUMIF(N5:N8, N4, F5:F8),0)</f>
        <v>8597</v>
      </c>
      <c r="G9" s="25"/>
      <c r="H9" s="28">
        <f>TRUNC(SUMIF(N5:N8, N4, H5:H8),0)</f>
        <v>59020</v>
      </c>
      <c r="I9" s="25"/>
      <c r="J9" s="28">
        <f>TRUNC(SUMIF(N5:N8, N4, J5:J8),0)</f>
        <v>13873</v>
      </c>
      <c r="K9" s="25"/>
      <c r="L9" s="28">
        <f>F9+H9+J9</f>
        <v>81490</v>
      </c>
      <c r="M9" s="22" t="s">
        <v>52</v>
      </c>
      <c r="N9" s="2" t="s">
        <v>67</v>
      </c>
      <c r="O9" s="2" t="s">
        <v>67</v>
      </c>
      <c r="P9" s="2" t="s">
        <v>52</v>
      </c>
      <c r="Q9" s="2" t="s">
        <v>52</v>
      </c>
      <c r="R9" s="2" t="s">
        <v>52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52</v>
      </c>
      <c r="AW9" s="2" t="s">
        <v>52</v>
      </c>
      <c r="AX9" s="2" t="s">
        <v>52</v>
      </c>
      <c r="AY9" s="2" t="s">
        <v>52</v>
      </c>
      <c r="AZ9" s="2" t="s">
        <v>52</v>
      </c>
    </row>
    <row r="10" spans="1:52" ht="30" customHeight="1" x14ac:dyDescent="0.3">
      <c r="A10" s="23"/>
      <c r="B10" s="23"/>
      <c r="C10" s="23"/>
      <c r="D10" s="23"/>
      <c r="E10" s="25"/>
      <c r="F10" s="28"/>
      <c r="G10" s="25"/>
      <c r="H10" s="28"/>
      <c r="I10" s="25"/>
      <c r="J10" s="28"/>
      <c r="K10" s="25"/>
      <c r="L10" s="28"/>
      <c r="M10" s="23"/>
    </row>
    <row r="11" spans="1:52" ht="30" customHeight="1" x14ac:dyDescent="0.3">
      <c r="A11" s="19" t="s">
        <v>682</v>
      </c>
      <c r="B11" s="20"/>
      <c r="C11" s="20"/>
      <c r="D11" s="20"/>
      <c r="E11" s="24"/>
      <c r="F11" s="27"/>
      <c r="G11" s="24"/>
      <c r="H11" s="27"/>
      <c r="I11" s="24"/>
      <c r="J11" s="27"/>
      <c r="K11" s="24"/>
      <c r="L11" s="27"/>
      <c r="M11" s="21"/>
      <c r="N11" s="1" t="s">
        <v>683</v>
      </c>
    </row>
    <row r="12" spans="1:52" ht="30" customHeight="1" x14ac:dyDescent="0.3">
      <c r="A12" s="22" t="s">
        <v>660</v>
      </c>
      <c r="B12" s="22" t="s">
        <v>684</v>
      </c>
      <c r="C12" s="22" t="s">
        <v>93</v>
      </c>
      <c r="D12" s="23">
        <v>0.20849999999999999</v>
      </c>
      <c r="E12" s="25">
        <f>단가대비표!O6</f>
        <v>0</v>
      </c>
      <c r="F12" s="28">
        <f>TRUNC(E12*D12,1)</f>
        <v>0</v>
      </c>
      <c r="G12" s="25">
        <f>단가대비표!P6</f>
        <v>0</v>
      </c>
      <c r="H12" s="28">
        <f>TRUNC(G12*D12,1)</f>
        <v>0</v>
      </c>
      <c r="I12" s="25">
        <f>단가대비표!V6</f>
        <v>84000</v>
      </c>
      <c r="J12" s="28">
        <f>TRUNC(I12*D12,1)</f>
        <v>17514</v>
      </c>
      <c r="K12" s="25">
        <f t="shared" ref="K12:L15" si="1">TRUNC(E12+G12+I12,1)</f>
        <v>84000</v>
      </c>
      <c r="L12" s="28">
        <f t="shared" si="1"/>
        <v>17514</v>
      </c>
      <c r="M12" s="22" t="s">
        <v>665</v>
      </c>
      <c r="N12" s="2" t="s">
        <v>683</v>
      </c>
      <c r="O12" s="2" t="s">
        <v>686</v>
      </c>
      <c r="P12" s="2" t="s">
        <v>64</v>
      </c>
      <c r="Q12" s="2" t="s">
        <v>64</v>
      </c>
      <c r="R12" s="2" t="s">
        <v>63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52</v>
      </c>
      <c r="AW12" s="2" t="s">
        <v>687</v>
      </c>
      <c r="AX12" s="2" t="s">
        <v>52</v>
      </c>
      <c r="AY12" s="2" t="s">
        <v>52</v>
      </c>
      <c r="AZ12" s="2" t="s">
        <v>52</v>
      </c>
    </row>
    <row r="13" spans="1:52" ht="30" customHeight="1" x14ac:dyDescent="0.3">
      <c r="A13" s="22" t="s">
        <v>668</v>
      </c>
      <c r="B13" s="22" t="s">
        <v>669</v>
      </c>
      <c r="C13" s="22" t="s">
        <v>670</v>
      </c>
      <c r="D13" s="23">
        <v>9.9</v>
      </c>
      <c r="E13" s="25">
        <f>단가대비표!O45</f>
        <v>1421</v>
      </c>
      <c r="F13" s="28">
        <f>TRUNC(E13*D13,1)</f>
        <v>14067.9</v>
      </c>
      <c r="G13" s="25">
        <f>단가대비표!P45</f>
        <v>0</v>
      </c>
      <c r="H13" s="28">
        <f>TRUNC(G13*D13,1)</f>
        <v>0</v>
      </c>
      <c r="I13" s="25">
        <f>단가대비표!V45</f>
        <v>0</v>
      </c>
      <c r="J13" s="28">
        <f>TRUNC(I13*D13,1)</f>
        <v>0</v>
      </c>
      <c r="K13" s="25">
        <f t="shared" si="1"/>
        <v>1421</v>
      </c>
      <c r="L13" s="28">
        <f t="shared" si="1"/>
        <v>14067.9</v>
      </c>
      <c r="M13" s="22" t="s">
        <v>52</v>
      </c>
      <c r="N13" s="2" t="s">
        <v>683</v>
      </c>
      <c r="O13" s="2" t="s">
        <v>671</v>
      </c>
      <c r="P13" s="2" t="s">
        <v>64</v>
      </c>
      <c r="Q13" s="2" t="s">
        <v>64</v>
      </c>
      <c r="R13" s="2" t="s">
        <v>63</v>
      </c>
      <c r="S13" s="3"/>
      <c r="T13" s="3"/>
      <c r="U13" s="3"/>
      <c r="V13" s="3">
        <v>1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52</v>
      </c>
      <c r="AW13" s="2" t="s">
        <v>688</v>
      </c>
      <c r="AX13" s="2" t="s">
        <v>52</v>
      </c>
      <c r="AY13" s="2" t="s">
        <v>52</v>
      </c>
      <c r="AZ13" s="2" t="s">
        <v>52</v>
      </c>
    </row>
    <row r="14" spans="1:52" ht="30" customHeight="1" x14ac:dyDescent="0.3">
      <c r="A14" s="22" t="s">
        <v>673</v>
      </c>
      <c r="B14" s="22" t="s">
        <v>689</v>
      </c>
      <c r="C14" s="22" t="s">
        <v>630</v>
      </c>
      <c r="D14" s="23">
        <v>1</v>
      </c>
      <c r="E14" s="25">
        <f>TRUNC(SUMIF(V12:V15, RIGHTB(O14, 1), F12:F15)*U14, 2)</f>
        <v>3094.93</v>
      </c>
      <c r="F14" s="28">
        <f>TRUNC(E14*D14,1)</f>
        <v>3094.9</v>
      </c>
      <c r="G14" s="25">
        <v>0</v>
      </c>
      <c r="H14" s="28">
        <f>TRUNC(G14*D14,1)</f>
        <v>0</v>
      </c>
      <c r="I14" s="25">
        <v>0</v>
      </c>
      <c r="J14" s="28">
        <f>TRUNC(I14*D14,1)</f>
        <v>0</v>
      </c>
      <c r="K14" s="25">
        <f t="shared" si="1"/>
        <v>3094.9</v>
      </c>
      <c r="L14" s="28">
        <f t="shared" si="1"/>
        <v>3094.9</v>
      </c>
      <c r="M14" s="22" t="s">
        <v>52</v>
      </c>
      <c r="N14" s="2" t="s">
        <v>683</v>
      </c>
      <c r="O14" s="2" t="s">
        <v>631</v>
      </c>
      <c r="P14" s="2" t="s">
        <v>64</v>
      </c>
      <c r="Q14" s="2" t="s">
        <v>64</v>
      </c>
      <c r="R14" s="2" t="s">
        <v>64</v>
      </c>
      <c r="S14" s="3">
        <v>0</v>
      </c>
      <c r="T14" s="3">
        <v>0</v>
      </c>
      <c r="U14" s="3">
        <v>0.22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52</v>
      </c>
      <c r="AW14" s="2" t="s">
        <v>690</v>
      </c>
      <c r="AX14" s="2" t="s">
        <v>52</v>
      </c>
      <c r="AY14" s="2" t="s">
        <v>52</v>
      </c>
      <c r="AZ14" s="2" t="s">
        <v>52</v>
      </c>
    </row>
    <row r="15" spans="1:52" ht="30" customHeight="1" x14ac:dyDescent="0.3">
      <c r="A15" s="22" t="s">
        <v>676</v>
      </c>
      <c r="B15" s="22" t="s">
        <v>677</v>
      </c>
      <c r="C15" s="22" t="s">
        <v>678</v>
      </c>
      <c r="D15" s="23">
        <v>1</v>
      </c>
      <c r="E15" s="25">
        <f>TRUNC(단가대비표!O192*1/8*16/12*25/20, 1)</f>
        <v>0</v>
      </c>
      <c r="F15" s="28">
        <f>TRUNC(E15*D15,1)</f>
        <v>0</v>
      </c>
      <c r="G15" s="25">
        <f>TRUNC(단가대비표!P192*1/8*16/12*25/20, 1)</f>
        <v>59020.2</v>
      </c>
      <c r="H15" s="28">
        <f>TRUNC(G15*D15,1)</f>
        <v>59020.2</v>
      </c>
      <c r="I15" s="25">
        <f>TRUNC(단가대비표!V192*1/8*16/12*25/20, 1)</f>
        <v>0</v>
      </c>
      <c r="J15" s="28">
        <f>TRUNC(I15*D15,1)</f>
        <v>0</v>
      </c>
      <c r="K15" s="25">
        <f t="shared" si="1"/>
        <v>59020.2</v>
      </c>
      <c r="L15" s="28">
        <f t="shared" si="1"/>
        <v>59020.2</v>
      </c>
      <c r="M15" s="22" t="s">
        <v>52</v>
      </c>
      <c r="N15" s="2" t="s">
        <v>683</v>
      </c>
      <c r="O15" s="2" t="s">
        <v>679</v>
      </c>
      <c r="P15" s="2" t="s">
        <v>64</v>
      </c>
      <c r="Q15" s="2" t="s">
        <v>64</v>
      </c>
      <c r="R15" s="2" t="s">
        <v>63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52</v>
      </c>
      <c r="AW15" s="2" t="s">
        <v>691</v>
      </c>
      <c r="AX15" s="2" t="s">
        <v>63</v>
      </c>
      <c r="AY15" s="2" t="s">
        <v>52</v>
      </c>
      <c r="AZ15" s="2" t="s">
        <v>52</v>
      </c>
    </row>
    <row r="16" spans="1:52" ht="30" customHeight="1" x14ac:dyDescent="0.3">
      <c r="A16" s="22" t="s">
        <v>681</v>
      </c>
      <c r="B16" s="22" t="s">
        <v>52</v>
      </c>
      <c r="C16" s="22" t="s">
        <v>52</v>
      </c>
      <c r="D16" s="23"/>
      <c r="E16" s="25"/>
      <c r="F16" s="28">
        <f>TRUNC(SUMIF(N12:N15, N11, F12:F15),0)</f>
        <v>17162</v>
      </c>
      <c r="G16" s="25"/>
      <c r="H16" s="28">
        <f>TRUNC(SUMIF(N12:N15, N11, H12:H15),0)</f>
        <v>59020</v>
      </c>
      <c r="I16" s="25"/>
      <c r="J16" s="28">
        <f>TRUNC(SUMIF(N12:N15, N11, J12:J15),0)</f>
        <v>17514</v>
      </c>
      <c r="K16" s="25"/>
      <c r="L16" s="28">
        <f>F16+H16+J16</f>
        <v>93696</v>
      </c>
      <c r="M16" s="22" t="s">
        <v>52</v>
      </c>
      <c r="N16" s="2" t="s">
        <v>67</v>
      </c>
      <c r="O16" s="2" t="s">
        <v>67</v>
      </c>
      <c r="P16" s="2" t="s">
        <v>52</v>
      </c>
      <c r="Q16" s="2" t="s">
        <v>52</v>
      </c>
      <c r="R16" s="2" t="s">
        <v>52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52</v>
      </c>
      <c r="AW16" s="2" t="s">
        <v>52</v>
      </c>
      <c r="AX16" s="2" t="s">
        <v>52</v>
      </c>
      <c r="AY16" s="2" t="s">
        <v>52</v>
      </c>
      <c r="AZ16" s="2" t="s">
        <v>52</v>
      </c>
    </row>
    <row r="17" spans="1:52" ht="30" customHeight="1" x14ac:dyDescent="0.3">
      <c r="A17" s="23"/>
      <c r="B17" s="23"/>
      <c r="C17" s="23"/>
      <c r="D17" s="23"/>
      <c r="E17" s="25"/>
      <c r="F17" s="28"/>
      <c r="G17" s="25"/>
      <c r="H17" s="28"/>
      <c r="I17" s="25"/>
      <c r="J17" s="28"/>
      <c r="K17" s="25"/>
      <c r="L17" s="28"/>
      <c r="M17" s="23"/>
    </row>
    <row r="18" spans="1:52" ht="30" customHeight="1" x14ac:dyDescent="0.3">
      <c r="A18" s="19" t="s">
        <v>692</v>
      </c>
      <c r="B18" s="20"/>
      <c r="C18" s="20"/>
      <c r="D18" s="20"/>
      <c r="E18" s="24"/>
      <c r="F18" s="27"/>
      <c r="G18" s="24"/>
      <c r="H18" s="27"/>
      <c r="I18" s="24"/>
      <c r="J18" s="27"/>
      <c r="K18" s="24"/>
      <c r="L18" s="27"/>
      <c r="M18" s="21"/>
      <c r="N18" s="1" t="s">
        <v>693</v>
      </c>
    </row>
    <row r="19" spans="1:52" ht="30" customHeight="1" x14ac:dyDescent="0.3">
      <c r="A19" s="22" t="s">
        <v>660</v>
      </c>
      <c r="B19" s="22" t="s">
        <v>694</v>
      </c>
      <c r="C19" s="22" t="s">
        <v>93</v>
      </c>
      <c r="D19" s="23">
        <v>0.20849999999999999</v>
      </c>
      <c r="E19" s="25">
        <f>단가대비표!O7</f>
        <v>0</v>
      </c>
      <c r="F19" s="28">
        <f>TRUNC(E19*D19,1)</f>
        <v>0</v>
      </c>
      <c r="G19" s="25">
        <f>단가대비표!P7</f>
        <v>0</v>
      </c>
      <c r="H19" s="28">
        <f>TRUNC(G19*D19,1)</f>
        <v>0</v>
      </c>
      <c r="I19" s="25">
        <f>단가대비표!V7</f>
        <v>112342</v>
      </c>
      <c r="J19" s="28">
        <f>TRUNC(I19*D19,1)</f>
        <v>23423.3</v>
      </c>
      <c r="K19" s="25">
        <f t="shared" ref="K19:L22" si="2">TRUNC(E19+G19+I19,1)</f>
        <v>112342</v>
      </c>
      <c r="L19" s="28">
        <f t="shared" si="2"/>
        <v>23423.3</v>
      </c>
      <c r="M19" s="22" t="s">
        <v>665</v>
      </c>
      <c r="N19" s="2" t="s">
        <v>693</v>
      </c>
      <c r="O19" s="2" t="s">
        <v>696</v>
      </c>
      <c r="P19" s="2" t="s">
        <v>64</v>
      </c>
      <c r="Q19" s="2" t="s">
        <v>64</v>
      </c>
      <c r="R19" s="2" t="s">
        <v>63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52</v>
      </c>
      <c r="AW19" s="2" t="s">
        <v>697</v>
      </c>
      <c r="AX19" s="2" t="s">
        <v>52</v>
      </c>
      <c r="AY19" s="2" t="s">
        <v>52</v>
      </c>
      <c r="AZ19" s="2" t="s">
        <v>52</v>
      </c>
    </row>
    <row r="20" spans="1:52" ht="30" customHeight="1" x14ac:dyDescent="0.3">
      <c r="A20" s="22" t="s">
        <v>668</v>
      </c>
      <c r="B20" s="22" t="s">
        <v>669</v>
      </c>
      <c r="C20" s="22" t="s">
        <v>670</v>
      </c>
      <c r="D20" s="23">
        <v>10.199999999999999</v>
      </c>
      <c r="E20" s="25">
        <f>단가대비표!O45</f>
        <v>1421</v>
      </c>
      <c r="F20" s="28">
        <f>TRUNC(E20*D20,1)</f>
        <v>14494.2</v>
      </c>
      <c r="G20" s="25">
        <f>단가대비표!P45</f>
        <v>0</v>
      </c>
      <c r="H20" s="28">
        <f>TRUNC(G20*D20,1)</f>
        <v>0</v>
      </c>
      <c r="I20" s="25">
        <f>단가대비표!V45</f>
        <v>0</v>
      </c>
      <c r="J20" s="28">
        <f>TRUNC(I20*D20,1)</f>
        <v>0</v>
      </c>
      <c r="K20" s="25">
        <f t="shared" si="2"/>
        <v>1421</v>
      </c>
      <c r="L20" s="28">
        <f t="shared" si="2"/>
        <v>14494.2</v>
      </c>
      <c r="M20" s="22" t="s">
        <v>52</v>
      </c>
      <c r="N20" s="2" t="s">
        <v>693</v>
      </c>
      <c r="O20" s="2" t="s">
        <v>671</v>
      </c>
      <c r="P20" s="2" t="s">
        <v>64</v>
      </c>
      <c r="Q20" s="2" t="s">
        <v>64</v>
      </c>
      <c r="R20" s="2" t="s">
        <v>63</v>
      </c>
      <c r="S20" s="3"/>
      <c r="T20" s="3"/>
      <c r="U20" s="3"/>
      <c r="V20" s="3">
        <v>1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52</v>
      </c>
      <c r="AW20" s="2" t="s">
        <v>698</v>
      </c>
      <c r="AX20" s="2" t="s">
        <v>52</v>
      </c>
      <c r="AY20" s="2" t="s">
        <v>52</v>
      </c>
      <c r="AZ20" s="2" t="s">
        <v>52</v>
      </c>
    </row>
    <row r="21" spans="1:52" ht="30" customHeight="1" x14ac:dyDescent="0.3">
      <c r="A21" s="22" t="s">
        <v>673</v>
      </c>
      <c r="B21" s="22" t="s">
        <v>689</v>
      </c>
      <c r="C21" s="22" t="s">
        <v>630</v>
      </c>
      <c r="D21" s="23">
        <v>1</v>
      </c>
      <c r="E21" s="25">
        <f>TRUNC(SUMIF(V19:V22, RIGHTB(O21, 1), F19:F22)*U21, 2)</f>
        <v>3188.72</v>
      </c>
      <c r="F21" s="28">
        <f>TRUNC(E21*D21,1)</f>
        <v>3188.7</v>
      </c>
      <c r="G21" s="25">
        <v>0</v>
      </c>
      <c r="H21" s="28">
        <f>TRUNC(G21*D21,1)</f>
        <v>0</v>
      </c>
      <c r="I21" s="25">
        <v>0</v>
      </c>
      <c r="J21" s="28">
        <f>TRUNC(I21*D21,1)</f>
        <v>0</v>
      </c>
      <c r="K21" s="25">
        <f t="shared" si="2"/>
        <v>3188.7</v>
      </c>
      <c r="L21" s="28">
        <f t="shared" si="2"/>
        <v>3188.7</v>
      </c>
      <c r="M21" s="22" t="s">
        <v>52</v>
      </c>
      <c r="N21" s="2" t="s">
        <v>693</v>
      </c>
      <c r="O21" s="2" t="s">
        <v>631</v>
      </c>
      <c r="P21" s="2" t="s">
        <v>64</v>
      </c>
      <c r="Q21" s="2" t="s">
        <v>64</v>
      </c>
      <c r="R21" s="2" t="s">
        <v>64</v>
      </c>
      <c r="S21" s="3">
        <v>0</v>
      </c>
      <c r="T21" s="3">
        <v>0</v>
      </c>
      <c r="U21" s="3">
        <v>0.22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52</v>
      </c>
      <c r="AW21" s="2" t="s">
        <v>699</v>
      </c>
      <c r="AX21" s="2" t="s">
        <v>52</v>
      </c>
      <c r="AY21" s="2" t="s">
        <v>52</v>
      </c>
      <c r="AZ21" s="2" t="s">
        <v>52</v>
      </c>
    </row>
    <row r="22" spans="1:52" ht="30" customHeight="1" x14ac:dyDescent="0.3">
      <c r="A22" s="22" t="s">
        <v>676</v>
      </c>
      <c r="B22" s="22" t="s">
        <v>677</v>
      </c>
      <c r="C22" s="22" t="s">
        <v>678</v>
      </c>
      <c r="D22" s="23">
        <v>1</v>
      </c>
      <c r="E22" s="25">
        <f>TRUNC(단가대비표!O192*1/8*16/12*25/20, 1)</f>
        <v>0</v>
      </c>
      <c r="F22" s="28">
        <f>TRUNC(E22*D22,1)</f>
        <v>0</v>
      </c>
      <c r="G22" s="25">
        <f>TRUNC(단가대비표!P192*1/8*16/12*25/20, 1)</f>
        <v>59020.2</v>
      </c>
      <c r="H22" s="28">
        <f>TRUNC(G22*D22,1)</f>
        <v>59020.2</v>
      </c>
      <c r="I22" s="25">
        <f>TRUNC(단가대비표!V192*1/8*16/12*25/20, 1)</f>
        <v>0</v>
      </c>
      <c r="J22" s="28">
        <f>TRUNC(I22*D22,1)</f>
        <v>0</v>
      </c>
      <c r="K22" s="25">
        <f t="shared" si="2"/>
        <v>59020.2</v>
      </c>
      <c r="L22" s="28">
        <f t="shared" si="2"/>
        <v>59020.2</v>
      </c>
      <c r="M22" s="22" t="s">
        <v>52</v>
      </c>
      <c r="N22" s="2" t="s">
        <v>693</v>
      </c>
      <c r="O22" s="2" t="s">
        <v>679</v>
      </c>
      <c r="P22" s="2" t="s">
        <v>64</v>
      </c>
      <c r="Q22" s="2" t="s">
        <v>64</v>
      </c>
      <c r="R22" s="2" t="s">
        <v>63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52</v>
      </c>
      <c r="AW22" s="2" t="s">
        <v>700</v>
      </c>
      <c r="AX22" s="2" t="s">
        <v>63</v>
      </c>
      <c r="AY22" s="2" t="s">
        <v>52</v>
      </c>
      <c r="AZ22" s="2" t="s">
        <v>52</v>
      </c>
    </row>
    <row r="23" spans="1:52" ht="30" customHeight="1" x14ac:dyDescent="0.3">
      <c r="A23" s="22" t="s">
        <v>681</v>
      </c>
      <c r="B23" s="22" t="s">
        <v>52</v>
      </c>
      <c r="C23" s="22" t="s">
        <v>52</v>
      </c>
      <c r="D23" s="23"/>
      <c r="E23" s="25"/>
      <c r="F23" s="28">
        <f>TRUNC(SUMIF(N19:N22, N18, F19:F22),0)</f>
        <v>17682</v>
      </c>
      <c r="G23" s="25"/>
      <c r="H23" s="28">
        <f>TRUNC(SUMIF(N19:N22, N18, H19:H22),0)</f>
        <v>59020</v>
      </c>
      <c r="I23" s="25"/>
      <c r="J23" s="28">
        <f>TRUNC(SUMIF(N19:N22, N18, J19:J22),0)</f>
        <v>23423</v>
      </c>
      <c r="K23" s="25"/>
      <c r="L23" s="28">
        <f>F23+H23+J23</f>
        <v>100125</v>
      </c>
      <c r="M23" s="22" t="s">
        <v>52</v>
      </c>
      <c r="N23" s="2" t="s">
        <v>67</v>
      </c>
      <c r="O23" s="2" t="s">
        <v>67</v>
      </c>
      <c r="P23" s="2" t="s">
        <v>52</v>
      </c>
      <c r="Q23" s="2" t="s">
        <v>52</v>
      </c>
      <c r="R23" s="2" t="s">
        <v>52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52</v>
      </c>
      <c r="AW23" s="2" t="s">
        <v>52</v>
      </c>
      <c r="AX23" s="2" t="s">
        <v>52</v>
      </c>
      <c r="AY23" s="2" t="s">
        <v>52</v>
      </c>
      <c r="AZ23" s="2" t="s">
        <v>52</v>
      </c>
    </row>
    <row r="24" spans="1:52" ht="30" customHeight="1" x14ac:dyDescent="0.3">
      <c r="A24" s="23"/>
      <c r="B24" s="23"/>
      <c r="C24" s="23"/>
      <c r="D24" s="23"/>
      <c r="E24" s="25"/>
      <c r="F24" s="28"/>
      <c r="G24" s="25"/>
      <c r="H24" s="28"/>
      <c r="I24" s="25"/>
      <c r="J24" s="28"/>
      <c r="K24" s="25"/>
      <c r="L24" s="28"/>
      <c r="M24" s="23"/>
    </row>
    <row r="25" spans="1:52" ht="30" customHeight="1" x14ac:dyDescent="0.3">
      <c r="A25" s="19" t="s">
        <v>701</v>
      </c>
      <c r="B25" s="20"/>
      <c r="C25" s="20"/>
      <c r="D25" s="20"/>
      <c r="E25" s="24"/>
      <c r="F25" s="27"/>
      <c r="G25" s="24"/>
      <c r="H25" s="27"/>
      <c r="I25" s="24"/>
      <c r="J25" s="27"/>
      <c r="K25" s="24"/>
      <c r="L25" s="27"/>
      <c r="M25" s="21"/>
      <c r="N25" s="1" t="s">
        <v>702</v>
      </c>
    </row>
    <row r="26" spans="1:52" ht="30" customHeight="1" x14ac:dyDescent="0.3">
      <c r="A26" s="22" t="s">
        <v>660</v>
      </c>
      <c r="B26" s="22" t="s">
        <v>703</v>
      </c>
      <c r="C26" s="22" t="s">
        <v>93</v>
      </c>
      <c r="D26" s="23">
        <v>0.20849999999999999</v>
      </c>
      <c r="E26" s="25">
        <f>단가대비표!O8</f>
        <v>0</v>
      </c>
      <c r="F26" s="28">
        <f>TRUNC(E26*D26,1)</f>
        <v>0</v>
      </c>
      <c r="G26" s="25">
        <f>단가대비표!P8</f>
        <v>0</v>
      </c>
      <c r="H26" s="28">
        <f>TRUNC(G26*D26,1)</f>
        <v>0</v>
      </c>
      <c r="I26" s="25">
        <f>단가대비표!V8</f>
        <v>117766</v>
      </c>
      <c r="J26" s="28">
        <f>TRUNC(I26*D26,1)</f>
        <v>24554.2</v>
      </c>
      <c r="K26" s="25">
        <f t="shared" ref="K26:L29" si="3">TRUNC(E26+G26+I26,1)</f>
        <v>117766</v>
      </c>
      <c r="L26" s="28">
        <f t="shared" si="3"/>
        <v>24554.2</v>
      </c>
      <c r="M26" s="22" t="s">
        <v>665</v>
      </c>
      <c r="N26" s="2" t="s">
        <v>702</v>
      </c>
      <c r="O26" s="2" t="s">
        <v>705</v>
      </c>
      <c r="P26" s="2" t="s">
        <v>64</v>
      </c>
      <c r="Q26" s="2" t="s">
        <v>64</v>
      </c>
      <c r="R26" s="2" t="s">
        <v>63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2" t="s">
        <v>52</v>
      </c>
      <c r="AW26" s="2" t="s">
        <v>706</v>
      </c>
      <c r="AX26" s="2" t="s">
        <v>52</v>
      </c>
      <c r="AY26" s="2" t="s">
        <v>52</v>
      </c>
      <c r="AZ26" s="2" t="s">
        <v>52</v>
      </c>
    </row>
    <row r="27" spans="1:52" ht="30" customHeight="1" x14ac:dyDescent="0.3">
      <c r="A27" s="22" t="s">
        <v>668</v>
      </c>
      <c r="B27" s="22" t="s">
        <v>669</v>
      </c>
      <c r="C27" s="22" t="s">
        <v>670</v>
      </c>
      <c r="D27" s="23">
        <v>11.6</v>
      </c>
      <c r="E27" s="25">
        <f>단가대비표!O45</f>
        <v>1421</v>
      </c>
      <c r="F27" s="28">
        <f>TRUNC(E27*D27,1)</f>
        <v>16483.599999999999</v>
      </c>
      <c r="G27" s="25">
        <f>단가대비표!P45</f>
        <v>0</v>
      </c>
      <c r="H27" s="28">
        <f>TRUNC(G27*D27,1)</f>
        <v>0</v>
      </c>
      <c r="I27" s="25">
        <f>단가대비표!V45</f>
        <v>0</v>
      </c>
      <c r="J27" s="28">
        <f>TRUNC(I27*D27,1)</f>
        <v>0</v>
      </c>
      <c r="K27" s="25">
        <f t="shared" si="3"/>
        <v>1421</v>
      </c>
      <c r="L27" s="28">
        <f t="shared" si="3"/>
        <v>16483.599999999999</v>
      </c>
      <c r="M27" s="22" t="s">
        <v>52</v>
      </c>
      <c r="N27" s="2" t="s">
        <v>702</v>
      </c>
      <c r="O27" s="2" t="s">
        <v>671</v>
      </c>
      <c r="P27" s="2" t="s">
        <v>64</v>
      </c>
      <c r="Q27" s="2" t="s">
        <v>64</v>
      </c>
      <c r="R27" s="2" t="s">
        <v>63</v>
      </c>
      <c r="S27" s="3"/>
      <c r="T27" s="3"/>
      <c r="U27" s="3"/>
      <c r="V27" s="3">
        <v>1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52</v>
      </c>
      <c r="AW27" s="2" t="s">
        <v>707</v>
      </c>
      <c r="AX27" s="2" t="s">
        <v>52</v>
      </c>
      <c r="AY27" s="2" t="s">
        <v>52</v>
      </c>
      <c r="AZ27" s="2" t="s">
        <v>52</v>
      </c>
    </row>
    <row r="28" spans="1:52" ht="30" customHeight="1" x14ac:dyDescent="0.3">
      <c r="A28" s="22" t="s">
        <v>673</v>
      </c>
      <c r="B28" s="22" t="s">
        <v>689</v>
      </c>
      <c r="C28" s="22" t="s">
        <v>630</v>
      </c>
      <c r="D28" s="23">
        <v>1</v>
      </c>
      <c r="E28" s="25">
        <f>TRUNC(SUMIF(V26:V29, RIGHTB(O28, 1), F26:F29)*U28, 2)</f>
        <v>3626.39</v>
      </c>
      <c r="F28" s="28">
        <f>TRUNC(E28*D28,1)</f>
        <v>3626.3</v>
      </c>
      <c r="G28" s="25">
        <v>0</v>
      </c>
      <c r="H28" s="28">
        <f>TRUNC(G28*D28,1)</f>
        <v>0</v>
      </c>
      <c r="I28" s="25">
        <v>0</v>
      </c>
      <c r="J28" s="28">
        <f>TRUNC(I28*D28,1)</f>
        <v>0</v>
      </c>
      <c r="K28" s="25">
        <f t="shared" si="3"/>
        <v>3626.3</v>
      </c>
      <c r="L28" s="28">
        <f t="shared" si="3"/>
        <v>3626.3</v>
      </c>
      <c r="M28" s="22" t="s">
        <v>52</v>
      </c>
      <c r="N28" s="2" t="s">
        <v>702</v>
      </c>
      <c r="O28" s="2" t="s">
        <v>631</v>
      </c>
      <c r="P28" s="2" t="s">
        <v>64</v>
      </c>
      <c r="Q28" s="2" t="s">
        <v>64</v>
      </c>
      <c r="R28" s="2" t="s">
        <v>64</v>
      </c>
      <c r="S28" s="3">
        <v>0</v>
      </c>
      <c r="T28" s="3">
        <v>0</v>
      </c>
      <c r="U28" s="3">
        <v>0.22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52</v>
      </c>
      <c r="AW28" s="2" t="s">
        <v>708</v>
      </c>
      <c r="AX28" s="2" t="s">
        <v>52</v>
      </c>
      <c r="AY28" s="2" t="s">
        <v>52</v>
      </c>
      <c r="AZ28" s="2" t="s">
        <v>52</v>
      </c>
    </row>
    <row r="29" spans="1:52" ht="30" customHeight="1" x14ac:dyDescent="0.3">
      <c r="A29" s="22" t="s">
        <v>676</v>
      </c>
      <c r="B29" s="22" t="s">
        <v>677</v>
      </c>
      <c r="C29" s="22" t="s">
        <v>678</v>
      </c>
      <c r="D29" s="23">
        <v>1</v>
      </c>
      <c r="E29" s="25">
        <f>TRUNC(단가대비표!O192*1/8*16/12*25/20, 1)</f>
        <v>0</v>
      </c>
      <c r="F29" s="28">
        <f>TRUNC(E29*D29,1)</f>
        <v>0</v>
      </c>
      <c r="G29" s="25">
        <f>TRUNC(단가대비표!P192*1/8*16/12*25/20, 1)</f>
        <v>59020.2</v>
      </c>
      <c r="H29" s="28">
        <f>TRUNC(G29*D29,1)</f>
        <v>59020.2</v>
      </c>
      <c r="I29" s="25">
        <f>TRUNC(단가대비표!V192*1/8*16/12*25/20, 1)</f>
        <v>0</v>
      </c>
      <c r="J29" s="28">
        <f>TRUNC(I29*D29,1)</f>
        <v>0</v>
      </c>
      <c r="K29" s="25">
        <f t="shared" si="3"/>
        <v>59020.2</v>
      </c>
      <c r="L29" s="28">
        <f t="shared" si="3"/>
        <v>59020.2</v>
      </c>
      <c r="M29" s="22" t="s">
        <v>52</v>
      </c>
      <c r="N29" s="2" t="s">
        <v>702</v>
      </c>
      <c r="O29" s="2" t="s">
        <v>679</v>
      </c>
      <c r="P29" s="2" t="s">
        <v>64</v>
      </c>
      <c r="Q29" s="2" t="s">
        <v>64</v>
      </c>
      <c r="R29" s="2" t="s">
        <v>63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52</v>
      </c>
      <c r="AW29" s="2" t="s">
        <v>709</v>
      </c>
      <c r="AX29" s="2" t="s">
        <v>63</v>
      </c>
      <c r="AY29" s="2" t="s">
        <v>52</v>
      </c>
      <c r="AZ29" s="2" t="s">
        <v>52</v>
      </c>
    </row>
    <row r="30" spans="1:52" ht="30" customHeight="1" x14ac:dyDescent="0.3">
      <c r="A30" s="22" t="s">
        <v>681</v>
      </c>
      <c r="B30" s="22" t="s">
        <v>52</v>
      </c>
      <c r="C30" s="22" t="s">
        <v>52</v>
      </c>
      <c r="D30" s="23"/>
      <c r="E30" s="25"/>
      <c r="F30" s="28">
        <f>TRUNC(SUMIF(N26:N29, N25, F26:F29),0)</f>
        <v>20109</v>
      </c>
      <c r="G30" s="25"/>
      <c r="H30" s="28">
        <f>TRUNC(SUMIF(N26:N29, N25, H26:H29),0)</f>
        <v>59020</v>
      </c>
      <c r="I30" s="25"/>
      <c r="J30" s="28">
        <f>TRUNC(SUMIF(N26:N29, N25, J26:J29),0)</f>
        <v>24554</v>
      </c>
      <c r="K30" s="25"/>
      <c r="L30" s="28">
        <f>F30+H30+J30</f>
        <v>103683</v>
      </c>
      <c r="M30" s="22" t="s">
        <v>52</v>
      </c>
      <c r="N30" s="2" t="s">
        <v>67</v>
      </c>
      <c r="O30" s="2" t="s">
        <v>67</v>
      </c>
      <c r="P30" s="2" t="s">
        <v>52</v>
      </c>
      <c r="Q30" s="2" t="s">
        <v>52</v>
      </c>
      <c r="R30" s="2" t="s">
        <v>52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2" t="s">
        <v>52</v>
      </c>
      <c r="AW30" s="2" t="s">
        <v>52</v>
      </c>
      <c r="AX30" s="2" t="s">
        <v>52</v>
      </c>
      <c r="AY30" s="2" t="s">
        <v>52</v>
      </c>
      <c r="AZ30" s="2" t="s">
        <v>52</v>
      </c>
    </row>
    <row r="31" spans="1:52" ht="30" customHeight="1" x14ac:dyDescent="0.3">
      <c r="A31" s="23"/>
      <c r="B31" s="23"/>
      <c r="C31" s="23"/>
      <c r="D31" s="23"/>
      <c r="E31" s="25"/>
      <c r="F31" s="28"/>
      <c r="G31" s="25"/>
      <c r="H31" s="28"/>
      <c r="I31" s="25"/>
      <c r="J31" s="28"/>
      <c r="K31" s="25"/>
      <c r="L31" s="28"/>
      <c r="M31" s="23"/>
    </row>
    <row r="32" spans="1:52" ht="30" customHeight="1" x14ac:dyDescent="0.3">
      <c r="A32" s="19" t="s">
        <v>710</v>
      </c>
      <c r="B32" s="20"/>
      <c r="C32" s="20"/>
      <c r="D32" s="20"/>
      <c r="E32" s="24"/>
      <c r="F32" s="27"/>
      <c r="G32" s="24"/>
      <c r="H32" s="27"/>
      <c r="I32" s="24"/>
      <c r="J32" s="27"/>
      <c r="K32" s="24"/>
      <c r="L32" s="27"/>
      <c r="M32" s="21"/>
      <c r="N32" s="1" t="s">
        <v>711</v>
      </c>
    </row>
    <row r="33" spans="1:52" ht="30" customHeight="1" x14ac:dyDescent="0.3">
      <c r="A33" s="22" t="s">
        <v>660</v>
      </c>
      <c r="B33" s="22" t="s">
        <v>712</v>
      </c>
      <c r="C33" s="22" t="s">
        <v>93</v>
      </c>
      <c r="D33" s="23">
        <v>0.20849999999999999</v>
      </c>
      <c r="E33" s="25">
        <f>단가대비표!O9</f>
        <v>0</v>
      </c>
      <c r="F33" s="28">
        <f>TRUNC(E33*D33,1)</f>
        <v>0</v>
      </c>
      <c r="G33" s="25">
        <f>단가대비표!P9</f>
        <v>0</v>
      </c>
      <c r="H33" s="28">
        <f>TRUNC(G33*D33,1)</f>
        <v>0</v>
      </c>
      <c r="I33" s="25">
        <f>단가대비표!V9</f>
        <v>142069</v>
      </c>
      <c r="J33" s="28">
        <f>TRUNC(I33*D33,1)</f>
        <v>29621.3</v>
      </c>
      <c r="K33" s="25">
        <f t="shared" ref="K33:L36" si="4">TRUNC(E33+G33+I33,1)</f>
        <v>142069</v>
      </c>
      <c r="L33" s="28">
        <f t="shared" si="4"/>
        <v>29621.3</v>
      </c>
      <c r="M33" s="22" t="s">
        <v>665</v>
      </c>
      <c r="N33" s="2" t="s">
        <v>711</v>
      </c>
      <c r="O33" s="2" t="s">
        <v>714</v>
      </c>
      <c r="P33" s="2" t="s">
        <v>64</v>
      </c>
      <c r="Q33" s="2" t="s">
        <v>64</v>
      </c>
      <c r="R33" s="2" t="s">
        <v>63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52</v>
      </c>
      <c r="AW33" s="2" t="s">
        <v>715</v>
      </c>
      <c r="AX33" s="2" t="s">
        <v>52</v>
      </c>
      <c r="AY33" s="2" t="s">
        <v>52</v>
      </c>
      <c r="AZ33" s="2" t="s">
        <v>52</v>
      </c>
    </row>
    <row r="34" spans="1:52" ht="30" customHeight="1" x14ac:dyDescent="0.3">
      <c r="A34" s="22" t="s">
        <v>668</v>
      </c>
      <c r="B34" s="22" t="s">
        <v>669</v>
      </c>
      <c r="C34" s="22" t="s">
        <v>670</v>
      </c>
      <c r="D34" s="23">
        <v>19.5</v>
      </c>
      <c r="E34" s="25">
        <f>단가대비표!O45</f>
        <v>1421</v>
      </c>
      <c r="F34" s="28">
        <f>TRUNC(E34*D34,1)</f>
        <v>27709.5</v>
      </c>
      <c r="G34" s="25">
        <f>단가대비표!P45</f>
        <v>0</v>
      </c>
      <c r="H34" s="28">
        <f>TRUNC(G34*D34,1)</f>
        <v>0</v>
      </c>
      <c r="I34" s="25">
        <f>단가대비표!V45</f>
        <v>0</v>
      </c>
      <c r="J34" s="28">
        <f>TRUNC(I34*D34,1)</f>
        <v>0</v>
      </c>
      <c r="K34" s="25">
        <f t="shared" si="4"/>
        <v>1421</v>
      </c>
      <c r="L34" s="28">
        <f t="shared" si="4"/>
        <v>27709.5</v>
      </c>
      <c r="M34" s="22" t="s">
        <v>52</v>
      </c>
      <c r="N34" s="2" t="s">
        <v>711</v>
      </c>
      <c r="O34" s="2" t="s">
        <v>671</v>
      </c>
      <c r="P34" s="2" t="s">
        <v>64</v>
      </c>
      <c r="Q34" s="2" t="s">
        <v>64</v>
      </c>
      <c r="R34" s="2" t="s">
        <v>63</v>
      </c>
      <c r="S34" s="3"/>
      <c r="T34" s="3"/>
      <c r="U34" s="3"/>
      <c r="V34" s="3">
        <v>1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52</v>
      </c>
      <c r="AW34" s="2" t="s">
        <v>716</v>
      </c>
      <c r="AX34" s="2" t="s">
        <v>52</v>
      </c>
      <c r="AY34" s="2" t="s">
        <v>52</v>
      </c>
      <c r="AZ34" s="2" t="s">
        <v>52</v>
      </c>
    </row>
    <row r="35" spans="1:52" ht="30" customHeight="1" x14ac:dyDescent="0.3">
      <c r="A35" s="22" t="s">
        <v>673</v>
      </c>
      <c r="B35" s="22" t="s">
        <v>689</v>
      </c>
      <c r="C35" s="22" t="s">
        <v>630</v>
      </c>
      <c r="D35" s="23">
        <v>1</v>
      </c>
      <c r="E35" s="25">
        <f>TRUNC(SUMIF(V33:V36, RIGHTB(O35, 1), F33:F36)*U35, 2)</f>
        <v>6096.09</v>
      </c>
      <c r="F35" s="28">
        <f>TRUNC(E35*D35,1)</f>
        <v>6096</v>
      </c>
      <c r="G35" s="25">
        <v>0</v>
      </c>
      <c r="H35" s="28">
        <f>TRUNC(G35*D35,1)</f>
        <v>0</v>
      </c>
      <c r="I35" s="25">
        <v>0</v>
      </c>
      <c r="J35" s="28">
        <f>TRUNC(I35*D35,1)</f>
        <v>0</v>
      </c>
      <c r="K35" s="25">
        <f t="shared" si="4"/>
        <v>6096</v>
      </c>
      <c r="L35" s="28">
        <f t="shared" si="4"/>
        <v>6096</v>
      </c>
      <c r="M35" s="22" t="s">
        <v>52</v>
      </c>
      <c r="N35" s="2" t="s">
        <v>711</v>
      </c>
      <c r="O35" s="2" t="s">
        <v>631</v>
      </c>
      <c r="P35" s="2" t="s">
        <v>64</v>
      </c>
      <c r="Q35" s="2" t="s">
        <v>64</v>
      </c>
      <c r="R35" s="2" t="s">
        <v>64</v>
      </c>
      <c r="S35" s="3">
        <v>0</v>
      </c>
      <c r="T35" s="3">
        <v>0</v>
      </c>
      <c r="U35" s="3">
        <v>0.22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52</v>
      </c>
      <c r="AW35" s="2" t="s">
        <v>717</v>
      </c>
      <c r="AX35" s="2" t="s">
        <v>52</v>
      </c>
      <c r="AY35" s="2" t="s">
        <v>52</v>
      </c>
      <c r="AZ35" s="2" t="s">
        <v>52</v>
      </c>
    </row>
    <row r="36" spans="1:52" ht="30" customHeight="1" x14ac:dyDescent="0.3">
      <c r="A36" s="22" t="s">
        <v>676</v>
      </c>
      <c r="B36" s="22" t="s">
        <v>677</v>
      </c>
      <c r="C36" s="22" t="s">
        <v>678</v>
      </c>
      <c r="D36" s="23">
        <v>1</v>
      </c>
      <c r="E36" s="25">
        <f>TRUNC(단가대비표!O192*1/8*16/12*25/20, 1)</f>
        <v>0</v>
      </c>
      <c r="F36" s="28">
        <f>TRUNC(E36*D36,1)</f>
        <v>0</v>
      </c>
      <c r="G36" s="25">
        <f>TRUNC(단가대비표!P192*1/8*16/12*25/20, 1)</f>
        <v>59020.2</v>
      </c>
      <c r="H36" s="28">
        <f>TRUNC(G36*D36,1)</f>
        <v>59020.2</v>
      </c>
      <c r="I36" s="25">
        <f>TRUNC(단가대비표!V192*1/8*16/12*25/20, 1)</f>
        <v>0</v>
      </c>
      <c r="J36" s="28">
        <f>TRUNC(I36*D36,1)</f>
        <v>0</v>
      </c>
      <c r="K36" s="25">
        <f t="shared" si="4"/>
        <v>59020.2</v>
      </c>
      <c r="L36" s="28">
        <f t="shared" si="4"/>
        <v>59020.2</v>
      </c>
      <c r="M36" s="22" t="s">
        <v>52</v>
      </c>
      <c r="N36" s="2" t="s">
        <v>711</v>
      </c>
      <c r="O36" s="2" t="s">
        <v>679</v>
      </c>
      <c r="P36" s="2" t="s">
        <v>64</v>
      </c>
      <c r="Q36" s="2" t="s">
        <v>64</v>
      </c>
      <c r="R36" s="2" t="s">
        <v>63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52</v>
      </c>
      <c r="AW36" s="2" t="s">
        <v>718</v>
      </c>
      <c r="AX36" s="2" t="s">
        <v>63</v>
      </c>
      <c r="AY36" s="2" t="s">
        <v>52</v>
      </c>
      <c r="AZ36" s="2" t="s">
        <v>52</v>
      </c>
    </row>
    <row r="37" spans="1:52" ht="30" customHeight="1" x14ac:dyDescent="0.3">
      <c r="A37" s="22" t="s">
        <v>681</v>
      </c>
      <c r="B37" s="22" t="s">
        <v>52</v>
      </c>
      <c r="C37" s="22" t="s">
        <v>52</v>
      </c>
      <c r="D37" s="23"/>
      <c r="E37" s="25"/>
      <c r="F37" s="28">
        <f>TRUNC(SUMIF(N33:N36, N32, F33:F36),0)</f>
        <v>33805</v>
      </c>
      <c r="G37" s="25"/>
      <c r="H37" s="28">
        <f>TRUNC(SUMIF(N33:N36, N32, H33:H36),0)</f>
        <v>59020</v>
      </c>
      <c r="I37" s="25"/>
      <c r="J37" s="28">
        <f>TRUNC(SUMIF(N33:N36, N32, J33:J36),0)</f>
        <v>29621</v>
      </c>
      <c r="K37" s="25"/>
      <c r="L37" s="28">
        <f>F37+H37+J37</f>
        <v>122446</v>
      </c>
      <c r="M37" s="22" t="s">
        <v>52</v>
      </c>
      <c r="N37" s="2" t="s">
        <v>67</v>
      </c>
      <c r="O37" s="2" t="s">
        <v>67</v>
      </c>
      <c r="P37" s="2" t="s">
        <v>52</v>
      </c>
      <c r="Q37" s="2" t="s">
        <v>52</v>
      </c>
      <c r="R37" s="2" t="s">
        <v>52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52</v>
      </c>
      <c r="AW37" s="2" t="s">
        <v>52</v>
      </c>
      <c r="AX37" s="2" t="s">
        <v>52</v>
      </c>
      <c r="AY37" s="2" t="s">
        <v>52</v>
      </c>
      <c r="AZ37" s="2" t="s">
        <v>52</v>
      </c>
    </row>
    <row r="38" spans="1:52" ht="30" customHeight="1" x14ac:dyDescent="0.3">
      <c r="A38" s="23"/>
      <c r="B38" s="23"/>
      <c r="C38" s="23"/>
      <c r="D38" s="23"/>
      <c r="E38" s="25"/>
      <c r="F38" s="28"/>
      <c r="G38" s="25"/>
      <c r="H38" s="28"/>
      <c r="I38" s="25"/>
      <c r="J38" s="28"/>
      <c r="K38" s="25"/>
      <c r="L38" s="28"/>
      <c r="M38" s="23"/>
    </row>
    <row r="39" spans="1:52" ht="30" customHeight="1" x14ac:dyDescent="0.3">
      <c r="A39" s="19" t="s">
        <v>719</v>
      </c>
      <c r="B39" s="20"/>
      <c r="C39" s="20"/>
      <c r="D39" s="20"/>
      <c r="E39" s="24"/>
      <c r="F39" s="27"/>
      <c r="G39" s="24"/>
      <c r="H39" s="27"/>
      <c r="I39" s="24"/>
      <c r="J39" s="27"/>
      <c r="K39" s="24"/>
      <c r="L39" s="27"/>
      <c r="M39" s="21"/>
      <c r="N39" s="1" t="s">
        <v>720</v>
      </c>
    </row>
    <row r="40" spans="1:52" ht="30" customHeight="1" x14ac:dyDescent="0.3">
      <c r="A40" s="22" t="s">
        <v>721</v>
      </c>
      <c r="B40" s="22" t="s">
        <v>694</v>
      </c>
      <c r="C40" s="22" t="s">
        <v>93</v>
      </c>
      <c r="D40" s="23">
        <v>0.22789999999999999</v>
      </c>
      <c r="E40" s="25">
        <f>단가대비표!O10</f>
        <v>0</v>
      </c>
      <c r="F40" s="28">
        <f>TRUNC(E40*D40,1)</f>
        <v>0</v>
      </c>
      <c r="G40" s="25">
        <f>단가대비표!P10</f>
        <v>0</v>
      </c>
      <c r="H40" s="28">
        <f>TRUNC(G40*D40,1)</f>
        <v>0</v>
      </c>
      <c r="I40" s="25">
        <f>단가대비표!V10</f>
        <v>119000</v>
      </c>
      <c r="J40" s="28">
        <f>TRUNC(I40*D40,1)</f>
        <v>27120.1</v>
      </c>
      <c r="K40" s="25">
        <f t="shared" ref="K40:L43" si="5">TRUNC(E40+G40+I40,1)</f>
        <v>119000</v>
      </c>
      <c r="L40" s="28">
        <f t="shared" si="5"/>
        <v>27120.1</v>
      </c>
      <c r="M40" s="22" t="s">
        <v>665</v>
      </c>
      <c r="N40" s="2" t="s">
        <v>720</v>
      </c>
      <c r="O40" s="2" t="s">
        <v>723</v>
      </c>
      <c r="P40" s="2" t="s">
        <v>64</v>
      </c>
      <c r="Q40" s="2" t="s">
        <v>64</v>
      </c>
      <c r="R40" s="2" t="s">
        <v>63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52</v>
      </c>
      <c r="AW40" s="2" t="s">
        <v>724</v>
      </c>
      <c r="AX40" s="2" t="s">
        <v>52</v>
      </c>
      <c r="AY40" s="2" t="s">
        <v>52</v>
      </c>
      <c r="AZ40" s="2" t="s">
        <v>52</v>
      </c>
    </row>
    <row r="41" spans="1:52" ht="30" customHeight="1" x14ac:dyDescent="0.3">
      <c r="A41" s="22" t="s">
        <v>668</v>
      </c>
      <c r="B41" s="22" t="s">
        <v>669</v>
      </c>
      <c r="C41" s="22" t="s">
        <v>670</v>
      </c>
      <c r="D41" s="23">
        <v>11.6</v>
      </c>
      <c r="E41" s="25">
        <f>단가대비표!O45</f>
        <v>1421</v>
      </c>
      <c r="F41" s="28">
        <f>TRUNC(E41*D41,1)</f>
        <v>16483.599999999999</v>
      </c>
      <c r="G41" s="25">
        <f>단가대비표!P45</f>
        <v>0</v>
      </c>
      <c r="H41" s="28">
        <f>TRUNC(G41*D41,1)</f>
        <v>0</v>
      </c>
      <c r="I41" s="25">
        <f>단가대비표!V45</f>
        <v>0</v>
      </c>
      <c r="J41" s="28">
        <f>TRUNC(I41*D41,1)</f>
        <v>0</v>
      </c>
      <c r="K41" s="25">
        <f t="shared" si="5"/>
        <v>1421</v>
      </c>
      <c r="L41" s="28">
        <f t="shared" si="5"/>
        <v>16483.599999999999</v>
      </c>
      <c r="M41" s="22" t="s">
        <v>52</v>
      </c>
      <c r="N41" s="2" t="s">
        <v>720</v>
      </c>
      <c r="O41" s="2" t="s">
        <v>671</v>
      </c>
      <c r="P41" s="2" t="s">
        <v>64</v>
      </c>
      <c r="Q41" s="2" t="s">
        <v>64</v>
      </c>
      <c r="R41" s="2" t="s">
        <v>63</v>
      </c>
      <c r="S41" s="3"/>
      <c r="T41" s="3"/>
      <c r="U41" s="3"/>
      <c r="V41" s="3">
        <v>1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52</v>
      </c>
      <c r="AW41" s="2" t="s">
        <v>725</v>
      </c>
      <c r="AX41" s="2" t="s">
        <v>52</v>
      </c>
      <c r="AY41" s="2" t="s">
        <v>52</v>
      </c>
      <c r="AZ41" s="2" t="s">
        <v>52</v>
      </c>
    </row>
    <row r="42" spans="1:52" ht="30" customHeight="1" x14ac:dyDescent="0.3">
      <c r="A42" s="22" t="s">
        <v>673</v>
      </c>
      <c r="B42" s="22" t="s">
        <v>726</v>
      </c>
      <c r="C42" s="22" t="s">
        <v>630</v>
      </c>
      <c r="D42" s="23">
        <v>1</v>
      </c>
      <c r="E42" s="25">
        <f>TRUNC(SUMIF(V40:V43, RIGHTB(O42, 1), F40:F43)*U42, 2)</f>
        <v>3956.06</v>
      </c>
      <c r="F42" s="28">
        <f>TRUNC(E42*D42,1)</f>
        <v>3956</v>
      </c>
      <c r="G42" s="25">
        <v>0</v>
      </c>
      <c r="H42" s="28">
        <f>TRUNC(G42*D42,1)</f>
        <v>0</v>
      </c>
      <c r="I42" s="25">
        <v>0</v>
      </c>
      <c r="J42" s="28">
        <f>TRUNC(I42*D42,1)</f>
        <v>0</v>
      </c>
      <c r="K42" s="25">
        <f t="shared" si="5"/>
        <v>3956</v>
      </c>
      <c r="L42" s="28">
        <f t="shared" si="5"/>
        <v>3956</v>
      </c>
      <c r="M42" s="22" t="s">
        <v>52</v>
      </c>
      <c r="N42" s="2" t="s">
        <v>720</v>
      </c>
      <c r="O42" s="2" t="s">
        <v>631</v>
      </c>
      <c r="P42" s="2" t="s">
        <v>64</v>
      </c>
      <c r="Q42" s="2" t="s">
        <v>64</v>
      </c>
      <c r="R42" s="2" t="s">
        <v>64</v>
      </c>
      <c r="S42" s="3">
        <v>0</v>
      </c>
      <c r="T42" s="3">
        <v>0</v>
      </c>
      <c r="U42" s="3">
        <v>0.24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2" t="s">
        <v>52</v>
      </c>
      <c r="AW42" s="2" t="s">
        <v>727</v>
      </c>
      <c r="AX42" s="2" t="s">
        <v>52</v>
      </c>
      <c r="AY42" s="2" t="s">
        <v>52</v>
      </c>
      <c r="AZ42" s="2" t="s">
        <v>52</v>
      </c>
    </row>
    <row r="43" spans="1:52" ht="30" customHeight="1" x14ac:dyDescent="0.3">
      <c r="A43" s="22" t="s">
        <v>676</v>
      </c>
      <c r="B43" s="22" t="s">
        <v>677</v>
      </c>
      <c r="C43" s="22" t="s">
        <v>678</v>
      </c>
      <c r="D43" s="23">
        <v>1</v>
      </c>
      <c r="E43" s="25">
        <f>TRUNC(단가대비표!O192*1/8*16/12*25/20, 1)</f>
        <v>0</v>
      </c>
      <c r="F43" s="28">
        <f>TRUNC(E43*D43,1)</f>
        <v>0</v>
      </c>
      <c r="G43" s="25">
        <f>TRUNC(단가대비표!P192*1/8*16/12*25/20, 1)</f>
        <v>59020.2</v>
      </c>
      <c r="H43" s="28">
        <f>TRUNC(G43*D43,1)</f>
        <v>59020.2</v>
      </c>
      <c r="I43" s="25">
        <f>TRUNC(단가대비표!V192*1/8*16/12*25/20, 1)</f>
        <v>0</v>
      </c>
      <c r="J43" s="28">
        <f>TRUNC(I43*D43,1)</f>
        <v>0</v>
      </c>
      <c r="K43" s="25">
        <f t="shared" si="5"/>
        <v>59020.2</v>
      </c>
      <c r="L43" s="28">
        <f t="shared" si="5"/>
        <v>59020.2</v>
      </c>
      <c r="M43" s="22" t="s">
        <v>52</v>
      </c>
      <c r="N43" s="2" t="s">
        <v>720</v>
      </c>
      <c r="O43" s="2" t="s">
        <v>679</v>
      </c>
      <c r="P43" s="2" t="s">
        <v>64</v>
      </c>
      <c r="Q43" s="2" t="s">
        <v>64</v>
      </c>
      <c r="R43" s="2" t="s">
        <v>63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52</v>
      </c>
      <c r="AW43" s="2" t="s">
        <v>728</v>
      </c>
      <c r="AX43" s="2" t="s">
        <v>63</v>
      </c>
      <c r="AY43" s="2" t="s">
        <v>52</v>
      </c>
      <c r="AZ43" s="2" t="s">
        <v>52</v>
      </c>
    </row>
    <row r="44" spans="1:52" ht="30" customHeight="1" x14ac:dyDescent="0.3">
      <c r="A44" s="22" t="s">
        <v>681</v>
      </c>
      <c r="B44" s="22" t="s">
        <v>52</v>
      </c>
      <c r="C44" s="22" t="s">
        <v>52</v>
      </c>
      <c r="D44" s="23"/>
      <c r="E44" s="25"/>
      <c r="F44" s="28">
        <f>TRUNC(SUMIF(N40:N43, N39, F40:F43),0)</f>
        <v>20439</v>
      </c>
      <c r="G44" s="25"/>
      <c r="H44" s="28">
        <f>TRUNC(SUMIF(N40:N43, N39, H40:H43),0)</f>
        <v>59020</v>
      </c>
      <c r="I44" s="25"/>
      <c r="J44" s="28">
        <f>TRUNC(SUMIF(N40:N43, N39, J40:J43),0)</f>
        <v>27120</v>
      </c>
      <c r="K44" s="25"/>
      <c r="L44" s="28">
        <f>F44+H44+J44</f>
        <v>106579</v>
      </c>
      <c r="M44" s="22" t="s">
        <v>52</v>
      </c>
      <c r="N44" s="2" t="s">
        <v>67</v>
      </c>
      <c r="O44" s="2" t="s">
        <v>67</v>
      </c>
      <c r="P44" s="2" t="s">
        <v>52</v>
      </c>
      <c r="Q44" s="2" t="s">
        <v>52</v>
      </c>
      <c r="R44" s="2" t="s">
        <v>52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52</v>
      </c>
      <c r="AW44" s="2" t="s">
        <v>52</v>
      </c>
      <c r="AX44" s="2" t="s">
        <v>52</v>
      </c>
      <c r="AY44" s="2" t="s">
        <v>52</v>
      </c>
      <c r="AZ44" s="2" t="s">
        <v>52</v>
      </c>
    </row>
    <row r="45" spans="1:52" ht="30" customHeight="1" x14ac:dyDescent="0.3">
      <c r="A45" s="23"/>
      <c r="B45" s="23"/>
      <c r="C45" s="23"/>
      <c r="D45" s="23"/>
      <c r="E45" s="25"/>
      <c r="F45" s="28"/>
      <c r="G45" s="25"/>
      <c r="H45" s="28"/>
      <c r="I45" s="25"/>
      <c r="J45" s="28"/>
      <c r="K45" s="25"/>
      <c r="L45" s="28"/>
      <c r="M45" s="23"/>
    </row>
    <row r="46" spans="1:52" ht="30" customHeight="1" x14ac:dyDescent="0.3">
      <c r="A46" s="19" t="s">
        <v>729</v>
      </c>
      <c r="B46" s="20"/>
      <c r="C46" s="20"/>
      <c r="D46" s="20"/>
      <c r="E46" s="24"/>
      <c r="F46" s="27"/>
      <c r="G46" s="24"/>
      <c r="H46" s="27"/>
      <c r="I46" s="24"/>
      <c r="J46" s="27"/>
      <c r="K46" s="24"/>
      <c r="L46" s="27"/>
      <c r="M46" s="21"/>
      <c r="N46" s="1" t="s">
        <v>730</v>
      </c>
    </row>
    <row r="47" spans="1:52" ht="30" customHeight="1" x14ac:dyDescent="0.3">
      <c r="A47" s="22" t="s">
        <v>731</v>
      </c>
      <c r="B47" s="22" t="s">
        <v>732</v>
      </c>
      <c r="C47" s="22" t="s">
        <v>93</v>
      </c>
      <c r="D47" s="23">
        <v>0.66010000000000002</v>
      </c>
      <c r="E47" s="25">
        <f>단가대비표!O11</f>
        <v>0</v>
      </c>
      <c r="F47" s="28">
        <f>TRUNC(E47*D47,1)</f>
        <v>0</v>
      </c>
      <c r="G47" s="25">
        <f>단가대비표!P11</f>
        <v>0</v>
      </c>
      <c r="H47" s="28">
        <f>TRUNC(G47*D47,1)</f>
        <v>0</v>
      </c>
      <c r="I47" s="25">
        <f>단가대비표!V11</f>
        <v>8352</v>
      </c>
      <c r="J47" s="28">
        <f>TRUNC(I47*D47,1)</f>
        <v>5513.1</v>
      </c>
      <c r="K47" s="25">
        <f>TRUNC(E47+G47+I47,1)</f>
        <v>8352</v>
      </c>
      <c r="L47" s="28">
        <f>TRUNC(F47+H47+J47,1)</f>
        <v>5513.1</v>
      </c>
      <c r="M47" s="22" t="s">
        <v>665</v>
      </c>
      <c r="N47" s="2" t="s">
        <v>730</v>
      </c>
      <c r="O47" s="2" t="s">
        <v>734</v>
      </c>
      <c r="P47" s="2" t="s">
        <v>64</v>
      </c>
      <c r="Q47" s="2" t="s">
        <v>64</v>
      </c>
      <c r="R47" s="2" t="s">
        <v>63</v>
      </c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2" t="s">
        <v>52</v>
      </c>
      <c r="AW47" s="2" t="s">
        <v>735</v>
      </c>
      <c r="AX47" s="2" t="s">
        <v>52</v>
      </c>
      <c r="AY47" s="2" t="s">
        <v>52</v>
      </c>
      <c r="AZ47" s="2" t="s">
        <v>52</v>
      </c>
    </row>
    <row r="48" spans="1:52" ht="30" customHeight="1" x14ac:dyDescent="0.3">
      <c r="A48" s="22" t="s">
        <v>681</v>
      </c>
      <c r="B48" s="22" t="s">
        <v>52</v>
      </c>
      <c r="C48" s="22" t="s">
        <v>52</v>
      </c>
      <c r="D48" s="23"/>
      <c r="E48" s="25"/>
      <c r="F48" s="28">
        <f>TRUNC(SUMIF(N47:N47, N46, F47:F47),0)</f>
        <v>0</v>
      </c>
      <c r="G48" s="25"/>
      <c r="H48" s="28">
        <f>TRUNC(SUMIF(N47:N47, N46, H47:H47),0)</f>
        <v>0</v>
      </c>
      <c r="I48" s="25"/>
      <c r="J48" s="28">
        <f>TRUNC(SUMIF(N47:N47, N46, J47:J47),0)</f>
        <v>5513</v>
      </c>
      <c r="K48" s="25"/>
      <c r="L48" s="28">
        <f>F48+H48+J48</f>
        <v>5513</v>
      </c>
      <c r="M48" s="22" t="s">
        <v>52</v>
      </c>
      <c r="N48" s="2" t="s">
        <v>67</v>
      </c>
      <c r="O48" s="2" t="s">
        <v>67</v>
      </c>
      <c r="P48" s="2" t="s">
        <v>52</v>
      </c>
      <c r="Q48" s="2" t="s">
        <v>52</v>
      </c>
      <c r="R48" s="2" t="s">
        <v>52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52</v>
      </c>
      <c r="AW48" s="2" t="s">
        <v>52</v>
      </c>
      <c r="AX48" s="2" t="s">
        <v>52</v>
      </c>
      <c r="AY48" s="2" t="s">
        <v>52</v>
      </c>
      <c r="AZ48" s="2" t="s">
        <v>52</v>
      </c>
    </row>
    <row r="49" spans="1:52" ht="30" customHeight="1" x14ac:dyDescent="0.3">
      <c r="A49" s="23"/>
      <c r="B49" s="23"/>
      <c r="C49" s="23"/>
      <c r="D49" s="23"/>
      <c r="E49" s="25"/>
      <c r="F49" s="28"/>
      <c r="G49" s="25"/>
      <c r="H49" s="28"/>
      <c r="I49" s="25"/>
      <c r="J49" s="28"/>
      <c r="K49" s="25"/>
      <c r="L49" s="28"/>
      <c r="M49" s="23"/>
    </row>
    <row r="50" spans="1:52" ht="30" customHeight="1" x14ac:dyDescent="0.3">
      <c r="A50" s="19" t="s">
        <v>736</v>
      </c>
      <c r="B50" s="20"/>
      <c r="C50" s="20"/>
      <c r="D50" s="20"/>
      <c r="E50" s="24"/>
      <c r="F50" s="27"/>
      <c r="G50" s="24"/>
      <c r="H50" s="27"/>
      <c r="I50" s="24"/>
      <c r="J50" s="27"/>
      <c r="K50" s="24"/>
      <c r="L50" s="27"/>
      <c r="M50" s="21"/>
      <c r="N50" s="1" t="s">
        <v>737</v>
      </c>
    </row>
    <row r="51" spans="1:52" ht="30" customHeight="1" x14ac:dyDescent="0.3">
      <c r="A51" s="22" t="s">
        <v>738</v>
      </c>
      <c r="B51" s="22" t="s">
        <v>739</v>
      </c>
      <c r="C51" s="22" t="s">
        <v>93</v>
      </c>
      <c r="D51" s="23">
        <v>0.66010000000000002</v>
      </c>
      <c r="E51" s="25">
        <f>단가대비표!O12</f>
        <v>0</v>
      </c>
      <c r="F51" s="28">
        <f>TRUNC(E51*D51,1)</f>
        <v>0</v>
      </c>
      <c r="G51" s="25">
        <f>단가대비표!P12</f>
        <v>0</v>
      </c>
      <c r="H51" s="28">
        <f>TRUNC(G51*D51,1)</f>
        <v>0</v>
      </c>
      <c r="I51" s="25">
        <f>단가대비표!V12</f>
        <v>28567</v>
      </c>
      <c r="J51" s="28">
        <f>TRUNC(I51*D51,1)</f>
        <v>18857</v>
      </c>
      <c r="K51" s="25">
        <f>TRUNC(E51+G51+I51,1)</f>
        <v>28567</v>
      </c>
      <c r="L51" s="28">
        <f>TRUNC(F51+H51+J51,1)</f>
        <v>18857</v>
      </c>
      <c r="M51" s="22" t="s">
        <v>665</v>
      </c>
      <c r="N51" s="2" t="s">
        <v>737</v>
      </c>
      <c r="O51" s="2" t="s">
        <v>741</v>
      </c>
      <c r="P51" s="2" t="s">
        <v>64</v>
      </c>
      <c r="Q51" s="2" t="s">
        <v>64</v>
      </c>
      <c r="R51" s="2" t="s">
        <v>63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52</v>
      </c>
      <c r="AW51" s="2" t="s">
        <v>742</v>
      </c>
      <c r="AX51" s="2" t="s">
        <v>52</v>
      </c>
      <c r="AY51" s="2" t="s">
        <v>52</v>
      </c>
      <c r="AZ51" s="2" t="s">
        <v>52</v>
      </c>
    </row>
    <row r="52" spans="1:52" ht="30" customHeight="1" x14ac:dyDescent="0.3">
      <c r="A52" s="22" t="s">
        <v>681</v>
      </c>
      <c r="B52" s="22" t="s">
        <v>52</v>
      </c>
      <c r="C52" s="22" t="s">
        <v>52</v>
      </c>
      <c r="D52" s="23"/>
      <c r="E52" s="25"/>
      <c r="F52" s="28">
        <f>TRUNC(SUMIF(N51:N51, N50, F51:F51),0)</f>
        <v>0</v>
      </c>
      <c r="G52" s="25"/>
      <c r="H52" s="28">
        <f>TRUNC(SUMIF(N51:N51, N50, H51:H51),0)</f>
        <v>0</v>
      </c>
      <c r="I52" s="25"/>
      <c r="J52" s="28">
        <f>TRUNC(SUMIF(N51:N51, N50, J51:J51),0)</f>
        <v>18857</v>
      </c>
      <c r="K52" s="25"/>
      <c r="L52" s="28">
        <f>F52+H52+J52</f>
        <v>18857</v>
      </c>
      <c r="M52" s="22" t="s">
        <v>52</v>
      </c>
      <c r="N52" s="2" t="s">
        <v>67</v>
      </c>
      <c r="O52" s="2" t="s">
        <v>67</v>
      </c>
      <c r="P52" s="2" t="s">
        <v>52</v>
      </c>
      <c r="Q52" s="2" t="s">
        <v>52</v>
      </c>
      <c r="R52" s="2" t="s">
        <v>52</v>
      </c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 t="s">
        <v>52</v>
      </c>
      <c r="AW52" s="2" t="s">
        <v>52</v>
      </c>
      <c r="AX52" s="2" t="s">
        <v>52</v>
      </c>
      <c r="AY52" s="2" t="s">
        <v>52</v>
      </c>
      <c r="AZ52" s="2" t="s">
        <v>52</v>
      </c>
    </row>
    <row r="53" spans="1:52" ht="30" customHeight="1" x14ac:dyDescent="0.3">
      <c r="A53" s="23"/>
      <c r="B53" s="23"/>
      <c r="C53" s="23"/>
      <c r="D53" s="23"/>
      <c r="E53" s="25"/>
      <c r="F53" s="28"/>
      <c r="G53" s="25"/>
      <c r="H53" s="28"/>
      <c r="I53" s="25"/>
      <c r="J53" s="28"/>
      <c r="K53" s="25"/>
      <c r="L53" s="28"/>
      <c r="M53" s="23"/>
    </row>
    <row r="54" spans="1:52" ht="30" customHeight="1" x14ac:dyDescent="0.3">
      <c r="A54" s="19" t="s">
        <v>743</v>
      </c>
      <c r="B54" s="20"/>
      <c r="C54" s="20"/>
      <c r="D54" s="20"/>
      <c r="E54" s="24"/>
      <c r="F54" s="27"/>
      <c r="G54" s="24"/>
      <c r="H54" s="27"/>
      <c r="I54" s="24"/>
      <c r="J54" s="27"/>
      <c r="K54" s="24"/>
      <c r="L54" s="27"/>
      <c r="M54" s="21"/>
      <c r="N54" s="1" t="s">
        <v>744</v>
      </c>
    </row>
    <row r="55" spans="1:52" ht="30" customHeight="1" x14ac:dyDescent="0.3">
      <c r="A55" s="22" t="s">
        <v>745</v>
      </c>
      <c r="B55" s="22" t="s">
        <v>746</v>
      </c>
      <c r="C55" s="22" t="s">
        <v>93</v>
      </c>
      <c r="D55" s="23">
        <v>0.28199999999999997</v>
      </c>
      <c r="E55" s="25">
        <f>단가대비표!O13</f>
        <v>0</v>
      </c>
      <c r="F55" s="28">
        <f>TRUNC(E55*D55,1)</f>
        <v>0</v>
      </c>
      <c r="G55" s="25">
        <f>단가대비표!P13</f>
        <v>0</v>
      </c>
      <c r="H55" s="28">
        <f>TRUNC(G55*D55,1)</f>
        <v>0</v>
      </c>
      <c r="I55" s="25">
        <f>단가대비표!V13</f>
        <v>37391</v>
      </c>
      <c r="J55" s="28">
        <f>TRUNC(I55*D55,1)</f>
        <v>10544.2</v>
      </c>
      <c r="K55" s="25">
        <f t="shared" ref="K55:L58" si="6">TRUNC(E55+G55+I55,1)</f>
        <v>37391</v>
      </c>
      <c r="L55" s="28">
        <f t="shared" si="6"/>
        <v>10544.2</v>
      </c>
      <c r="M55" s="22" t="s">
        <v>665</v>
      </c>
      <c r="N55" s="2" t="s">
        <v>744</v>
      </c>
      <c r="O55" s="2" t="s">
        <v>748</v>
      </c>
      <c r="P55" s="2" t="s">
        <v>64</v>
      </c>
      <c r="Q55" s="2" t="s">
        <v>64</v>
      </c>
      <c r="R55" s="2" t="s">
        <v>63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52</v>
      </c>
      <c r="AW55" s="2" t="s">
        <v>749</v>
      </c>
      <c r="AX55" s="2" t="s">
        <v>52</v>
      </c>
      <c r="AY55" s="2" t="s">
        <v>52</v>
      </c>
      <c r="AZ55" s="2" t="s">
        <v>52</v>
      </c>
    </row>
    <row r="56" spans="1:52" ht="30" customHeight="1" x14ac:dyDescent="0.3">
      <c r="A56" s="22" t="s">
        <v>668</v>
      </c>
      <c r="B56" s="22" t="s">
        <v>669</v>
      </c>
      <c r="C56" s="22" t="s">
        <v>670</v>
      </c>
      <c r="D56" s="23">
        <v>9.3000000000000007</v>
      </c>
      <c r="E56" s="25">
        <f>단가대비표!O45</f>
        <v>1421</v>
      </c>
      <c r="F56" s="28">
        <f>TRUNC(E56*D56,1)</f>
        <v>13215.3</v>
      </c>
      <c r="G56" s="25">
        <f>단가대비표!P45</f>
        <v>0</v>
      </c>
      <c r="H56" s="28">
        <f>TRUNC(G56*D56,1)</f>
        <v>0</v>
      </c>
      <c r="I56" s="25">
        <f>단가대비표!V45</f>
        <v>0</v>
      </c>
      <c r="J56" s="28">
        <f>TRUNC(I56*D56,1)</f>
        <v>0</v>
      </c>
      <c r="K56" s="25">
        <f t="shared" si="6"/>
        <v>1421</v>
      </c>
      <c r="L56" s="28">
        <f t="shared" si="6"/>
        <v>13215.3</v>
      </c>
      <c r="M56" s="22" t="s">
        <v>52</v>
      </c>
      <c r="N56" s="2" t="s">
        <v>744</v>
      </c>
      <c r="O56" s="2" t="s">
        <v>671</v>
      </c>
      <c r="P56" s="2" t="s">
        <v>64</v>
      </c>
      <c r="Q56" s="2" t="s">
        <v>64</v>
      </c>
      <c r="R56" s="2" t="s">
        <v>63</v>
      </c>
      <c r="S56" s="3"/>
      <c r="T56" s="3"/>
      <c r="U56" s="3"/>
      <c r="V56" s="3">
        <v>1</v>
      </c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2" t="s">
        <v>52</v>
      </c>
      <c r="AW56" s="2" t="s">
        <v>750</v>
      </c>
      <c r="AX56" s="2" t="s">
        <v>52</v>
      </c>
      <c r="AY56" s="2" t="s">
        <v>52</v>
      </c>
      <c r="AZ56" s="2" t="s">
        <v>52</v>
      </c>
    </row>
    <row r="57" spans="1:52" ht="30" customHeight="1" x14ac:dyDescent="0.3">
      <c r="A57" s="22" t="s">
        <v>673</v>
      </c>
      <c r="B57" s="22" t="s">
        <v>751</v>
      </c>
      <c r="C57" s="22" t="s">
        <v>630</v>
      </c>
      <c r="D57" s="23">
        <v>1</v>
      </c>
      <c r="E57" s="25">
        <f>TRUNC(SUMIF(V55:V58, RIGHTB(O57, 1), F55:F58)*U57, 2)</f>
        <v>5021.8100000000004</v>
      </c>
      <c r="F57" s="28">
        <f>TRUNC(E57*D57,1)</f>
        <v>5021.8</v>
      </c>
      <c r="G57" s="25">
        <v>0</v>
      </c>
      <c r="H57" s="28">
        <f>TRUNC(G57*D57,1)</f>
        <v>0</v>
      </c>
      <c r="I57" s="25">
        <v>0</v>
      </c>
      <c r="J57" s="28">
        <f>TRUNC(I57*D57,1)</f>
        <v>0</v>
      </c>
      <c r="K57" s="25">
        <f t="shared" si="6"/>
        <v>5021.8</v>
      </c>
      <c r="L57" s="28">
        <f t="shared" si="6"/>
        <v>5021.8</v>
      </c>
      <c r="M57" s="22" t="s">
        <v>52</v>
      </c>
      <c r="N57" s="2" t="s">
        <v>744</v>
      </c>
      <c r="O57" s="2" t="s">
        <v>631</v>
      </c>
      <c r="P57" s="2" t="s">
        <v>64</v>
      </c>
      <c r="Q57" s="2" t="s">
        <v>64</v>
      </c>
      <c r="R57" s="2" t="s">
        <v>64</v>
      </c>
      <c r="S57" s="3">
        <v>0</v>
      </c>
      <c r="T57" s="3">
        <v>0</v>
      </c>
      <c r="U57" s="3">
        <v>0.38</v>
      </c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2" t="s">
        <v>52</v>
      </c>
      <c r="AW57" s="2" t="s">
        <v>752</v>
      </c>
      <c r="AX57" s="2" t="s">
        <v>52</v>
      </c>
      <c r="AY57" s="2" t="s">
        <v>52</v>
      </c>
      <c r="AZ57" s="2" t="s">
        <v>52</v>
      </c>
    </row>
    <row r="58" spans="1:52" ht="30" customHeight="1" x14ac:dyDescent="0.3">
      <c r="A58" s="22" t="s">
        <v>753</v>
      </c>
      <c r="B58" s="22" t="s">
        <v>677</v>
      </c>
      <c r="C58" s="22" t="s">
        <v>678</v>
      </c>
      <c r="D58" s="23">
        <v>1</v>
      </c>
      <c r="E58" s="25">
        <f>TRUNC(단가대비표!O193*1/8*16/12*25/20, 1)</f>
        <v>0</v>
      </c>
      <c r="F58" s="28">
        <f>TRUNC(E58*D58,1)</f>
        <v>0</v>
      </c>
      <c r="G58" s="25">
        <f>TRUNC(단가대비표!P193*1/8*16/12*25/20, 1)</f>
        <v>49778.3</v>
      </c>
      <c r="H58" s="28">
        <f>TRUNC(G58*D58,1)</f>
        <v>49778.3</v>
      </c>
      <c r="I58" s="25">
        <f>TRUNC(단가대비표!V193*1/8*16/12*25/20, 1)</f>
        <v>0</v>
      </c>
      <c r="J58" s="28">
        <f>TRUNC(I58*D58,1)</f>
        <v>0</v>
      </c>
      <c r="K58" s="25">
        <f t="shared" si="6"/>
        <v>49778.3</v>
      </c>
      <c r="L58" s="28">
        <f t="shared" si="6"/>
        <v>49778.3</v>
      </c>
      <c r="M58" s="22" t="s">
        <v>52</v>
      </c>
      <c r="N58" s="2" t="s">
        <v>744</v>
      </c>
      <c r="O58" s="2" t="s">
        <v>754</v>
      </c>
      <c r="P58" s="2" t="s">
        <v>64</v>
      </c>
      <c r="Q58" s="2" t="s">
        <v>64</v>
      </c>
      <c r="R58" s="2" t="s">
        <v>63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52</v>
      </c>
      <c r="AW58" s="2" t="s">
        <v>755</v>
      </c>
      <c r="AX58" s="2" t="s">
        <v>63</v>
      </c>
      <c r="AY58" s="2" t="s">
        <v>52</v>
      </c>
      <c r="AZ58" s="2" t="s">
        <v>52</v>
      </c>
    </row>
    <row r="59" spans="1:52" ht="30" customHeight="1" x14ac:dyDescent="0.3">
      <c r="A59" s="22" t="s">
        <v>681</v>
      </c>
      <c r="B59" s="22" t="s">
        <v>52</v>
      </c>
      <c r="C59" s="22" t="s">
        <v>52</v>
      </c>
      <c r="D59" s="23"/>
      <c r="E59" s="25"/>
      <c r="F59" s="28">
        <f>TRUNC(SUMIF(N55:N58, N54, F55:F58),0)</f>
        <v>18237</v>
      </c>
      <c r="G59" s="25"/>
      <c r="H59" s="28">
        <f>TRUNC(SUMIF(N55:N58, N54, H55:H58),0)</f>
        <v>49778</v>
      </c>
      <c r="I59" s="25"/>
      <c r="J59" s="28">
        <f>TRUNC(SUMIF(N55:N58, N54, J55:J58),0)</f>
        <v>10544</v>
      </c>
      <c r="K59" s="25"/>
      <c r="L59" s="28">
        <f>F59+H59+J59</f>
        <v>78559</v>
      </c>
      <c r="M59" s="22" t="s">
        <v>52</v>
      </c>
      <c r="N59" s="2" t="s">
        <v>67</v>
      </c>
      <c r="O59" s="2" t="s">
        <v>67</v>
      </c>
      <c r="P59" s="2" t="s">
        <v>52</v>
      </c>
      <c r="Q59" s="2" t="s">
        <v>52</v>
      </c>
      <c r="R59" s="2" t="s">
        <v>52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52</v>
      </c>
      <c r="AW59" s="2" t="s">
        <v>52</v>
      </c>
      <c r="AX59" s="2" t="s">
        <v>52</v>
      </c>
      <c r="AY59" s="2" t="s">
        <v>52</v>
      </c>
      <c r="AZ59" s="2" t="s">
        <v>52</v>
      </c>
    </row>
    <row r="60" spans="1:52" ht="30" customHeight="1" x14ac:dyDescent="0.3">
      <c r="A60" s="23"/>
      <c r="B60" s="23"/>
      <c r="C60" s="23"/>
      <c r="D60" s="23"/>
      <c r="E60" s="25"/>
      <c r="F60" s="28"/>
      <c r="G60" s="25"/>
      <c r="H60" s="28"/>
      <c r="I60" s="25"/>
      <c r="J60" s="28"/>
      <c r="K60" s="25"/>
      <c r="L60" s="28"/>
      <c r="M60" s="23"/>
    </row>
    <row r="61" spans="1:52" ht="30" customHeight="1" x14ac:dyDescent="0.3">
      <c r="A61" s="19" t="s">
        <v>756</v>
      </c>
      <c r="B61" s="20"/>
      <c r="C61" s="20"/>
      <c r="D61" s="20"/>
      <c r="E61" s="24"/>
      <c r="F61" s="27"/>
      <c r="G61" s="24"/>
      <c r="H61" s="27"/>
      <c r="I61" s="24"/>
      <c r="J61" s="27"/>
      <c r="K61" s="24"/>
      <c r="L61" s="27"/>
      <c r="M61" s="21"/>
      <c r="N61" s="1" t="s">
        <v>757</v>
      </c>
    </row>
    <row r="62" spans="1:52" ht="30" customHeight="1" x14ac:dyDescent="0.3">
      <c r="A62" s="22" t="s">
        <v>745</v>
      </c>
      <c r="B62" s="22" t="s">
        <v>758</v>
      </c>
      <c r="C62" s="22" t="s">
        <v>93</v>
      </c>
      <c r="D62" s="23">
        <v>0.22789999999999999</v>
      </c>
      <c r="E62" s="25">
        <f>단가대비표!O14</f>
        <v>0</v>
      </c>
      <c r="F62" s="28">
        <f>TRUNC(E62*D62,1)</f>
        <v>0</v>
      </c>
      <c r="G62" s="25">
        <f>단가대비표!P14</f>
        <v>0</v>
      </c>
      <c r="H62" s="28">
        <f>TRUNC(G62*D62,1)</f>
        <v>0</v>
      </c>
      <c r="I62" s="25">
        <f>단가대비표!V14</f>
        <v>90653</v>
      </c>
      <c r="J62" s="28">
        <f>TRUNC(I62*D62,1)</f>
        <v>20659.8</v>
      </c>
      <c r="K62" s="25">
        <f t="shared" ref="K62:L65" si="7">TRUNC(E62+G62+I62,1)</f>
        <v>90653</v>
      </c>
      <c r="L62" s="28">
        <f t="shared" si="7"/>
        <v>20659.8</v>
      </c>
      <c r="M62" s="22" t="s">
        <v>665</v>
      </c>
      <c r="N62" s="2" t="s">
        <v>757</v>
      </c>
      <c r="O62" s="2" t="s">
        <v>760</v>
      </c>
      <c r="P62" s="2" t="s">
        <v>64</v>
      </c>
      <c r="Q62" s="2" t="s">
        <v>64</v>
      </c>
      <c r="R62" s="2" t="s">
        <v>63</v>
      </c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2" t="s">
        <v>52</v>
      </c>
      <c r="AW62" s="2" t="s">
        <v>761</v>
      </c>
      <c r="AX62" s="2" t="s">
        <v>52</v>
      </c>
      <c r="AY62" s="2" t="s">
        <v>52</v>
      </c>
      <c r="AZ62" s="2" t="s">
        <v>52</v>
      </c>
    </row>
    <row r="63" spans="1:52" ht="30" customHeight="1" x14ac:dyDescent="0.3">
      <c r="A63" s="22" t="s">
        <v>668</v>
      </c>
      <c r="B63" s="22" t="s">
        <v>669</v>
      </c>
      <c r="C63" s="22" t="s">
        <v>670</v>
      </c>
      <c r="D63" s="23">
        <v>15.9</v>
      </c>
      <c r="E63" s="25">
        <f>단가대비표!O45</f>
        <v>1421</v>
      </c>
      <c r="F63" s="28">
        <f>TRUNC(E63*D63,1)</f>
        <v>22593.9</v>
      </c>
      <c r="G63" s="25">
        <f>단가대비표!P45</f>
        <v>0</v>
      </c>
      <c r="H63" s="28">
        <f>TRUNC(G63*D63,1)</f>
        <v>0</v>
      </c>
      <c r="I63" s="25">
        <f>단가대비표!V45</f>
        <v>0</v>
      </c>
      <c r="J63" s="28">
        <f>TRUNC(I63*D63,1)</f>
        <v>0</v>
      </c>
      <c r="K63" s="25">
        <f t="shared" si="7"/>
        <v>1421</v>
      </c>
      <c r="L63" s="28">
        <f t="shared" si="7"/>
        <v>22593.9</v>
      </c>
      <c r="M63" s="22" t="s">
        <v>52</v>
      </c>
      <c r="N63" s="2" t="s">
        <v>757</v>
      </c>
      <c r="O63" s="2" t="s">
        <v>671</v>
      </c>
      <c r="P63" s="2" t="s">
        <v>64</v>
      </c>
      <c r="Q63" s="2" t="s">
        <v>64</v>
      </c>
      <c r="R63" s="2" t="s">
        <v>63</v>
      </c>
      <c r="S63" s="3"/>
      <c r="T63" s="3"/>
      <c r="U63" s="3"/>
      <c r="V63" s="3">
        <v>1</v>
      </c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52</v>
      </c>
      <c r="AW63" s="2" t="s">
        <v>762</v>
      </c>
      <c r="AX63" s="2" t="s">
        <v>52</v>
      </c>
      <c r="AY63" s="2" t="s">
        <v>52</v>
      </c>
      <c r="AZ63" s="2" t="s">
        <v>52</v>
      </c>
    </row>
    <row r="64" spans="1:52" ht="30" customHeight="1" x14ac:dyDescent="0.3">
      <c r="A64" s="22" t="s">
        <v>673</v>
      </c>
      <c r="B64" s="22" t="s">
        <v>751</v>
      </c>
      <c r="C64" s="22" t="s">
        <v>630</v>
      </c>
      <c r="D64" s="23">
        <v>1</v>
      </c>
      <c r="E64" s="25">
        <f>TRUNC(SUMIF(V62:V65, RIGHTB(O64, 1), F62:F65)*U64, 2)</f>
        <v>8585.68</v>
      </c>
      <c r="F64" s="28">
        <f>TRUNC(E64*D64,1)</f>
        <v>8585.6</v>
      </c>
      <c r="G64" s="25">
        <v>0</v>
      </c>
      <c r="H64" s="28">
        <f>TRUNC(G64*D64,1)</f>
        <v>0</v>
      </c>
      <c r="I64" s="25">
        <v>0</v>
      </c>
      <c r="J64" s="28">
        <f>TRUNC(I64*D64,1)</f>
        <v>0</v>
      </c>
      <c r="K64" s="25">
        <f t="shared" si="7"/>
        <v>8585.6</v>
      </c>
      <c r="L64" s="28">
        <f t="shared" si="7"/>
        <v>8585.6</v>
      </c>
      <c r="M64" s="22" t="s">
        <v>52</v>
      </c>
      <c r="N64" s="2" t="s">
        <v>757</v>
      </c>
      <c r="O64" s="2" t="s">
        <v>631</v>
      </c>
      <c r="P64" s="2" t="s">
        <v>64</v>
      </c>
      <c r="Q64" s="2" t="s">
        <v>64</v>
      </c>
      <c r="R64" s="2" t="s">
        <v>64</v>
      </c>
      <c r="S64" s="3">
        <v>0</v>
      </c>
      <c r="T64" s="3">
        <v>0</v>
      </c>
      <c r="U64" s="3">
        <v>0.38</v>
      </c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52</v>
      </c>
      <c r="AW64" s="2" t="s">
        <v>763</v>
      </c>
      <c r="AX64" s="2" t="s">
        <v>52</v>
      </c>
      <c r="AY64" s="2" t="s">
        <v>52</v>
      </c>
      <c r="AZ64" s="2" t="s">
        <v>52</v>
      </c>
    </row>
    <row r="65" spans="1:52" ht="30" customHeight="1" x14ac:dyDescent="0.3">
      <c r="A65" s="22" t="s">
        <v>676</v>
      </c>
      <c r="B65" s="22" t="s">
        <v>677</v>
      </c>
      <c r="C65" s="22" t="s">
        <v>678</v>
      </c>
      <c r="D65" s="23">
        <v>1</v>
      </c>
      <c r="E65" s="25">
        <f>TRUNC(단가대비표!O192*1/8*16/12*25/20, 1)</f>
        <v>0</v>
      </c>
      <c r="F65" s="28">
        <f>TRUNC(E65*D65,1)</f>
        <v>0</v>
      </c>
      <c r="G65" s="25">
        <f>TRUNC(단가대비표!P192*1/8*16/12*25/20, 1)</f>
        <v>59020.2</v>
      </c>
      <c r="H65" s="28">
        <f>TRUNC(G65*D65,1)</f>
        <v>59020.2</v>
      </c>
      <c r="I65" s="25">
        <f>TRUNC(단가대비표!V192*1/8*16/12*25/20, 1)</f>
        <v>0</v>
      </c>
      <c r="J65" s="28">
        <f>TRUNC(I65*D65,1)</f>
        <v>0</v>
      </c>
      <c r="K65" s="25">
        <f t="shared" si="7"/>
        <v>59020.2</v>
      </c>
      <c r="L65" s="28">
        <f t="shared" si="7"/>
        <v>59020.2</v>
      </c>
      <c r="M65" s="22" t="s">
        <v>52</v>
      </c>
      <c r="N65" s="2" t="s">
        <v>757</v>
      </c>
      <c r="O65" s="2" t="s">
        <v>679</v>
      </c>
      <c r="P65" s="2" t="s">
        <v>64</v>
      </c>
      <c r="Q65" s="2" t="s">
        <v>64</v>
      </c>
      <c r="R65" s="2" t="s">
        <v>63</v>
      </c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52</v>
      </c>
      <c r="AW65" s="2" t="s">
        <v>764</v>
      </c>
      <c r="AX65" s="2" t="s">
        <v>63</v>
      </c>
      <c r="AY65" s="2" t="s">
        <v>52</v>
      </c>
      <c r="AZ65" s="2" t="s">
        <v>52</v>
      </c>
    </row>
    <row r="66" spans="1:52" ht="30" customHeight="1" x14ac:dyDescent="0.3">
      <c r="A66" s="22" t="s">
        <v>681</v>
      </c>
      <c r="B66" s="22" t="s">
        <v>52</v>
      </c>
      <c r="C66" s="22" t="s">
        <v>52</v>
      </c>
      <c r="D66" s="23"/>
      <c r="E66" s="25"/>
      <c r="F66" s="28">
        <f>TRUNC(SUMIF(N62:N65, N61, F62:F65),0)</f>
        <v>31179</v>
      </c>
      <c r="G66" s="25"/>
      <c r="H66" s="28">
        <f>TRUNC(SUMIF(N62:N65, N61, H62:H65),0)</f>
        <v>59020</v>
      </c>
      <c r="I66" s="25"/>
      <c r="J66" s="28">
        <f>TRUNC(SUMIF(N62:N65, N61, J62:J65),0)</f>
        <v>20659</v>
      </c>
      <c r="K66" s="25"/>
      <c r="L66" s="28">
        <f>F66+H66+J66</f>
        <v>110858</v>
      </c>
      <c r="M66" s="22" t="s">
        <v>52</v>
      </c>
      <c r="N66" s="2" t="s">
        <v>67</v>
      </c>
      <c r="O66" s="2" t="s">
        <v>67</v>
      </c>
      <c r="P66" s="2" t="s">
        <v>52</v>
      </c>
      <c r="Q66" s="2" t="s">
        <v>52</v>
      </c>
      <c r="R66" s="2" t="s">
        <v>52</v>
      </c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2" t="s">
        <v>52</v>
      </c>
      <c r="AW66" s="2" t="s">
        <v>52</v>
      </c>
      <c r="AX66" s="2" t="s">
        <v>52</v>
      </c>
      <c r="AY66" s="2" t="s">
        <v>52</v>
      </c>
      <c r="AZ66" s="2" t="s">
        <v>52</v>
      </c>
    </row>
    <row r="67" spans="1:52" ht="30" customHeight="1" x14ac:dyDescent="0.3">
      <c r="A67" s="23"/>
      <c r="B67" s="23"/>
      <c r="C67" s="23"/>
      <c r="D67" s="23"/>
      <c r="E67" s="25"/>
      <c r="F67" s="28"/>
      <c r="G67" s="25"/>
      <c r="H67" s="28"/>
      <c r="I67" s="25"/>
      <c r="J67" s="28"/>
      <c r="K67" s="25"/>
      <c r="L67" s="28"/>
      <c r="M67" s="23"/>
    </row>
    <row r="68" spans="1:52" ht="30" customHeight="1" x14ac:dyDescent="0.3">
      <c r="A68" s="19" t="s">
        <v>765</v>
      </c>
      <c r="B68" s="20"/>
      <c r="C68" s="20"/>
      <c r="D68" s="20"/>
      <c r="E68" s="24"/>
      <c r="F68" s="27"/>
      <c r="G68" s="24"/>
      <c r="H68" s="27"/>
      <c r="I68" s="24"/>
      <c r="J68" s="27"/>
      <c r="K68" s="24"/>
      <c r="L68" s="27"/>
      <c r="M68" s="21"/>
      <c r="N68" s="1" t="s">
        <v>766</v>
      </c>
    </row>
    <row r="69" spans="1:52" ht="30" customHeight="1" x14ac:dyDescent="0.3">
      <c r="A69" s="22" t="s">
        <v>767</v>
      </c>
      <c r="B69" s="22" t="s">
        <v>758</v>
      </c>
      <c r="C69" s="22" t="s">
        <v>93</v>
      </c>
      <c r="D69" s="23">
        <v>0.26840000000000003</v>
      </c>
      <c r="E69" s="25">
        <f>단가대비표!O15</f>
        <v>0</v>
      </c>
      <c r="F69" s="28">
        <f>TRUNC(E69*D69,1)</f>
        <v>0</v>
      </c>
      <c r="G69" s="25">
        <f>단가대비표!P15</f>
        <v>0</v>
      </c>
      <c r="H69" s="28">
        <f>TRUNC(G69*D69,1)</f>
        <v>0</v>
      </c>
      <c r="I69" s="25">
        <f>단가대비표!V15</f>
        <v>1634</v>
      </c>
      <c r="J69" s="28">
        <f>TRUNC(I69*D69,1)</f>
        <v>438.5</v>
      </c>
      <c r="K69" s="25">
        <f>TRUNC(E69+G69+I69,1)</f>
        <v>1634</v>
      </c>
      <c r="L69" s="28">
        <f>TRUNC(F69+H69+J69,1)</f>
        <v>438.5</v>
      </c>
      <c r="M69" s="22" t="s">
        <v>665</v>
      </c>
      <c r="N69" s="2" t="s">
        <v>766</v>
      </c>
      <c r="O69" s="2" t="s">
        <v>769</v>
      </c>
      <c r="P69" s="2" t="s">
        <v>64</v>
      </c>
      <c r="Q69" s="2" t="s">
        <v>64</v>
      </c>
      <c r="R69" s="2" t="s">
        <v>63</v>
      </c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2" t="s">
        <v>52</v>
      </c>
      <c r="AW69" s="2" t="s">
        <v>770</v>
      </c>
      <c r="AX69" s="2" t="s">
        <v>52</v>
      </c>
      <c r="AY69" s="2" t="s">
        <v>52</v>
      </c>
      <c r="AZ69" s="2" t="s">
        <v>52</v>
      </c>
    </row>
    <row r="70" spans="1:52" ht="30" customHeight="1" x14ac:dyDescent="0.3">
      <c r="A70" s="22" t="s">
        <v>681</v>
      </c>
      <c r="B70" s="22" t="s">
        <v>52</v>
      </c>
      <c r="C70" s="22" t="s">
        <v>52</v>
      </c>
      <c r="D70" s="23"/>
      <c r="E70" s="25"/>
      <c r="F70" s="28">
        <f>TRUNC(SUMIF(N69:N69, N68, F69:F69),0)</f>
        <v>0</v>
      </c>
      <c r="G70" s="25"/>
      <c r="H70" s="28">
        <f>TRUNC(SUMIF(N69:N69, N68, H69:H69),0)</f>
        <v>0</v>
      </c>
      <c r="I70" s="25"/>
      <c r="J70" s="28">
        <f>TRUNC(SUMIF(N69:N69, N68, J69:J69),0)</f>
        <v>438</v>
      </c>
      <c r="K70" s="25"/>
      <c r="L70" s="28">
        <f>F70+H70+J70</f>
        <v>438</v>
      </c>
      <c r="M70" s="22" t="s">
        <v>52</v>
      </c>
      <c r="N70" s="2" t="s">
        <v>67</v>
      </c>
      <c r="O70" s="2" t="s">
        <v>67</v>
      </c>
      <c r="P70" s="2" t="s">
        <v>52</v>
      </c>
      <c r="Q70" s="2" t="s">
        <v>52</v>
      </c>
      <c r="R70" s="2" t="s">
        <v>52</v>
      </c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52</v>
      </c>
      <c r="AW70" s="2" t="s">
        <v>52</v>
      </c>
      <c r="AX70" s="2" t="s">
        <v>52</v>
      </c>
      <c r="AY70" s="2" t="s">
        <v>52</v>
      </c>
      <c r="AZ70" s="2" t="s">
        <v>52</v>
      </c>
    </row>
    <row r="71" spans="1:52" ht="30" customHeight="1" x14ac:dyDescent="0.3">
      <c r="A71" s="23"/>
      <c r="B71" s="23"/>
      <c r="C71" s="23"/>
      <c r="D71" s="23"/>
      <c r="E71" s="25"/>
      <c r="F71" s="28"/>
      <c r="G71" s="25"/>
      <c r="H71" s="28"/>
      <c r="I71" s="25"/>
      <c r="J71" s="28"/>
      <c r="K71" s="25"/>
      <c r="L71" s="28"/>
      <c r="M71" s="23"/>
    </row>
    <row r="72" spans="1:52" ht="30" customHeight="1" x14ac:dyDescent="0.3">
      <c r="A72" s="19" t="s">
        <v>771</v>
      </c>
      <c r="B72" s="20"/>
      <c r="C72" s="20"/>
      <c r="D72" s="20"/>
      <c r="E72" s="24"/>
      <c r="F72" s="27"/>
      <c r="G72" s="24"/>
      <c r="H72" s="27"/>
      <c r="I72" s="24"/>
      <c r="J72" s="27"/>
      <c r="K72" s="24"/>
      <c r="L72" s="27"/>
      <c r="M72" s="21"/>
      <c r="N72" s="1" t="s">
        <v>772</v>
      </c>
    </row>
    <row r="73" spans="1:52" ht="30" customHeight="1" x14ac:dyDescent="0.3">
      <c r="A73" s="22" t="s">
        <v>773</v>
      </c>
      <c r="B73" s="22" t="s">
        <v>774</v>
      </c>
      <c r="C73" s="22" t="s">
        <v>93</v>
      </c>
      <c r="D73" s="23">
        <v>0.1802</v>
      </c>
      <c r="E73" s="25">
        <f>단가대비표!O16</f>
        <v>0</v>
      </c>
      <c r="F73" s="28">
        <f>TRUNC(E73*D73,1)</f>
        <v>0</v>
      </c>
      <c r="G73" s="25">
        <f>단가대비표!P16</f>
        <v>0</v>
      </c>
      <c r="H73" s="28">
        <f>TRUNC(G73*D73,1)</f>
        <v>0</v>
      </c>
      <c r="I73" s="25">
        <f>단가대비표!V16</f>
        <v>57150</v>
      </c>
      <c r="J73" s="28">
        <f>TRUNC(I73*D73,1)</f>
        <v>10298.4</v>
      </c>
      <c r="K73" s="25">
        <f t="shared" ref="K73:L76" si="8">TRUNC(E73+G73+I73,1)</f>
        <v>57150</v>
      </c>
      <c r="L73" s="28">
        <f t="shared" si="8"/>
        <v>10298.4</v>
      </c>
      <c r="M73" s="22" t="s">
        <v>665</v>
      </c>
      <c r="N73" s="2" t="s">
        <v>772</v>
      </c>
      <c r="O73" s="2" t="s">
        <v>776</v>
      </c>
      <c r="P73" s="2" t="s">
        <v>64</v>
      </c>
      <c r="Q73" s="2" t="s">
        <v>64</v>
      </c>
      <c r="R73" s="2" t="s">
        <v>63</v>
      </c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52</v>
      </c>
      <c r="AW73" s="2" t="s">
        <v>777</v>
      </c>
      <c r="AX73" s="2" t="s">
        <v>52</v>
      </c>
      <c r="AY73" s="2" t="s">
        <v>52</v>
      </c>
      <c r="AZ73" s="2" t="s">
        <v>52</v>
      </c>
    </row>
    <row r="74" spans="1:52" ht="30" customHeight="1" x14ac:dyDescent="0.3">
      <c r="A74" s="22" t="s">
        <v>668</v>
      </c>
      <c r="B74" s="22" t="s">
        <v>669</v>
      </c>
      <c r="C74" s="22" t="s">
        <v>670</v>
      </c>
      <c r="D74" s="23">
        <v>7.6</v>
      </c>
      <c r="E74" s="25">
        <f>단가대비표!O45</f>
        <v>1421</v>
      </c>
      <c r="F74" s="28">
        <f>TRUNC(E74*D74,1)</f>
        <v>10799.6</v>
      </c>
      <c r="G74" s="25">
        <f>단가대비표!P45</f>
        <v>0</v>
      </c>
      <c r="H74" s="28">
        <f>TRUNC(G74*D74,1)</f>
        <v>0</v>
      </c>
      <c r="I74" s="25">
        <f>단가대비표!V45</f>
        <v>0</v>
      </c>
      <c r="J74" s="28">
        <f>TRUNC(I74*D74,1)</f>
        <v>0</v>
      </c>
      <c r="K74" s="25">
        <f t="shared" si="8"/>
        <v>1421</v>
      </c>
      <c r="L74" s="28">
        <f t="shared" si="8"/>
        <v>10799.6</v>
      </c>
      <c r="M74" s="22" t="s">
        <v>52</v>
      </c>
      <c r="N74" s="2" t="s">
        <v>772</v>
      </c>
      <c r="O74" s="2" t="s">
        <v>671</v>
      </c>
      <c r="P74" s="2" t="s">
        <v>64</v>
      </c>
      <c r="Q74" s="2" t="s">
        <v>64</v>
      </c>
      <c r="R74" s="2" t="s">
        <v>63</v>
      </c>
      <c r="S74" s="3"/>
      <c r="T74" s="3"/>
      <c r="U74" s="3"/>
      <c r="V74" s="3">
        <v>1</v>
      </c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52</v>
      </c>
      <c r="AW74" s="2" t="s">
        <v>778</v>
      </c>
      <c r="AX74" s="2" t="s">
        <v>52</v>
      </c>
      <c r="AY74" s="2" t="s">
        <v>52</v>
      </c>
      <c r="AZ74" s="2" t="s">
        <v>52</v>
      </c>
    </row>
    <row r="75" spans="1:52" ht="30" customHeight="1" x14ac:dyDescent="0.3">
      <c r="A75" s="22" t="s">
        <v>673</v>
      </c>
      <c r="B75" s="22" t="s">
        <v>779</v>
      </c>
      <c r="C75" s="22" t="s">
        <v>630</v>
      </c>
      <c r="D75" s="23">
        <v>1</v>
      </c>
      <c r="E75" s="25">
        <f>TRUNC(SUMIF(V73:V76, RIGHTB(O75, 1), F73:F76)*U75, 2)</f>
        <v>1943.92</v>
      </c>
      <c r="F75" s="28">
        <f>TRUNC(E75*D75,1)</f>
        <v>1943.9</v>
      </c>
      <c r="G75" s="25">
        <v>0</v>
      </c>
      <c r="H75" s="28">
        <f>TRUNC(G75*D75,1)</f>
        <v>0</v>
      </c>
      <c r="I75" s="25">
        <v>0</v>
      </c>
      <c r="J75" s="28">
        <f>TRUNC(I75*D75,1)</f>
        <v>0</v>
      </c>
      <c r="K75" s="25">
        <f t="shared" si="8"/>
        <v>1943.9</v>
      </c>
      <c r="L75" s="28">
        <f t="shared" si="8"/>
        <v>1943.9</v>
      </c>
      <c r="M75" s="22" t="s">
        <v>52</v>
      </c>
      <c r="N75" s="2" t="s">
        <v>772</v>
      </c>
      <c r="O75" s="2" t="s">
        <v>631</v>
      </c>
      <c r="P75" s="2" t="s">
        <v>64</v>
      </c>
      <c r="Q75" s="2" t="s">
        <v>64</v>
      </c>
      <c r="R75" s="2" t="s">
        <v>64</v>
      </c>
      <c r="S75" s="3">
        <v>0</v>
      </c>
      <c r="T75" s="3">
        <v>0</v>
      </c>
      <c r="U75" s="3">
        <v>0.18</v>
      </c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52</v>
      </c>
      <c r="AW75" s="2" t="s">
        <v>780</v>
      </c>
      <c r="AX75" s="2" t="s">
        <v>52</v>
      </c>
      <c r="AY75" s="2" t="s">
        <v>52</v>
      </c>
      <c r="AZ75" s="2" t="s">
        <v>52</v>
      </c>
    </row>
    <row r="76" spans="1:52" ht="30" customHeight="1" x14ac:dyDescent="0.3">
      <c r="A76" s="22" t="s">
        <v>676</v>
      </c>
      <c r="B76" s="22" t="s">
        <v>677</v>
      </c>
      <c r="C76" s="22" t="s">
        <v>678</v>
      </c>
      <c r="D76" s="23">
        <v>1</v>
      </c>
      <c r="E76" s="25">
        <f>TRUNC(단가대비표!O192*1/8*16/12*25/20, 1)</f>
        <v>0</v>
      </c>
      <c r="F76" s="28">
        <f>TRUNC(E76*D76,1)</f>
        <v>0</v>
      </c>
      <c r="G76" s="25">
        <f>TRUNC(단가대비표!P192*1/8*16/12*25/20, 1)</f>
        <v>59020.2</v>
      </c>
      <c r="H76" s="28">
        <f>TRUNC(G76*D76,1)</f>
        <v>59020.2</v>
      </c>
      <c r="I76" s="25">
        <f>TRUNC(단가대비표!V192*1/8*16/12*25/20, 1)</f>
        <v>0</v>
      </c>
      <c r="J76" s="28">
        <f>TRUNC(I76*D76,1)</f>
        <v>0</v>
      </c>
      <c r="K76" s="25">
        <f t="shared" si="8"/>
        <v>59020.2</v>
      </c>
      <c r="L76" s="28">
        <f t="shared" si="8"/>
        <v>59020.2</v>
      </c>
      <c r="M76" s="22" t="s">
        <v>52</v>
      </c>
      <c r="N76" s="2" t="s">
        <v>772</v>
      </c>
      <c r="O76" s="2" t="s">
        <v>679</v>
      </c>
      <c r="P76" s="2" t="s">
        <v>64</v>
      </c>
      <c r="Q76" s="2" t="s">
        <v>64</v>
      </c>
      <c r="R76" s="2" t="s">
        <v>63</v>
      </c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2" t="s">
        <v>52</v>
      </c>
      <c r="AW76" s="2" t="s">
        <v>781</v>
      </c>
      <c r="AX76" s="2" t="s">
        <v>63</v>
      </c>
      <c r="AY76" s="2" t="s">
        <v>52</v>
      </c>
      <c r="AZ76" s="2" t="s">
        <v>52</v>
      </c>
    </row>
    <row r="77" spans="1:52" ht="30" customHeight="1" x14ac:dyDescent="0.3">
      <c r="A77" s="22" t="s">
        <v>681</v>
      </c>
      <c r="B77" s="22" t="s">
        <v>52</v>
      </c>
      <c r="C77" s="22" t="s">
        <v>52</v>
      </c>
      <c r="D77" s="23"/>
      <c r="E77" s="25"/>
      <c r="F77" s="28">
        <f>TRUNC(SUMIF(N73:N76, N72, F73:F76),0)</f>
        <v>12743</v>
      </c>
      <c r="G77" s="25"/>
      <c r="H77" s="28">
        <f>TRUNC(SUMIF(N73:N76, N72, H73:H76),0)</f>
        <v>59020</v>
      </c>
      <c r="I77" s="25"/>
      <c r="J77" s="28">
        <f>TRUNC(SUMIF(N73:N76, N72, J73:J76),0)</f>
        <v>10298</v>
      </c>
      <c r="K77" s="25"/>
      <c r="L77" s="28">
        <f>F77+H77+J77</f>
        <v>82061</v>
      </c>
      <c r="M77" s="22" t="s">
        <v>52</v>
      </c>
      <c r="N77" s="2" t="s">
        <v>67</v>
      </c>
      <c r="O77" s="2" t="s">
        <v>67</v>
      </c>
      <c r="P77" s="2" t="s">
        <v>52</v>
      </c>
      <c r="Q77" s="2" t="s">
        <v>52</v>
      </c>
      <c r="R77" s="2" t="s">
        <v>52</v>
      </c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2" t="s">
        <v>52</v>
      </c>
      <c r="AW77" s="2" t="s">
        <v>52</v>
      </c>
      <c r="AX77" s="2" t="s">
        <v>52</v>
      </c>
      <c r="AY77" s="2" t="s">
        <v>52</v>
      </c>
      <c r="AZ77" s="2" t="s">
        <v>52</v>
      </c>
    </row>
    <row r="78" spans="1:52" ht="30" customHeight="1" x14ac:dyDescent="0.3">
      <c r="A78" s="23"/>
      <c r="B78" s="23"/>
      <c r="C78" s="23"/>
      <c r="D78" s="23"/>
      <c r="E78" s="25"/>
      <c r="F78" s="28"/>
      <c r="G78" s="25"/>
      <c r="H78" s="28"/>
      <c r="I78" s="25"/>
      <c r="J78" s="28"/>
      <c r="K78" s="25"/>
      <c r="L78" s="28"/>
      <c r="M78" s="23"/>
    </row>
    <row r="79" spans="1:52" ht="30" customHeight="1" x14ac:dyDescent="0.3">
      <c r="A79" s="19" t="s">
        <v>782</v>
      </c>
      <c r="B79" s="20"/>
      <c r="C79" s="20"/>
      <c r="D79" s="20"/>
      <c r="E79" s="24"/>
      <c r="F79" s="27"/>
      <c r="G79" s="24"/>
      <c r="H79" s="27"/>
      <c r="I79" s="24"/>
      <c r="J79" s="27"/>
      <c r="K79" s="24"/>
      <c r="L79" s="27"/>
      <c r="M79" s="21"/>
      <c r="N79" s="1" t="s">
        <v>783</v>
      </c>
    </row>
    <row r="80" spans="1:52" ht="30" customHeight="1" x14ac:dyDescent="0.3">
      <c r="A80" s="22" t="s">
        <v>784</v>
      </c>
      <c r="B80" s="22" t="s">
        <v>774</v>
      </c>
      <c r="C80" s="22" t="s">
        <v>93</v>
      </c>
      <c r="D80" s="23">
        <v>0.18629999999999999</v>
      </c>
      <c r="E80" s="25">
        <f>단가대비표!O17</f>
        <v>0</v>
      </c>
      <c r="F80" s="28">
        <f>TRUNC(E80*D80,1)</f>
        <v>0</v>
      </c>
      <c r="G80" s="25">
        <f>단가대비표!P17</f>
        <v>0</v>
      </c>
      <c r="H80" s="28">
        <f>TRUNC(G80*D80,1)</f>
        <v>0</v>
      </c>
      <c r="I80" s="25">
        <f>단가대비표!V17</f>
        <v>50412</v>
      </c>
      <c r="J80" s="28">
        <f>TRUNC(I80*D80,1)</f>
        <v>9391.7000000000007</v>
      </c>
      <c r="K80" s="25">
        <f t="shared" ref="K80:L83" si="9">TRUNC(E80+G80+I80,1)</f>
        <v>50412</v>
      </c>
      <c r="L80" s="28">
        <f t="shared" si="9"/>
        <v>9391.7000000000007</v>
      </c>
      <c r="M80" s="22" t="s">
        <v>665</v>
      </c>
      <c r="N80" s="2" t="s">
        <v>783</v>
      </c>
      <c r="O80" s="2" t="s">
        <v>786</v>
      </c>
      <c r="P80" s="2" t="s">
        <v>64</v>
      </c>
      <c r="Q80" s="2" t="s">
        <v>64</v>
      </c>
      <c r="R80" s="2" t="s">
        <v>63</v>
      </c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52</v>
      </c>
      <c r="AW80" s="2" t="s">
        <v>787</v>
      </c>
      <c r="AX80" s="2" t="s">
        <v>52</v>
      </c>
      <c r="AY80" s="2" t="s">
        <v>52</v>
      </c>
      <c r="AZ80" s="2" t="s">
        <v>52</v>
      </c>
    </row>
    <row r="81" spans="1:52" ht="30" customHeight="1" x14ac:dyDescent="0.3">
      <c r="A81" s="22" t="s">
        <v>668</v>
      </c>
      <c r="B81" s="22" t="s">
        <v>669</v>
      </c>
      <c r="C81" s="22" t="s">
        <v>670</v>
      </c>
      <c r="D81" s="23">
        <v>6.8</v>
      </c>
      <c r="E81" s="25">
        <f>단가대비표!O45</f>
        <v>1421</v>
      </c>
      <c r="F81" s="28">
        <f>TRUNC(E81*D81,1)</f>
        <v>9662.7999999999993</v>
      </c>
      <c r="G81" s="25">
        <f>단가대비표!P45</f>
        <v>0</v>
      </c>
      <c r="H81" s="28">
        <f>TRUNC(G81*D81,1)</f>
        <v>0</v>
      </c>
      <c r="I81" s="25">
        <f>단가대비표!V45</f>
        <v>0</v>
      </c>
      <c r="J81" s="28">
        <f>TRUNC(I81*D81,1)</f>
        <v>0</v>
      </c>
      <c r="K81" s="25">
        <f t="shared" si="9"/>
        <v>1421</v>
      </c>
      <c r="L81" s="28">
        <f t="shared" si="9"/>
        <v>9662.7999999999993</v>
      </c>
      <c r="M81" s="22" t="s">
        <v>52</v>
      </c>
      <c r="N81" s="2" t="s">
        <v>783</v>
      </c>
      <c r="O81" s="2" t="s">
        <v>671</v>
      </c>
      <c r="P81" s="2" t="s">
        <v>64</v>
      </c>
      <c r="Q81" s="2" t="s">
        <v>64</v>
      </c>
      <c r="R81" s="2" t="s">
        <v>63</v>
      </c>
      <c r="S81" s="3"/>
      <c r="T81" s="3"/>
      <c r="U81" s="3"/>
      <c r="V81" s="3">
        <v>1</v>
      </c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52</v>
      </c>
      <c r="AW81" s="2" t="s">
        <v>788</v>
      </c>
      <c r="AX81" s="2" t="s">
        <v>52</v>
      </c>
      <c r="AY81" s="2" t="s">
        <v>52</v>
      </c>
      <c r="AZ81" s="2" t="s">
        <v>52</v>
      </c>
    </row>
    <row r="82" spans="1:52" ht="30" customHeight="1" x14ac:dyDescent="0.3">
      <c r="A82" s="22" t="s">
        <v>673</v>
      </c>
      <c r="B82" s="22" t="s">
        <v>779</v>
      </c>
      <c r="C82" s="22" t="s">
        <v>630</v>
      </c>
      <c r="D82" s="23">
        <v>1</v>
      </c>
      <c r="E82" s="25">
        <f>TRUNC(SUMIF(V80:V83, RIGHTB(O82, 1), F80:F83)*U82, 2)</f>
        <v>1739.3</v>
      </c>
      <c r="F82" s="28">
        <f>TRUNC(E82*D82,1)</f>
        <v>1739.3</v>
      </c>
      <c r="G82" s="25">
        <v>0</v>
      </c>
      <c r="H82" s="28">
        <f>TRUNC(G82*D82,1)</f>
        <v>0</v>
      </c>
      <c r="I82" s="25">
        <v>0</v>
      </c>
      <c r="J82" s="28">
        <f>TRUNC(I82*D82,1)</f>
        <v>0</v>
      </c>
      <c r="K82" s="25">
        <f t="shared" si="9"/>
        <v>1739.3</v>
      </c>
      <c r="L82" s="28">
        <f t="shared" si="9"/>
        <v>1739.3</v>
      </c>
      <c r="M82" s="22" t="s">
        <v>52</v>
      </c>
      <c r="N82" s="2" t="s">
        <v>783</v>
      </c>
      <c r="O82" s="2" t="s">
        <v>631</v>
      </c>
      <c r="P82" s="2" t="s">
        <v>64</v>
      </c>
      <c r="Q82" s="2" t="s">
        <v>64</v>
      </c>
      <c r="R82" s="2" t="s">
        <v>64</v>
      </c>
      <c r="S82" s="3">
        <v>0</v>
      </c>
      <c r="T82" s="3">
        <v>0</v>
      </c>
      <c r="U82" s="3">
        <v>0.18</v>
      </c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2" t="s">
        <v>52</v>
      </c>
      <c r="AW82" s="2" t="s">
        <v>789</v>
      </c>
      <c r="AX82" s="2" t="s">
        <v>52</v>
      </c>
      <c r="AY82" s="2" t="s">
        <v>52</v>
      </c>
      <c r="AZ82" s="2" t="s">
        <v>52</v>
      </c>
    </row>
    <row r="83" spans="1:52" ht="30" customHeight="1" x14ac:dyDescent="0.3">
      <c r="A83" s="22" t="s">
        <v>676</v>
      </c>
      <c r="B83" s="22" t="s">
        <v>677</v>
      </c>
      <c r="C83" s="22" t="s">
        <v>678</v>
      </c>
      <c r="D83" s="23">
        <v>1</v>
      </c>
      <c r="E83" s="25">
        <f>TRUNC(단가대비표!O192*1/8*16/12*25/20, 1)</f>
        <v>0</v>
      </c>
      <c r="F83" s="28">
        <f>TRUNC(E83*D83,1)</f>
        <v>0</v>
      </c>
      <c r="G83" s="25">
        <f>TRUNC(단가대비표!P192*1/8*16/12*25/20, 1)</f>
        <v>59020.2</v>
      </c>
      <c r="H83" s="28">
        <f>TRUNC(G83*D83,1)</f>
        <v>59020.2</v>
      </c>
      <c r="I83" s="25">
        <f>TRUNC(단가대비표!V192*1/8*16/12*25/20, 1)</f>
        <v>0</v>
      </c>
      <c r="J83" s="28">
        <f>TRUNC(I83*D83,1)</f>
        <v>0</v>
      </c>
      <c r="K83" s="25">
        <f t="shared" si="9"/>
        <v>59020.2</v>
      </c>
      <c r="L83" s="28">
        <f t="shared" si="9"/>
        <v>59020.2</v>
      </c>
      <c r="M83" s="22" t="s">
        <v>52</v>
      </c>
      <c r="N83" s="2" t="s">
        <v>783</v>
      </c>
      <c r="O83" s="2" t="s">
        <v>679</v>
      </c>
      <c r="P83" s="2" t="s">
        <v>64</v>
      </c>
      <c r="Q83" s="2" t="s">
        <v>64</v>
      </c>
      <c r="R83" s="2" t="s">
        <v>63</v>
      </c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2" t="s">
        <v>52</v>
      </c>
      <c r="AW83" s="2" t="s">
        <v>790</v>
      </c>
      <c r="AX83" s="2" t="s">
        <v>63</v>
      </c>
      <c r="AY83" s="2" t="s">
        <v>52</v>
      </c>
      <c r="AZ83" s="2" t="s">
        <v>52</v>
      </c>
    </row>
    <row r="84" spans="1:52" ht="30" customHeight="1" x14ac:dyDescent="0.3">
      <c r="A84" s="22" t="s">
        <v>681</v>
      </c>
      <c r="B84" s="22" t="s">
        <v>52</v>
      </c>
      <c r="C84" s="22" t="s">
        <v>52</v>
      </c>
      <c r="D84" s="23"/>
      <c r="E84" s="25"/>
      <c r="F84" s="28">
        <f>TRUNC(SUMIF(N80:N83, N79, F80:F83),0)</f>
        <v>11402</v>
      </c>
      <c r="G84" s="25"/>
      <c r="H84" s="28">
        <f>TRUNC(SUMIF(N80:N83, N79, H80:H83),0)</f>
        <v>59020</v>
      </c>
      <c r="I84" s="25"/>
      <c r="J84" s="28">
        <f>TRUNC(SUMIF(N80:N83, N79, J80:J83),0)</f>
        <v>9391</v>
      </c>
      <c r="K84" s="25"/>
      <c r="L84" s="28">
        <f>F84+H84+J84</f>
        <v>79813</v>
      </c>
      <c r="M84" s="22" t="s">
        <v>52</v>
      </c>
      <c r="N84" s="2" t="s">
        <v>67</v>
      </c>
      <c r="O84" s="2" t="s">
        <v>67</v>
      </c>
      <c r="P84" s="2" t="s">
        <v>52</v>
      </c>
      <c r="Q84" s="2" t="s">
        <v>52</v>
      </c>
      <c r="R84" s="2" t="s">
        <v>52</v>
      </c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2" t="s">
        <v>52</v>
      </c>
      <c r="AW84" s="2" t="s">
        <v>52</v>
      </c>
      <c r="AX84" s="2" t="s">
        <v>52</v>
      </c>
      <c r="AY84" s="2" t="s">
        <v>52</v>
      </c>
      <c r="AZ84" s="2" t="s">
        <v>52</v>
      </c>
    </row>
    <row r="85" spans="1:52" ht="30" customHeight="1" x14ac:dyDescent="0.3">
      <c r="A85" s="23"/>
      <c r="B85" s="23"/>
      <c r="C85" s="23"/>
      <c r="D85" s="23"/>
      <c r="E85" s="25"/>
      <c r="F85" s="28"/>
      <c r="G85" s="25"/>
      <c r="H85" s="28"/>
      <c r="I85" s="25"/>
      <c r="J85" s="28"/>
      <c r="K85" s="25"/>
      <c r="L85" s="28"/>
      <c r="M85" s="23"/>
    </row>
    <row r="86" spans="1:52" ht="30" customHeight="1" x14ac:dyDescent="0.3">
      <c r="A86" s="19" t="s">
        <v>791</v>
      </c>
      <c r="B86" s="20"/>
      <c r="C86" s="20"/>
      <c r="D86" s="20"/>
      <c r="E86" s="24"/>
      <c r="F86" s="27"/>
      <c r="G86" s="24"/>
      <c r="H86" s="27"/>
      <c r="I86" s="24"/>
      <c r="J86" s="27"/>
      <c r="K86" s="24"/>
      <c r="L86" s="27"/>
      <c r="M86" s="21"/>
      <c r="N86" s="1" t="s">
        <v>792</v>
      </c>
    </row>
    <row r="87" spans="1:52" ht="30" customHeight="1" x14ac:dyDescent="0.3">
      <c r="A87" s="22" t="s">
        <v>793</v>
      </c>
      <c r="B87" s="22" t="s">
        <v>794</v>
      </c>
      <c r="C87" s="22" t="s">
        <v>93</v>
      </c>
      <c r="D87" s="23">
        <v>0.19450000000000001</v>
      </c>
      <c r="E87" s="25">
        <f>단가대비표!O18</f>
        <v>0</v>
      </c>
      <c r="F87" s="28">
        <f>TRUNC(E87*D87,1)</f>
        <v>0</v>
      </c>
      <c r="G87" s="25">
        <f>단가대비표!P18</f>
        <v>0</v>
      </c>
      <c r="H87" s="28">
        <f>TRUNC(G87*D87,1)</f>
        <v>0</v>
      </c>
      <c r="I87" s="25">
        <f>단가대비표!V18</f>
        <v>98388</v>
      </c>
      <c r="J87" s="28">
        <f>TRUNC(I87*D87,1)</f>
        <v>19136.400000000001</v>
      </c>
      <c r="K87" s="25">
        <f t="shared" ref="K87:L90" si="10">TRUNC(E87+G87+I87,1)</f>
        <v>98388</v>
      </c>
      <c r="L87" s="28">
        <f t="shared" si="10"/>
        <v>19136.400000000001</v>
      </c>
      <c r="M87" s="22" t="s">
        <v>665</v>
      </c>
      <c r="N87" s="2" t="s">
        <v>792</v>
      </c>
      <c r="O87" s="2" t="s">
        <v>796</v>
      </c>
      <c r="P87" s="2" t="s">
        <v>64</v>
      </c>
      <c r="Q87" s="2" t="s">
        <v>64</v>
      </c>
      <c r="R87" s="2" t="s">
        <v>63</v>
      </c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2" t="s">
        <v>52</v>
      </c>
      <c r="AW87" s="2" t="s">
        <v>797</v>
      </c>
      <c r="AX87" s="2" t="s">
        <v>52</v>
      </c>
      <c r="AY87" s="2" t="s">
        <v>52</v>
      </c>
      <c r="AZ87" s="2" t="s">
        <v>52</v>
      </c>
    </row>
    <row r="88" spans="1:52" ht="30" customHeight="1" x14ac:dyDescent="0.3">
      <c r="A88" s="22" t="s">
        <v>668</v>
      </c>
      <c r="B88" s="22" t="s">
        <v>669</v>
      </c>
      <c r="C88" s="22" t="s">
        <v>670</v>
      </c>
      <c r="D88" s="23">
        <v>8</v>
      </c>
      <c r="E88" s="25">
        <f>단가대비표!O45</f>
        <v>1421</v>
      </c>
      <c r="F88" s="28">
        <f>TRUNC(E88*D88,1)</f>
        <v>11368</v>
      </c>
      <c r="G88" s="25">
        <f>단가대비표!P45</f>
        <v>0</v>
      </c>
      <c r="H88" s="28">
        <f>TRUNC(G88*D88,1)</f>
        <v>0</v>
      </c>
      <c r="I88" s="25">
        <f>단가대비표!V45</f>
        <v>0</v>
      </c>
      <c r="J88" s="28">
        <f>TRUNC(I88*D88,1)</f>
        <v>0</v>
      </c>
      <c r="K88" s="25">
        <f t="shared" si="10"/>
        <v>1421</v>
      </c>
      <c r="L88" s="28">
        <f t="shared" si="10"/>
        <v>11368</v>
      </c>
      <c r="M88" s="22" t="s">
        <v>52</v>
      </c>
      <c r="N88" s="2" t="s">
        <v>792</v>
      </c>
      <c r="O88" s="2" t="s">
        <v>671</v>
      </c>
      <c r="P88" s="2" t="s">
        <v>64</v>
      </c>
      <c r="Q88" s="2" t="s">
        <v>64</v>
      </c>
      <c r="R88" s="2" t="s">
        <v>63</v>
      </c>
      <c r="S88" s="3"/>
      <c r="T88" s="3"/>
      <c r="U88" s="3"/>
      <c r="V88" s="3">
        <v>1</v>
      </c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2" t="s">
        <v>52</v>
      </c>
      <c r="AW88" s="2" t="s">
        <v>798</v>
      </c>
      <c r="AX88" s="2" t="s">
        <v>52</v>
      </c>
      <c r="AY88" s="2" t="s">
        <v>52</v>
      </c>
      <c r="AZ88" s="2" t="s">
        <v>52</v>
      </c>
    </row>
    <row r="89" spans="1:52" ht="30" customHeight="1" x14ac:dyDescent="0.3">
      <c r="A89" s="22" t="s">
        <v>673</v>
      </c>
      <c r="B89" s="22" t="s">
        <v>799</v>
      </c>
      <c r="C89" s="22" t="s">
        <v>630</v>
      </c>
      <c r="D89" s="23">
        <v>1</v>
      </c>
      <c r="E89" s="25">
        <f>TRUNC(SUMIF(V87:V90, RIGHTB(O89, 1), F87:F90)*U89, 2)</f>
        <v>2614.64</v>
      </c>
      <c r="F89" s="28">
        <f>TRUNC(E89*D89,1)</f>
        <v>2614.6</v>
      </c>
      <c r="G89" s="25">
        <v>0</v>
      </c>
      <c r="H89" s="28">
        <f>TRUNC(G89*D89,1)</f>
        <v>0</v>
      </c>
      <c r="I89" s="25">
        <v>0</v>
      </c>
      <c r="J89" s="28">
        <f>TRUNC(I89*D89,1)</f>
        <v>0</v>
      </c>
      <c r="K89" s="25">
        <f t="shared" si="10"/>
        <v>2614.6</v>
      </c>
      <c r="L89" s="28">
        <f t="shared" si="10"/>
        <v>2614.6</v>
      </c>
      <c r="M89" s="22" t="s">
        <v>52</v>
      </c>
      <c r="N89" s="2" t="s">
        <v>792</v>
      </c>
      <c r="O89" s="2" t="s">
        <v>631</v>
      </c>
      <c r="P89" s="2" t="s">
        <v>64</v>
      </c>
      <c r="Q89" s="2" t="s">
        <v>64</v>
      </c>
      <c r="R89" s="2" t="s">
        <v>64</v>
      </c>
      <c r="S89" s="3">
        <v>0</v>
      </c>
      <c r="T89" s="3">
        <v>0</v>
      </c>
      <c r="U89" s="3">
        <v>0.23</v>
      </c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52</v>
      </c>
      <c r="AW89" s="2" t="s">
        <v>800</v>
      </c>
      <c r="AX89" s="2" t="s">
        <v>52</v>
      </c>
      <c r="AY89" s="2" t="s">
        <v>52</v>
      </c>
      <c r="AZ89" s="2" t="s">
        <v>52</v>
      </c>
    </row>
    <row r="90" spans="1:52" ht="30" customHeight="1" x14ac:dyDescent="0.3">
      <c r="A90" s="22" t="s">
        <v>676</v>
      </c>
      <c r="B90" s="22" t="s">
        <v>677</v>
      </c>
      <c r="C90" s="22" t="s">
        <v>678</v>
      </c>
      <c r="D90" s="23">
        <v>1</v>
      </c>
      <c r="E90" s="25">
        <f>TRUNC(단가대비표!O192*1/8*16/12*25/20, 1)</f>
        <v>0</v>
      </c>
      <c r="F90" s="28">
        <f>TRUNC(E90*D90,1)</f>
        <v>0</v>
      </c>
      <c r="G90" s="25">
        <f>TRUNC(단가대비표!P192*1/8*16/12*25/20, 1)</f>
        <v>59020.2</v>
      </c>
      <c r="H90" s="28">
        <f>TRUNC(G90*D90,1)</f>
        <v>59020.2</v>
      </c>
      <c r="I90" s="25">
        <f>TRUNC(단가대비표!V192*1/8*16/12*25/20, 1)</f>
        <v>0</v>
      </c>
      <c r="J90" s="28">
        <f>TRUNC(I90*D90,1)</f>
        <v>0</v>
      </c>
      <c r="K90" s="25">
        <f t="shared" si="10"/>
        <v>59020.2</v>
      </c>
      <c r="L90" s="28">
        <f t="shared" si="10"/>
        <v>59020.2</v>
      </c>
      <c r="M90" s="22" t="s">
        <v>52</v>
      </c>
      <c r="N90" s="2" t="s">
        <v>792</v>
      </c>
      <c r="O90" s="2" t="s">
        <v>679</v>
      </c>
      <c r="P90" s="2" t="s">
        <v>64</v>
      </c>
      <c r="Q90" s="2" t="s">
        <v>64</v>
      </c>
      <c r="R90" s="2" t="s">
        <v>63</v>
      </c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2" t="s">
        <v>52</v>
      </c>
      <c r="AW90" s="2" t="s">
        <v>801</v>
      </c>
      <c r="AX90" s="2" t="s">
        <v>63</v>
      </c>
      <c r="AY90" s="2" t="s">
        <v>52</v>
      </c>
      <c r="AZ90" s="2" t="s">
        <v>52</v>
      </c>
    </row>
    <row r="91" spans="1:52" ht="30" customHeight="1" x14ac:dyDescent="0.3">
      <c r="A91" s="22" t="s">
        <v>681</v>
      </c>
      <c r="B91" s="22" t="s">
        <v>52</v>
      </c>
      <c r="C91" s="22" t="s">
        <v>52</v>
      </c>
      <c r="D91" s="23"/>
      <c r="E91" s="25"/>
      <c r="F91" s="28">
        <f>TRUNC(SUMIF(N87:N90, N86, F87:F90),0)</f>
        <v>13982</v>
      </c>
      <c r="G91" s="25"/>
      <c r="H91" s="28">
        <f>TRUNC(SUMIF(N87:N90, N86, H87:H90),0)</f>
        <v>59020</v>
      </c>
      <c r="I91" s="25"/>
      <c r="J91" s="28">
        <f>TRUNC(SUMIF(N87:N90, N86, J87:J90),0)</f>
        <v>19136</v>
      </c>
      <c r="K91" s="25"/>
      <c r="L91" s="28">
        <f>F91+H91+J91</f>
        <v>92138</v>
      </c>
      <c r="M91" s="22" t="s">
        <v>52</v>
      </c>
      <c r="N91" s="2" t="s">
        <v>67</v>
      </c>
      <c r="O91" s="2" t="s">
        <v>67</v>
      </c>
      <c r="P91" s="2" t="s">
        <v>52</v>
      </c>
      <c r="Q91" s="2" t="s">
        <v>52</v>
      </c>
      <c r="R91" s="2" t="s">
        <v>52</v>
      </c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2" t="s">
        <v>52</v>
      </c>
      <c r="AW91" s="2" t="s">
        <v>52</v>
      </c>
      <c r="AX91" s="2" t="s">
        <v>52</v>
      </c>
      <c r="AY91" s="2" t="s">
        <v>52</v>
      </c>
      <c r="AZ91" s="2" t="s">
        <v>52</v>
      </c>
    </row>
    <row r="92" spans="1:52" ht="30" customHeight="1" x14ac:dyDescent="0.3">
      <c r="A92" s="23"/>
      <c r="B92" s="23"/>
      <c r="C92" s="23"/>
      <c r="D92" s="23"/>
      <c r="E92" s="25"/>
      <c r="F92" s="28"/>
      <c r="G92" s="25"/>
      <c r="H92" s="28"/>
      <c r="I92" s="25"/>
      <c r="J92" s="28"/>
      <c r="K92" s="25"/>
      <c r="L92" s="28"/>
      <c r="M92" s="23"/>
    </row>
    <row r="93" spans="1:52" ht="30" customHeight="1" x14ac:dyDescent="0.3">
      <c r="A93" s="19" t="s">
        <v>802</v>
      </c>
      <c r="B93" s="20"/>
      <c r="C93" s="20"/>
      <c r="D93" s="20"/>
      <c r="E93" s="24"/>
      <c r="F93" s="27"/>
      <c r="G93" s="24"/>
      <c r="H93" s="27"/>
      <c r="I93" s="24"/>
      <c r="J93" s="27"/>
      <c r="K93" s="24"/>
      <c r="L93" s="27"/>
      <c r="M93" s="21"/>
      <c r="N93" s="1" t="s">
        <v>803</v>
      </c>
    </row>
    <row r="94" spans="1:52" ht="30" customHeight="1" x14ac:dyDescent="0.3">
      <c r="A94" s="22" t="s">
        <v>804</v>
      </c>
      <c r="B94" s="22" t="s">
        <v>805</v>
      </c>
      <c r="C94" s="22" t="s">
        <v>93</v>
      </c>
      <c r="D94" s="23">
        <v>0.37080000000000002</v>
      </c>
      <c r="E94" s="25">
        <f>단가대비표!O19</f>
        <v>0</v>
      </c>
      <c r="F94" s="28">
        <f>TRUNC(E94*D94,1)</f>
        <v>0</v>
      </c>
      <c r="G94" s="25">
        <f>단가대비표!P19</f>
        <v>0</v>
      </c>
      <c r="H94" s="28">
        <f>TRUNC(G94*D94,1)</f>
        <v>0</v>
      </c>
      <c r="I94" s="25">
        <f>단가대비표!V19</f>
        <v>1673</v>
      </c>
      <c r="J94" s="28">
        <f>TRUNC(I94*D94,1)</f>
        <v>620.29999999999995</v>
      </c>
      <c r="K94" s="25">
        <f t="shared" ref="K94:L97" si="11">TRUNC(E94+G94+I94,1)</f>
        <v>1673</v>
      </c>
      <c r="L94" s="28">
        <f t="shared" si="11"/>
        <v>620.29999999999995</v>
      </c>
      <c r="M94" s="22" t="s">
        <v>665</v>
      </c>
      <c r="N94" s="2" t="s">
        <v>803</v>
      </c>
      <c r="O94" s="2" t="s">
        <v>807</v>
      </c>
      <c r="P94" s="2" t="s">
        <v>64</v>
      </c>
      <c r="Q94" s="2" t="s">
        <v>64</v>
      </c>
      <c r="R94" s="2" t="s">
        <v>63</v>
      </c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52</v>
      </c>
      <c r="AW94" s="2" t="s">
        <v>808</v>
      </c>
      <c r="AX94" s="2" t="s">
        <v>52</v>
      </c>
      <c r="AY94" s="2" t="s">
        <v>52</v>
      </c>
      <c r="AZ94" s="2" t="s">
        <v>52</v>
      </c>
    </row>
    <row r="95" spans="1:52" ht="30" customHeight="1" x14ac:dyDescent="0.3">
      <c r="A95" s="22" t="s">
        <v>809</v>
      </c>
      <c r="B95" s="22" t="s">
        <v>810</v>
      </c>
      <c r="C95" s="22" t="s">
        <v>670</v>
      </c>
      <c r="D95" s="23">
        <v>1</v>
      </c>
      <c r="E95" s="25">
        <f>단가대비표!O46</f>
        <v>1473</v>
      </c>
      <c r="F95" s="28">
        <f>TRUNC(E95*D95,1)</f>
        <v>1473</v>
      </c>
      <c r="G95" s="25">
        <f>단가대비표!P46</f>
        <v>0</v>
      </c>
      <c r="H95" s="28">
        <f>TRUNC(G95*D95,1)</f>
        <v>0</v>
      </c>
      <c r="I95" s="25">
        <f>단가대비표!V46</f>
        <v>0</v>
      </c>
      <c r="J95" s="28">
        <f>TRUNC(I95*D95,1)</f>
        <v>0</v>
      </c>
      <c r="K95" s="25">
        <f t="shared" si="11"/>
        <v>1473</v>
      </c>
      <c r="L95" s="28">
        <f t="shared" si="11"/>
        <v>1473</v>
      </c>
      <c r="M95" s="22" t="s">
        <v>52</v>
      </c>
      <c r="N95" s="2" t="s">
        <v>803</v>
      </c>
      <c r="O95" s="2" t="s">
        <v>811</v>
      </c>
      <c r="P95" s="2" t="s">
        <v>64</v>
      </c>
      <c r="Q95" s="2" t="s">
        <v>64</v>
      </c>
      <c r="R95" s="2" t="s">
        <v>63</v>
      </c>
      <c r="S95" s="3"/>
      <c r="T95" s="3"/>
      <c r="U95" s="3"/>
      <c r="V95" s="3">
        <v>1</v>
      </c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52</v>
      </c>
      <c r="AW95" s="2" t="s">
        <v>812</v>
      </c>
      <c r="AX95" s="2" t="s">
        <v>52</v>
      </c>
      <c r="AY95" s="2" t="s">
        <v>52</v>
      </c>
      <c r="AZ95" s="2" t="s">
        <v>52</v>
      </c>
    </row>
    <row r="96" spans="1:52" ht="30" customHeight="1" x14ac:dyDescent="0.3">
      <c r="A96" s="22" t="s">
        <v>673</v>
      </c>
      <c r="B96" s="22" t="s">
        <v>813</v>
      </c>
      <c r="C96" s="22" t="s">
        <v>630</v>
      </c>
      <c r="D96" s="23">
        <v>1</v>
      </c>
      <c r="E96" s="25">
        <f>TRUNC(SUMIF(V94:V97, RIGHTB(O96, 1), F94:F97)*U96, 2)</f>
        <v>294.60000000000002</v>
      </c>
      <c r="F96" s="28">
        <f>TRUNC(E96*D96,1)</f>
        <v>294.60000000000002</v>
      </c>
      <c r="G96" s="25">
        <v>0</v>
      </c>
      <c r="H96" s="28">
        <f>TRUNC(G96*D96,1)</f>
        <v>0</v>
      </c>
      <c r="I96" s="25">
        <v>0</v>
      </c>
      <c r="J96" s="28">
        <f>TRUNC(I96*D96,1)</f>
        <v>0</v>
      </c>
      <c r="K96" s="25">
        <f t="shared" si="11"/>
        <v>294.60000000000002</v>
      </c>
      <c r="L96" s="28">
        <f t="shared" si="11"/>
        <v>294.60000000000002</v>
      </c>
      <c r="M96" s="22" t="s">
        <v>52</v>
      </c>
      <c r="N96" s="2" t="s">
        <v>803</v>
      </c>
      <c r="O96" s="2" t="s">
        <v>631</v>
      </c>
      <c r="P96" s="2" t="s">
        <v>64</v>
      </c>
      <c r="Q96" s="2" t="s">
        <v>64</v>
      </c>
      <c r="R96" s="2" t="s">
        <v>64</v>
      </c>
      <c r="S96" s="3">
        <v>0</v>
      </c>
      <c r="T96" s="3">
        <v>0</v>
      </c>
      <c r="U96" s="3">
        <v>0.2</v>
      </c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2" t="s">
        <v>52</v>
      </c>
      <c r="AW96" s="2" t="s">
        <v>814</v>
      </c>
      <c r="AX96" s="2" t="s">
        <v>52</v>
      </c>
      <c r="AY96" s="2" t="s">
        <v>52</v>
      </c>
      <c r="AZ96" s="2" t="s">
        <v>52</v>
      </c>
    </row>
    <row r="97" spans="1:52" ht="30" customHeight="1" x14ac:dyDescent="0.3">
      <c r="A97" s="22" t="s">
        <v>815</v>
      </c>
      <c r="B97" s="22" t="s">
        <v>677</v>
      </c>
      <c r="C97" s="22" t="s">
        <v>678</v>
      </c>
      <c r="D97" s="23">
        <v>1</v>
      </c>
      <c r="E97" s="25">
        <f>TRUNC(단가대비표!O194*1/8*16/12*25/20, 1)</f>
        <v>0</v>
      </c>
      <c r="F97" s="28">
        <f>TRUNC(E97*D97,1)</f>
        <v>0</v>
      </c>
      <c r="G97" s="25">
        <f>TRUNC(단가대비표!P194*1/8*16/12*25/20, 1)</f>
        <v>36248.9</v>
      </c>
      <c r="H97" s="28">
        <f>TRUNC(G97*D97,1)</f>
        <v>36248.9</v>
      </c>
      <c r="I97" s="25">
        <f>TRUNC(단가대비표!V194*1/8*16/12*25/20, 1)</f>
        <v>0</v>
      </c>
      <c r="J97" s="28">
        <f>TRUNC(I97*D97,1)</f>
        <v>0</v>
      </c>
      <c r="K97" s="25">
        <f t="shared" si="11"/>
        <v>36248.9</v>
      </c>
      <c r="L97" s="28">
        <f t="shared" si="11"/>
        <v>36248.9</v>
      </c>
      <c r="M97" s="22" t="s">
        <v>52</v>
      </c>
      <c r="N97" s="2" t="s">
        <v>803</v>
      </c>
      <c r="O97" s="2" t="s">
        <v>816</v>
      </c>
      <c r="P97" s="2" t="s">
        <v>64</v>
      </c>
      <c r="Q97" s="2" t="s">
        <v>64</v>
      </c>
      <c r="R97" s="2" t="s">
        <v>63</v>
      </c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2" t="s">
        <v>52</v>
      </c>
      <c r="AW97" s="2" t="s">
        <v>817</v>
      </c>
      <c r="AX97" s="2" t="s">
        <v>63</v>
      </c>
      <c r="AY97" s="2" t="s">
        <v>52</v>
      </c>
      <c r="AZ97" s="2" t="s">
        <v>52</v>
      </c>
    </row>
    <row r="98" spans="1:52" ht="30" customHeight="1" x14ac:dyDescent="0.3">
      <c r="A98" s="22" t="s">
        <v>681</v>
      </c>
      <c r="B98" s="22" t="s">
        <v>52</v>
      </c>
      <c r="C98" s="22" t="s">
        <v>52</v>
      </c>
      <c r="D98" s="23"/>
      <c r="E98" s="25"/>
      <c r="F98" s="28">
        <f>TRUNC(SUMIF(N94:N97, N93, F94:F97),0)</f>
        <v>1767</v>
      </c>
      <c r="G98" s="25"/>
      <c r="H98" s="28">
        <f>TRUNC(SUMIF(N94:N97, N93, H94:H97),0)</f>
        <v>36248</v>
      </c>
      <c r="I98" s="25"/>
      <c r="J98" s="28">
        <f>TRUNC(SUMIF(N94:N97, N93, J94:J97),0)</f>
        <v>620</v>
      </c>
      <c r="K98" s="25"/>
      <c r="L98" s="28">
        <f>F98+H98+J98</f>
        <v>38635</v>
      </c>
      <c r="M98" s="22" t="s">
        <v>52</v>
      </c>
      <c r="N98" s="2" t="s">
        <v>67</v>
      </c>
      <c r="O98" s="2" t="s">
        <v>67</v>
      </c>
      <c r="P98" s="2" t="s">
        <v>52</v>
      </c>
      <c r="Q98" s="2" t="s">
        <v>52</v>
      </c>
      <c r="R98" s="2" t="s">
        <v>52</v>
      </c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52</v>
      </c>
      <c r="AW98" s="2" t="s">
        <v>52</v>
      </c>
      <c r="AX98" s="2" t="s">
        <v>52</v>
      </c>
      <c r="AY98" s="2" t="s">
        <v>52</v>
      </c>
      <c r="AZ98" s="2" t="s">
        <v>52</v>
      </c>
    </row>
    <row r="99" spans="1:52" ht="30" customHeight="1" x14ac:dyDescent="0.3">
      <c r="A99" s="23"/>
      <c r="B99" s="23"/>
      <c r="C99" s="23"/>
      <c r="D99" s="23"/>
      <c r="E99" s="25"/>
      <c r="F99" s="28"/>
      <c r="G99" s="25"/>
      <c r="H99" s="28"/>
      <c r="I99" s="25"/>
      <c r="J99" s="28"/>
      <c r="K99" s="25"/>
      <c r="L99" s="28"/>
      <c r="M99" s="23"/>
    </row>
    <row r="100" spans="1:52" ht="30" customHeight="1" x14ac:dyDescent="0.3">
      <c r="A100" s="19" t="s">
        <v>818</v>
      </c>
      <c r="B100" s="20"/>
      <c r="C100" s="20"/>
      <c r="D100" s="20"/>
      <c r="E100" s="24"/>
      <c r="F100" s="27"/>
      <c r="G100" s="24"/>
      <c r="H100" s="27"/>
      <c r="I100" s="24"/>
      <c r="J100" s="27"/>
      <c r="K100" s="24"/>
      <c r="L100" s="27"/>
      <c r="M100" s="21"/>
      <c r="N100" s="1" t="s">
        <v>819</v>
      </c>
    </row>
    <row r="101" spans="1:52" ht="30" customHeight="1" x14ac:dyDescent="0.3">
      <c r="A101" s="22" t="s">
        <v>820</v>
      </c>
      <c r="B101" s="22" t="s">
        <v>821</v>
      </c>
      <c r="C101" s="22" t="s">
        <v>93</v>
      </c>
      <c r="D101" s="23">
        <v>0.2298</v>
      </c>
      <c r="E101" s="25">
        <f>단가대비표!O20</f>
        <v>0</v>
      </c>
      <c r="F101" s="28">
        <f>TRUNC(E101*D101,1)</f>
        <v>0</v>
      </c>
      <c r="G101" s="25">
        <f>단가대비표!P20</f>
        <v>0</v>
      </c>
      <c r="H101" s="28">
        <f>TRUNC(G101*D101,1)</f>
        <v>0</v>
      </c>
      <c r="I101" s="25">
        <f>단가대비표!V20</f>
        <v>136400</v>
      </c>
      <c r="J101" s="28">
        <f>TRUNC(I101*D101,1)</f>
        <v>31344.7</v>
      </c>
      <c r="K101" s="25">
        <f t="shared" ref="K101:L104" si="12">TRUNC(E101+G101+I101,1)</f>
        <v>136400</v>
      </c>
      <c r="L101" s="28">
        <f t="shared" si="12"/>
        <v>31344.7</v>
      </c>
      <c r="M101" s="22" t="s">
        <v>665</v>
      </c>
      <c r="N101" s="2" t="s">
        <v>819</v>
      </c>
      <c r="O101" s="2" t="s">
        <v>823</v>
      </c>
      <c r="P101" s="2" t="s">
        <v>64</v>
      </c>
      <c r="Q101" s="2" t="s">
        <v>64</v>
      </c>
      <c r="R101" s="2" t="s">
        <v>63</v>
      </c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2" t="s">
        <v>52</v>
      </c>
      <c r="AW101" s="2" t="s">
        <v>824</v>
      </c>
      <c r="AX101" s="2" t="s">
        <v>52</v>
      </c>
      <c r="AY101" s="2" t="s">
        <v>52</v>
      </c>
      <c r="AZ101" s="2" t="s">
        <v>52</v>
      </c>
    </row>
    <row r="102" spans="1:52" ht="30" customHeight="1" x14ac:dyDescent="0.3">
      <c r="A102" s="22" t="s">
        <v>668</v>
      </c>
      <c r="B102" s="22" t="s">
        <v>669</v>
      </c>
      <c r="C102" s="22" t="s">
        <v>670</v>
      </c>
      <c r="D102" s="23">
        <v>3.8</v>
      </c>
      <c r="E102" s="25">
        <f>단가대비표!O45</f>
        <v>1421</v>
      </c>
      <c r="F102" s="28">
        <f>TRUNC(E102*D102,1)</f>
        <v>5399.8</v>
      </c>
      <c r="G102" s="25">
        <f>단가대비표!P45</f>
        <v>0</v>
      </c>
      <c r="H102" s="28">
        <f>TRUNC(G102*D102,1)</f>
        <v>0</v>
      </c>
      <c r="I102" s="25">
        <f>단가대비표!V45</f>
        <v>0</v>
      </c>
      <c r="J102" s="28">
        <f>TRUNC(I102*D102,1)</f>
        <v>0</v>
      </c>
      <c r="K102" s="25">
        <f t="shared" si="12"/>
        <v>1421</v>
      </c>
      <c r="L102" s="28">
        <f t="shared" si="12"/>
        <v>5399.8</v>
      </c>
      <c r="M102" s="22" t="s">
        <v>52</v>
      </c>
      <c r="N102" s="2" t="s">
        <v>819</v>
      </c>
      <c r="O102" s="2" t="s">
        <v>671</v>
      </c>
      <c r="P102" s="2" t="s">
        <v>64</v>
      </c>
      <c r="Q102" s="2" t="s">
        <v>64</v>
      </c>
      <c r="R102" s="2" t="s">
        <v>63</v>
      </c>
      <c r="S102" s="3"/>
      <c r="T102" s="3"/>
      <c r="U102" s="3"/>
      <c r="V102" s="3">
        <v>1</v>
      </c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52</v>
      </c>
      <c r="AW102" s="2" t="s">
        <v>825</v>
      </c>
      <c r="AX102" s="2" t="s">
        <v>52</v>
      </c>
      <c r="AY102" s="2" t="s">
        <v>52</v>
      </c>
      <c r="AZ102" s="2" t="s">
        <v>52</v>
      </c>
    </row>
    <row r="103" spans="1:52" ht="30" customHeight="1" x14ac:dyDescent="0.3">
      <c r="A103" s="22" t="s">
        <v>673</v>
      </c>
      <c r="B103" s="22" t="s">
        <v>826</v>
      </c>
      <c r="C103" s="22" t="s">
        <v>630</v>
      </c>
      <c r="D103" s="23">
        <v>1</v>
      </c>
      <c r="E103" s="25">
        <f>TRUNC(SUMIF(V101:V104, RIGHTB(O103, 1), F101:F104)*U103, 2)</f>
        <v>2105.92</v>
      </c>
      <c r="F103" s="28">
        <f>TRUNC(E103*D103,1)</f>
        <v>2105.9</v>
      </c>
      <c r="G103" s="25">
        <v>0</v>
      </c>
      <c r="H103" s="28">
        <f>TRUNC(G103*D103,1)</f>
        <v>0</v>
      </c>
      <c r="I103" s="25">
        <v>0</v>
      </c>
      <c r="J103" s="28">
        <f>TRUNC(I103*D103,1)</f>
        <v>0</v>
      </c>
      <c r="K103" s="25">
        <f t="shared" si="12"/>
        <v>2105.9</v>
      </c>
      <c r="L103" s="28">
        <f t="shared" si="12"/>
        <v>2105.9</v>
      </c>
      <c r="M103" s="22" t="s">
        <v>52</v>
      </c>
      <c r="N103" s="2" t="s">
        <v>819</v>
      </c>
      <c r="O103" s="2" t="s">
        <v>631</v>
      </c>
      <c r="P103" s="2" t="s">
        <v>64</v>
      </c>
      <c r="Q103" s="2" t="s">
        <v>64</v>
      </c>
      <c r="R103" s="2" t="s">
        <v>64</v>
      </c>
      <c r="S103" s="3">
        <v>0</v>
      </c>
      <c r="T103" s="3">
        <v>0</v>
      </c>
      <c r="U103" s="3">
        <v>0.39</v>
      </c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2" t="s">
        <v>52</v>
      </c>
      <c r="AW103" s="2" t="s">
        <v>827</v>
      </c>
      <c r="AX103" s="2" t="s">
        <v>52</v>
      </c>
      <c r="AY103" s="2" t="s">
        <v>52</v>
      </c>
      <c r="AZ103" s="2" t="s">
        <v>52</v>
      </c>
    </row>
    <row r="104" spans="1:52" ht="30" customHeight="1" x14ac:dyDescent="0.3">
      <c r="A104" s="22" t="s">
        <v>676</v>
      </c>
      <c r="B104" s="22" t="s">
        <v>677</v>
      </c>
      <c r="C104" s="22" t="s">
        <v>678</v>
      </c>
      <c r="D104" s="23">
        <v>1</v>
      </c>
      <c r="E104" s="25">
        <f>TRUNC(단가대비표!O192*1/8*16/12*25/20, 1)</f>
        <v>0</v>
      </c>
      <c r="F104" s="28">
        <f>TRUNC(E104*D104,1)</f>
        <v>0</v>
      </c>
      <c r="G104" s="25">
        <f>TRUNC(단가대비표!P192*1/8*16/12*25/20, 1)</f>
        <v>59020.2</v>
      </c>
      <c r="H104" s="28">
        <f>TRUNC(G104*D104,1)</f>
        <v>59020.2</v>
      </c>
      <c r="I104" s="25">
        <f>TRUNC(단가대비표!V192*1/8*16/12*25/20, 1)</f>
        <v>0</v>
      </c>
      <c r="J104" s="28">
        <f>TRUNC(I104*D104,1)</f>
        <v>0</v>
      </c>
      <c r="K104" s="25">
        <f t="shared" si="12"/>
        <v>59020.2</v>
      </c>
      <c r="L104" s="28">
        <f t="shared" si="12"/>
        <v>59020.2</v>
      </c>
      <c r="M104" s="22" t="s">
        <v>52</v>
      </c>
      <c r="N104" s="2" t="s">
        <v>819</v>
      </c>
      <c r="O104" s="2" t="s">
        <v>679</v>
      </c>
      <c r="P104" s="2" t="s">
        <v>64</v>
      </c>
      <c r="Q104" s="2" t="s">
        <v>64</v>
      </c>
      <c r="R104" s="2" t="s">
        <v>63</v>
      </c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2" t="s">
        <v>52</v>
      </c>
      <c r="AW104" s="2" t="s">
        <v>828</v>
      </c>
      <c r="AX104" s="2" t="s">
        <v>63</v>
      </c>
      <c r="AY104" s="2" t="s">
        <v>52</v>
      </c>
      <c r="AZ104" s="2" t="s">
        <v>52</v>
      </c>
    </row>
    <row r="105" spans="1:52" ht="30" customHeight="1" x14ac:dyDescent="0.3">
      <c r="A105" s="22" t="s">
        <v>681</v>
      </c>
      <c r="B105" s="22" t="s">
        <v>52</v>
      </c>
      <c r="C105" s="22" t="s">
        <v>52</v>
      </c>
      <c r="D105" s="23"/>
      <c r="E105" s="25"/>
      <c r="F105" s="28">
        <f>TRUNC(SUMIF(N101:N104, N100, F101:F104),0)</f>
        <v>7505</v>
      </c>
      <c r="G105" s="25"/>
      <c r="H105" s="28">
        <f>TRUNC(SUMIF(N101:N104, N100, H101:H104),0)</f>
        <v>59020</v>
      </c>
      <c r="I105" s="25"/>
      <c r="J105" s="28">
        <f>TRUNC(SUMIF(N101:N104, N100, J101:J104),0)</f>
        <v>31344</v>
      </c>
      <c r="K105" s="25"/>
      <c r="L105" s="28">
        <f>F105+H105+J105</f>
        <v>97869</v>
      </c>
      <c r="M105" s="22" t="s">
        <v>52</v>
      </c>
      <c r="N105" s="2" t="s">
        <v>67</v>
      </c>
      <c r="O105" s="2" t="s">
        <v>67</v>
      </c>
      <c r="P105" s="2" t="s">
        <v>52</v>
      </c>
      <c r="Q105" s="2" t="s">
        <v>52</v>
      </c>
      <c r="R105" s="2" t="s">
        <v>52</v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52</v>
      </c>
      <c r="AW105" s="2" t="s">
        <v>52</v>
      </c>
      <c r="AX105" s="2" t="s">
        <v>52</v>
      </c>
      <c r="AY105" s="2" t="s">
        <v>52</v>
      </c>
      <c r="AZ105" s="2" t="s">
        <v>52</v>
      </c>
    </row>
    <row r="106" spans="1:52" ht="30" customHeight="1" x14ac:dyDescent="0.3">
      <c r="A106" s="23"/>
      <c r="B106" s="23"/>
      <c r="C106" s="23"/>
      <c r="D106" s="23"/>
      <c r="E106" s="25"/>
      <c r="F106" s="28"/>
      <c r="G106" s="25"/>
      <c r="H106" s="28"/>
      <c r="I106" s="25"/>
      <c r="J106" s="28"/>
      <c r="K106" s="25"/>
      <c r="L106" s="28"/>
      <c r="M106" s="23"/>
    </row>
    <row r="107" spans="1:52" ht="30" customHeight="1" x14ac:dyDescent="0.3">
      <c r="A107" s="19" t="s">
        <v>829</v>
      </c>
      <c r="B107" s="20"/>
      <c r="C107" s="20"/>
      <c r="D107" s="20"/>
      <c r="E107" s="24"/>
      <c r="F107" s="27"/>
      <c r="G107" s="24"/>
      <c r="H107" s="27"/>
      <c r="I107" s="24"/>
      <c r="J107" s="27"/>
      <c r="K107" s="24"/>
      <c r="L107" s="27"/>
      <c r="M107" s="21"/>
      <c r="N107" s="1" t="s">
        <v>830</v>
      </c>
    </row>
    <row r="108" spans="1:52" ht="30" customHeight="1" x14ac:dyDescent="0.3">
      <c r="A108" s="22" t="s">
        <v>820</v>
      </c>
      <c r="B108" s="22" t="s">
        <v>831</v>
      </c>
      <c r="C108" s="22" t="s">
        <v>93</v>
      </c>
      <c r="D108" s="23">
        <v>0.2298</v>
      </c>
      <c r="E108" s="25">
        <f>단가대비표!O21</f>
        <v>0</v>
      </c>
      <c r="F108" s="28">
        <f>TRUNC(E108*D108,1)</f>
        <v>0</v>
      </c>
      <c r="G108" s="25">
        <f>단가대비표!P21</f>
        <v>0</v>
      </c>
      <c r="H108" s="28">
        <f>TRUNC(G108*D108,1)</f>
        <v>0</v>
      </c>
      <c r="I108" s="25">
        <f>단가대비표!V21</f>
        <v>233376</v>
      </c>
      <c r="J108" s="28">
        <f>TRUNC(I108*D108,1)</f>
        <v>53629.8</v>
      </c>
      <c r="K108" s="25">
        <f t="shared" ref="K108:L111" si="13">TRUNC(E108+G108+I108,1)</f>
        <v>233376</v>
      </c>
      <c r="L108" s="28">
        <f t="shared" si="13"/>
        <v>53629.8</v>
      </c>
      <c r="M108" s="22" t="s">
        <v>665</v>
      </c>
      <c r="N108" s="2" t="s">
        <v>830</v>
      </c>
      <c r="O108" s="2" t="s">
        <v>833</v>
      </c>
      <c r="P108" s="2" t="s">
        <v>64</v>
      </c>
      <c r="Q108" s="2" t="s">
        <v>64</v>
      </c>
      <c r="R108" s="2" t="s">
        <v>63</v>
      </c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2" t="s">
        <v>52</v>
      </c>
      <c r="AW108" s="2" t="s">
        <v>834</v>
      </c>
      <c r="AX108" s="2" t="s">
        <v>52</v>
      </c>
      <c r="AY108" s="2" t="s">
        <v>52</v>
      </c>
      <c r="AZ108" s="2" t="s">
        <v>52</v>
      </c>
    </row>
    <row r="109" spans="1:52" ht="30" customHeight="1" x14ac:dyDescent="0.3">
      <c r="A109" s="22" t="s">
        <v>668</v>
      </c>
      <c r="B109" s="22" t="s">
        <v>669</v>
      </c>
      <c r="C109" s="22" t="s">
        <v>670</v>
      </c>
      <c r="D109" s="23">
        <v>5.4</v>
      </c>
      <c r="E109" s="25">
        <f>단가대비표!O45</f>
        <v>1421</v>
      </c>
      <c r="F109" s="28">
        <f>TRUNC(E109*D109,1)</f>
        <v>7673.4</v>
      </c>
      <c r="G109" s="25">
        <f>단가대비표!P45</f>
        <v>0</v>
      </c>
      <c r="H109" s="28">
        <f>TRUNC(G109*D109,1)</f>
        <v>0</v>
      </c>
      <c r="I109" s="25">
        <f>단가대비표!V45</f>
        <v>0</v>
      </c>
      <c r="J109" s="28">
        <f>TRUNC(I109*D109,1)</f>
        <v>0</v>
      </c>
      <c r="K109" s="25">
        <f t="shared" si="13"/>
        <v>1421</v>
      </c>
      <c r="L109" s="28">
        <f t="shared" si="13"/>
        <v>7673.4</v>
      </c>
      <c r="M109" s="22" t="s">
        <v>52</v>
      </c>
      <c r="N109" s="2" t="s">
        <v>830</v>
      </c>
      <c r="O109" s="2" t="s">
        <v>671</v>
      </c>
      <c r="P109" s="2" t="s">
        <v>64</v>
      </c>
      <c r="Q109" s="2" t="s">
        <v>64</v>
      </c>
      <c r="R109" s="2" t="s">
        <v>63</v>
      </c>
      <c r="S109" s="3"/>
      <c r="T109" s="3"/>
      <c r="U109" s="3"/>
      <c r="V109" s="3">
        <v>1</v>
      </c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52</v>
      </c>
      <c r="AW109" s="2" t="s">
        <v>835</v>
      </c>
      <c r="AX109" s="2" t="s">
        <v>52</v>
      </c>
      <c r="AY109" s="2" t="s">
        <v>52</v>
      </c>
      <c r="AZ109" s="2" t="s">
        <v>52</v>
      </c>
    </row>
    <row r="110" spans="1:52" ht="30" customHeight="1" x14ac:dyDescent="0.3">
      <c r="A110" s="22" t="s">
        <v>673</v>
      </c>
      <c r="B110" s="22" t="s">
        <v>826</v>
      </c>
      <c r="C110" s="22" t="s">
        <v>630</v>
      </c>
      <c r="D110" s="23">
        <v>1</v>
      </c>
      <c r="E110" s="25">
        <f>TRUNC(SUMIF(V108:V111, RIGHTB(O110, 1), F108:F111)*U110, 2)</f>
        <v>2992.62</v>
      </c>
      <c r="F110" s="28">
        <f>TRUNC(E110*D110,1)</f>
        <v>2992.6</v>
      </c>
      <c r="G110" s="25">
        <v>0</v>
      </c>
      <c r="H110" s="28">
        <f>TRUNC(G110*D110,1)</f>
        <v>0</v>
      </c>
      <c r="I110" s="25">
        <v>0</v>
      </c>
      <c r="J110" s="28">
        <f>TRUNC(I110*D110,1)</f>
        <v>0</v>
      </c>
      <c r="K110" s="25">
        <f t="shared" si="13"/>
        <v>2992.6</v>
      </c>
      <c r="L110" s="28">
        <f t="shared" si="13"/>
        <v>2992.6</v>
      </c>
      <c r="M110" s="22" t="s">
        <v>52</v>
      </c>
      <c r="N110" s="2" t="s">
        <v>830</v>
      </c>
      <c r="O110" s="2" t="s">
        <v>631</v>
      </c>
      <c r="P110" s="2" t="s">
        <v>64</v>
      </c>
      <c r="Q110" s="2" t="s">
        <v>64</v>
      </c>
      <c r="R110" s="2" t="s">
        <v>64</v>
      </c>
      <c r="S110" s="3">
        <v>0</v>
      </c>
      <c r="T110" s="3">
        <v>0</v>
      </c>
      <c r="U110" s="3">
        <v>0.39</v>
      </c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52</v>
      </c>
      <c r="AW110" s="2" t="s">
        <v>836</v>
      </c>
      <c r="AX110" s="2" t="s">
        <v>52</v>
      </c>
      <c r="AY110" s="2" t="s">
        <v>52</v>
      </c>
      <c r="AZ110" s="2" t="s">
        <v>52</v>
      </c>
    </row>
    <row r="111" spans="1:52" ht="30" customHeight="1" x14ac:dyDescent="0.3">
      <c r="A111" s="22" t="s">
        <v>676</v>
      </c>
      <c r="B111" s="22" t="s">
        <v>677</v>
      </c>
      <c r="C111" s="22" t="s">
        <v>678</v>
      </c>
      <c r="D111" s="23">
        <v>1</v>
      </c>
      <c r="E111" s="25">
        <f>TRUNC(단가대비표!O192*1/8*16/12*25/20, 1)</f>
        <v>0</v>
      </c>
      <c r="F111" s="28">
        <f>TRUNC(E111*D111,1)</f>
        <v>0</v>
      </c>
      <c r="G111" s="25">
        <f>TRUNC(단가대비표!P192*1/8*16/12*25/20, 1)</f>
        <v>59020.2</v>
      </c>
      <c r="H111" s="28">
        <f>TRUNC(G111*D111,1)</f>
        <v>59020.2</v>
      </c>
      <c r="I111" s="25">
        <f>TRUNC(단가대비표!V192*1/8*16/12*25/20, 1)</f>
        <v>0</v>
      </c>
      <c r="J111" s="28">
        <f>TRUNC(I111*D111,1)</f>
        <v>0</v>
      </c>
      <c r="K111" s="25">
        <f t="shared" si="13"/>
        <v>59020.2</v>
      </c>
      <c r="L111" s="28">
        <f t="shared" si="13"/>
        <v>59020.2</v>
      </c>
      <c r="M111" s="22" t="s">
        <v>52</v>
      </c>
      <c r="N111" s="2" t="s">
        <v>830</v>
      </c>
      <c r="O111" s="2" t="s">
        <v>679</v>
      </c>
      <c r="P111" s="2" t="s">
        <v>64</v>
      </c>
      <c r="Q111" s="2" t="s">
        <v>64</v>
      </c>
      <c r="R111" s="2" t="s">
        <v>63</v>
      </c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2" t="s">
        <v>52</v>
      </c>
      <c r="AW111" s="2" t="s">
        <v>837</v>
      </c>
      <c r="AX111" s="2" t="s">
        <v>63</v>
      </c>
      <c r="AY111" s="2" t="s">
        <v>52</v>
      </c>
      <c r="AZ111" s="2" t="s">
        <v>52</v>
      </c>
    </row>
    <row r="112" spans="1:52" ht="30" customHeight="1" x14ac:dyDescent="0.3">
      <c r="A112" s="22" t="s">
        <v>681</v>
      </c>
      <c r="B112" s="22" t="s">
        <v>52</v>
      </c>
      <c r="C112" s="22" t="s">
        <v>52</v>
      </c>
      <c r="D112" s="23"/>
      <c r="E112" s="25"/>
      <c r="F112" s="28">
        <f>TRUNC(SUMIF(N108:N111, N107, F108:F111),0)</f>
        <v>10666</v>
      </c>
      <c r="G112" s="25"/>
      <c r="H112" s="28">
        <f>TRUNC(SUMIF(N108:N111, N107, H108:H111),0)</f>
        <v>59020</v>
      </c>
      <c r="I112" s="25"/>
      <c r="J112" s="28">
        <f>TRUNC(SUMIF(N108:N111, N107, J108:J111),0)</f>
        <v>53629</v>
      </c>
      <c r="K112" s="25"/>
      <c r="L112" s="28">
        <f>F112+H112+J112</f>
        <v>123315</v>
      </c>
      <c r="M112" s="22" t="s">
        <v>52</v>
      </c>
      <c r="N112" s="2" t="s">
        <v>67</v>
      </c>
      <c r="O112" s="2" t="s">
        <v>67</v>
      </c>
      <c r="P112" s="2" t="s">
        <v>52</v>
      </c>
      <c r="Q112" s="2" t="s">
        <v>52</v>
      </c>
      <c r="R112" s="2" t="s">
        <v>52</v>
      </c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2" t="s">
        <v>52</v>
      </c>
      <c r="AW112" s="2" t="s">
        <v>52</v>
      </c>
      <c r="AX112" s="2" t="s">
        <v>52</v>
      </c>
      <c r="AY112" s="2" t="s">
        <v>52</v>
      </c>
      <c r="AZ112" s="2" t="s">
        <v>52</v>
      </c>
    </row>
    <row r="113" spans="1:52" ht="30" customHeight="1" x14ac:dyDescent="0.3">
      <c r="A113" s="23"/>
      <c r="B113" s="23"/>
      <c r="C113" s="23"/>
      <c r="D113" s="23"/>
      <c r="E113" s="25"/>
      <c r="F113" s="28"/>
      <c r="G113" s="25"/>
      <c r="H113" s="28"/>
      <c r="I113" s="25"/>
      <c r="J113" s="28"/>
      <c r="K113" s="25"/>
      <c r="L113" s="28"/>
      <c r="M113" s="23"/>
    </row>
    <row r="114" spans="1:52" ht="30" customHeight="1" x14ac:dyDescent="0.3">
      <c r="A114" s="19" t="s">
        <v>838</v>
      </c>
      <c r="B114" s="20"/>
      <c r="C114" s="20"/>
      <c r="D114" s="20"/>
      <c r="E114" s="24"/>
      <c r="F114" s="27"/>
      <c r="G114" s="24"/>
      <c r="H114" s="27"/>
      <c r="I114" s="24"/>
      <c r="J114" s="27"/>
      <c r="K114" s="24"/>
      <c r="L114" s="27"/>
      <c r="M114" s="21"/>
      <c r="N114" s="1" t="s">
        <v>839</v>
      </c>
    </row>
    <row r="115" spans="1:52" ht="30" customHeight="1" x14ac:dyDescent="0.3">
      <c r="A115" s="22" t="s">
        <v>820</v>
      </c>
      <c r="B115" s="22" t="s">
        <v>840</v>
      </c>
      <c r="C115" s="22" t="s">
        <v>93</v>
      </c>
      <c r="D115" s="23">
        <v>0.17369999999999999</v>
      </c>
      <c r="E115" s="25">
        <f>단가대비표!O22</f>
        <v>0</v>
      </c>
      <c r="F115" s="28">
        <f>TRUNC(E115*D115,1)</f>
        <v>0</v>
      </c>
      <c r="G115" s="25">
        <f>단가대비표!P22</f>
        <v>0</v>
      </c>
      <c r="H115" s="28">
        <f>TRUNC(G115*D115,1)</f>
        <v>0</v>
      </c>
      <c r="I115" s="25">
        <f>단가대비표!V22</f>
        <v>520694</v>
      </c>
      <c r="J115" s="28">
        <f>TRUNC(I115*D115,1)</f>
        <v>90444.5</v>
      </c>
      <c r="K115" s="25">
        <f t="shared" ref="K115:L118" si="14">TRUNC(E115+G115+I115,1)</f>
        <v>520694</v>
      </c>
      <c r="L115" s="28">
        <f t="shared" si="14"/>
        <v>90444.5</v>
      </c>
      <c r="M115" s="22" t="s">
        <v>665</v>
      </c>
      <c r="N115" s="2" t="s">
        <v>839</v>
      </c>
      <c r="O115" s="2" t="s">
        <v>842</v>
      </c>
      <c r="P115" s="2" t="s">
        <v>64</v>
      </c>
      <c r="Q115" s="2" t="s">
        <v>64</v>
      </c>
      <c r="R115" s="2" t="s">
        <v>63</v>
      </c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2" t="s">
        <v>52</v>
      </c>
      <c r="AW115" s="2" t="s">
        <v>843</v>
      </c>
      <c r="AX115" s="2" t="s">
        <v>52</v>
      </c>
      <c r="AY115" s="2" t="s">
        <v>52</v>
      </c>
      <c r="AZ115" s="2" t="s">
        <v>52</v>
      </c>
    </row>
    <row r="116" spans="1:52" ht="30" customHeight="1" x14ac:dyDescent="0.3">
      <c r="A116" s="22" t="s">
        <v>668</v>
      </c>
      <c r="B116" s="22" t="s">
        <v>669</v>
      </c>
      <c r="C116" s="22" t="s">
        <v>670</v>
      </c>
      <c r="D116" s="23">
        <v>10</v>
      </c>
      <c r="E116" s="25">
        <f>단가대비표!O45</f>
        <v>1421</v>
      </c>
      <c r="F116" s="28">
        <f>TRUNC(E116*D116,1)</f>
        <v>14210</v>
      </c>
      <c r="G116" s="25">
        <f>단가대비표!P45</f>
        <v>0</v>
      </c>
      <c r="H116" s="28">
        <f>TRUNC(G116*D116,1)</f>
        <v>0</v>
      </c>
      <c r="I116" s="25">
        <f>단가대비표!V45</f>
        <v>0</v>
      </c>
      <c r="J116" s="28">
        <f>TRUNC(I116*D116,1)</f>
        <v>0</v>
      </c>
      <c r="K116" s="25">
        <f t="shared" si="14"/>
        <v>1421</v>
      </c>
      <c r="L116" s="28">
        <f t="shared" si="14"/>
        <v>14210</v>
      </c>
      <c r="M116" s="22" t="s">
        <v>52</v>
      </c>
      <c r="N116" s="2" t="s">
        <v>839</v>
      </c>
      <c r="O116" s="2" t="s">
        <v>671</v>
      </c>
      <c r="P116" s="2" t="s">
        <v>64</v>
      </c>
      <c r="Q116" s="2" t="s">
        <v>64</v>
      </c>
      <c r="R116" s="2" t="s">
        <v>63</v>
      </c>
      <c r="S116" s="3"/>
      <c r="T116" s="3"/>
      <c r="U116" s="3"/>
      <c r="V116" s="3">
        <v>1</v>
      </c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2" t="s">
        <v>52</v>
      </c>
      <c r="AW116" s="2" t="s">
        <v>844</v>
      </c>
      <c r="AX116" s="2" t="s">
        <v>52</v>
      </c>
      <c r="AY116" s="2" t="s">
        <v>52</v>
      </c>
      <c r="AZ116" s="2" t="s">
        <v>52</v>
      </c>
    </row>
    <row r="117" spans="1:52" ht="30" customHeight="1" x14ac:dyDescent="0.3">
      <c r="A117" s="22" t="s">
        <v>673</v>
      </c>
      <c r="B117" s="22" t="s">
        <v>845</v>
      </c>
      <c r="C117" s="22" t="s">
        <v>630</v>
      </c>
      <c r="D117" s="23">
        <v>1</v>
      </c>
      <c r="E117" s="25">
        <f>TRUNC(SUMIF(V115:V118, RIGHTB(O117, 1), F115:F118)*U117, 2)</f>
        <v>8099.7</v>
      </c>
      <c r="F117" s="28">
        <f>TRUNC(E117*D117,1)</f>
        <v>8099.7</v>
      </c>
      <c r="G117" s="25">
        <v>0</v>
      </c>
      <c r="H117" s="28">
        <f>TRUNC(G117*D117,1)</f>
        <v>0</v>
      </c>
      <c r="I117" s="25">
        <v>0</v>
      </c>
      <c r="J117" s="28">
        <f>TRUNC(I117*D117,1)</f>
        <v>0</v>
      </c>
      <c r="K117" s="25">
        <f t="shared" si="14"/>
        <v>8099.7</v>
      </c>
      <c r="L117" s="28">
        <f t="shared" si="14"/>
        <v>8099.7</v>
      </c>
      <c r="M117" s="22" t="s">
        <v>52</v>
      </c>
      <c r="N117" s="2" t="s">
        <v>839</v>
      </c>
      <c r="O117" s="2" t="s">
        <v>631</v>
      </c>
      <c r="P117" s="2" t="s">
        <v>64</v>
      </c>
      <c r="Q117" s="2" t="s">
        <v>64</v>
      </c>
      <c r="R117" s="2" t="s">
        <v>64</v>
      </c>
      <c r="S117" s="3">
        <v>0</v>
      </c>
      <c r="T117" s="3">
        <v>0</v>
      </c>
      <c r="U117" s="3">
        <v>0.56999999999999995</v>
      </c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2" t="s">
        <v>52</v>
      </c>
      <c r="AW117" s="2" t="s">
        <v>846</v>
      </c>
      <c r="AX117" s="2" t="s">
        <v>52</v>
      </c>
      <c r="AY117" s="2" t="s">
        <v>52</v>
      </c>
      <c r="AZ117" s="2" t="s">
        <v>52</v>
      </c>
    </row>
    <row r="118" spans="1:52" ht="30" customHeight="1" x14ac:dyDescent="0.3">
      <c r="A118" s="22" t="s">
        <v>676</v>
      </c>
      <c r="B118" s="22" t="s">
        <v>677</v>
      </c>
      <c r="C118" s="22" t="s">
        <v>678</v>
      </c>
      <c r="D118" s="23">
        <v>1</v>
      </c>
      <c r="E118" s="25">
        <f>TRUNC(단가대비표!O192*1/8*16/12*25/20, 1)</f>
        <v>0</v>
      </c>
      <c r="F118" s="28">
        <f>TRUNC(E118*D118,1)</f>
        <v>0</v>
      </c>
      <c r="G118" s="25">
        <f>TRUNC(단가대비표!P192*1/8*16/12*25/20, 1)</f>
        <v>59020.2</v>
      </c>
      <c r="H118" s="28">
        <f>TRUNC(G118*D118,1)</f>
        <v>59020.2</v>
      </c>
      <c r="I118" s="25">
        <f>TRUNC(단가대비표!V192*1/8*16/12*25/20, 1)</f>
        <v>0</v>
      </c>
      <c r="J118" s="28">
        <f>TRUNC(I118*D118,1)</f>
        <v>0</v>
      </c>
      <c r="K118" s="25">
        <f t="shared" si="14"/>
        <v>59020.2</v>
      </c>
      <c r="L118" s="28">
        <f t="shared" si="14"/>
        <v>59020.2</v>
      </c>
      <c r="M118" s="22" t="s">
        <v>52</v>
      </c>
      <c r="N118" s="2" t="s">
        <v>839</v>
      </c>
      <c r="O118" s="2" t="s">
        <v>679</v>
      </c>
      <c r="P118" s="2" t="s">
        <v>64</v>
      </c>
      <c r="Q118" s="2" t="s">
        <v>64</v>
      </c>
      <c r="R118" s="2" t="s">
        <v>63</v>
      </c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2" t="s">
        <v>52</v>
      </c>
      <c r="AW118" s="2" t="s">
        <v>847</v>
      </c>
      <c r="AX118" s="2" t="s">
        <v>63</v>
      </c>
      <c r="AY118" s="2" t="s">
        <v>52</v>
      </c>
      <c r="AZ118" s="2" t="s">
        <v>52</v>
      </c>
    </row>
    <row r="119" spans="1:52" ht="30" customHeight="1" x14ac:dyDescent="0.3">
      <c r="A119" s="22" t="s">
        <v>681</v>
      </c>
      <c r="B119" s="22" t="s">
        <v>52</v>
      </c>
      <c r="C119" s="22" t="s">
        <v>52</v>
      </c>
      <c r="D119" s="23"/>
      <c r="E119" s="25"/>
      <c r="F119" s="28">
        <f>TRUNC(SUMIF(N115:N118, N114, F115:F118),0)</f>
        <v>22309</v>
      </c>
      <c r="G119" s="25"/>
      <c r="H119" s="28">
        <f>TRUNC(SUMIF(N115:N118, N114, H115:H118),0)</f>
        <v>59020</v>
      </c>
      <c r="I119" s="25"/>
      <c r="J119" s="28">
        <f>TRUNC(SUMIF(N115:N118, N114, J115:J118),0)</f>
        <v>90444</v>
      </c>
      <c r="K119" s="25"/>
      <c r="L119" s="28">
        <f>F119+H119+J119</f>
        <v>171773</v>
      </c>
      <c r="M119" s="22" t="s">
        <v>52</v>
      </c>
      <c r="N119" s="2" t="s">
        <v>67</v>
      </c>
      <c r="O119" s="2" t="s">
        <v>67</v>
      </c>
      <c r="P119" s="2" t="s">
        <v>52</v>
      </c>
      <c r="Q119" s="2" t="s">
        <v>52</v>
      </c>
      <c r="R119" s="2" t="s">
        <v>52</v>
      </c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2" t="s">
        <v>52</v>
      </c>
      <c r="AW119" s="2" t="s">
        <v>52</v>
      </c>
      <c r="AX119" s="2" t="s">
        <v>52</v>
      </c>
      <c r="AY119" s="2" t="s">
        <v>52</v>
      </c>
      <c r="AZ119" s="2" t="s">
        <v>52</v>
      </c>
    </row>
    <row r="120" spans="1:52" ht="30" customHeight="1" x14ac:dyDescent="0.3">
      <c r="A120" s="23"/>
      <c r="B120" s="23"/>
      <c r="C120" s="23"/>
      <c r="D120" s="23"/>
      <c r="E120" s="25"/>
      <c r="F120" s="28"/>
      <c r="G120" s="25"/>
      <c r="H120" s="28"/>
      <c r="I120" s="25"/>
      <c r="J120" s="28"/>
      <c r="K120" s="25"/>
      <c r="L120" s="28"/>
      <c r="M120" s="23"/>
    </row>
    <row r="121" spans="1:52" ht="30" customHeight="1" x14ac:dyDescent="0.3">
      <c r="A121" s="19" t="s">
        <v>848</v>
      </c>
      <c r="B121" s="20"/>
      <c r="C121" s="20"/>
      <c r="D121" s="20"/>
      <c r="E121" s="24"/>
      <c r="F121" s="27"/>
      <c r="G121" s="24"/>
      <c r="H121" s="27"/>
      <c r="I121" s="24"/>
      <c r="J121" s="27"/>
      <c r="K121" s="24"/>
      <c r="L121" s="27"/>
      <c r="M121" s="21"/>
      <c r="N121" s="1" t="s">
        <v>849</v>
      </c>
    </row>
    <row r="122" spans="1:52" ht="30" customHeight="1" x14ac:dyDescent="0.3">
      <c r="A122" s="22" t="s">
        <v>850</v>
      </c>
      <c r="B122" s="22" t="s">
        <v>821</v>
      </c>
      <c r="C122" s="22" t="s">
        <v>93</v>
      </c>
      <c r="D122" s="23">
        <v>0.25979999999999998</v>
      </c>
      <c r="E122" s="25">
        <f>단가대비표!O23</f>
        <v>0</v>
      </c>
      <c r="F122" s="28">
        <f>TRUNC(E122*D122,1)</f>
        <v>0</v>
      </c>
      <c r="G122" s="25">
        <f>단가대비표!P23</f>
        <v>0</v>
      </c>
      <c r="H122" s="28">
        <f>TRUNC(G122*D122,1)</f>
        <v>0</v>
      </c>
      <c r="I122" s="25">
        <f>단가대비표!V23</f>
        <v>91593</v>
      </c>
      <c r="J122" s="28">
        <f>TRUNC(I122*D122,1)</f>
        <v>23795.8</v>
      </c>
      <c r="K122" s="25">
        <f t="shared" ref="K122:L125" si="15">TRUNC(E122+G122+I122,1)</f>
        <v>91593</v>
      </c>
      <c r="L122" s="28">
        <f t="shared" si="15"/>
        <v>23795.8</v>
      </c>
      <c r="M122" s="22" t="s">
        <v>665</v>
      </c>
      <c r="N122" s="2" t="s">
        <v>849</v>
      </c>
      <c r="O122" s="2" t="s">
        <v>852</v>
      </c>
      <c r="P122" s="2" t="s">
        <v>64</v>
      </c>
      <c r="Q122" s="2" t="s">
        <v>64</v>
      </c>
      <c r="R122" s="2" t="s">
        <v>63</v>
      </c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2" t="s">
        <v>52</v>
      </c>
      <c r="AW122" s="2" t="s">
        <v>853</v>
      </c>
      <c r="AX122" s="2" t="s">
        <v>52</v>
      </c>
      <c r="AY122" s="2" t="s">
        <v>52</v>
      </c>
      <c r="AZ122" s="2" t="s">
        <v>52</v>
      </c>
    </row>
    <row r="123" spans="1:52" ht="30" customHeight="1" x14ac:dyDescent="0.3">
      <c r="A123" s="22" t="s">
        <v>668</v>
      </c>
      <c r="B123" s="22" t="s">
        <v>669</v>
      </c>
      <c r="C123" s="22" t="s">
        <v>670</v>
      </c>
      <c r="D123" s="23">
        <v>10.3</v>
      </c>
      <c r="E123" s="25">
        <f>단가대비표!O45</f>
        <v>1421</v>
      </c>
      <c r="F123" s="28">
        <f>TRUNC(E123*D123,1)</f>
        <v>14636.3</v>
      </c>
      <c r="G123" s="25">
        <f>단가대비표!P45</f>
        <v>0</v>
      </c>
      <c r="H123" s="28">
        <f>TRUNC(G123*D123,1)</f>
        <v>0</v>
      </c>
      <c r="I123" s="25">
        <f>단가대비표!V45</f>
        <v>0</v>
      </c>
      <c r="J123" s="28">
        <f>TRUNC(I123*D123,1)</f>
        <v>0</v>
      </c>
      <c r="K123" s="25">
        <f t="shared" si="15"/>
        <v>1421</v>
      </c>
      <c r="L123" s="28">
        <f t="shared" si="15"/>
        <v>14636.3</v>
      </c>
      <c r="M123" s="22" t="s">
        <v>52</v>
      </c>
      <c r="N123" s="2" t="s">
        <v>849</v>
      </c>
      <c r="O123" s="2" t="s">
        <v>671</v>
      </c>
      <c r="P123" s="2" t="s">
        <v>64</v>
      </c>
      <c r="Q123" s="2" t="s">
        <v>64</v>
      </c>
      <c r="R123" s="2" t="s">
        <v>63</v>
      </c>
      <c r="S123" s="3"/>
      <c r="T123" s="3"/>
      <c r="U123" s="3"/>
      <c r="V123" s="3">
        <v>1</v>
      </c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2" t="s">
        <v>52</v>
      </c>
      <c r="AW123" s="2" t="s">
        <v>854</v>
      </c>
      <c r="AX123" s="2" t="s">
        <v>52</v>
      </c>
      <c r="AY123" s="2" t="s">
        <v>52</v>
      </c>
      <c r="AZ123" s="2" t="s">
        <v>52</v>
      </c>
    </row>
    <row r="124" spans="1:52" ht="30" customHeight="1" x14ac:dyDescent="0.3">
      <c r="A124" s="22" t="s">
        <v>673</v>
      </c>
      <c r="B124" s="22" t="s">
        <v>813</v>
      </c>
      <c r="C124" s="22" t="s">
        <v>630</v>
      </c>
      <c r="D124" s="23">
        <v>1</v>
      </c>
      <c r="E124" s="25">
        <f>TRUNC(SUMIF(V122:V125, RIGHTB(O124, 1), F122:F125)*U124, 2)</f>
        <v>2927.26</v>
      </c>
      <c r="F124" s="28">
        <f>TRUNC(E124*D124,1)</f>
        <v>2927.2</v>
      </c>
      <c r="G124" s="25">
        <v>0</v>
      </c>
      <c r="H124" s="28">
        <f>TRUNC(G124*D124,1)</f>
        <v>0</v>
      </c>
      <c r="I124" s="25">
        <v>0</v>
      </c>
      <c r="J124" s="28">
        <f>TRUNC(I124*D124,1)</f>
        <v>0</v>
      </c>
      <c r="K124" s="25">
        <f t="shared" si="15"/>
        <v>2927.2</v>
      </c>
      <c r="L124" s="28">
        <f t="shared" si="15"/>
        <v>2927.2</v>
      </c>
      <c r="M124" s="22" t="s">
        <v>52</v>
      </c>
      <c r="N124" s="2" t="s">
        <v>849</v>
      </c>
      <c r="O124" s="2" t="s">
        <v>631</v>
      </c>
      <c r="P124" s="2" t="s">
        <v>64</v>
      </c>
      <c r="Q124" s="2" t="s">
        <v>64</v>
      </c>
      <c r="R124" s="2" t="s">
        <v>64</v>
      </c>
      <c r="S124" s="3">
        <v>0</v>
      </c>
      <c r="T124" s="3">
        <v>0</v>
      </c>
      <c r="U124" s="3">
        <v>0.2</v>
      </c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2" t="s">
        <v>52</v>
      </c>
      <c r="AW124" s="2" t="s">
        <v>855</v>
      </c>
      <c r="AX124" s="2" t="s">
        <v>52</v>
      </c>
      <c r="AY124" s="2" t="s">
        <v>52</v>
      </c>
      <c r="AZ124" s="2" t="s">
        <v>52</v>
      </c>
    </row>
    <row r="125" spans="1:52" ht="30" customHeight="1" x14ac:dyDescent="0.3">
      <c r="A125" s="22" t="s">
        <v>753</v>
      </c>
      <c r="B125" s="22" t="s">
        <v>677</v>
      </c>
      <c r="C125" s="22" t="s">
        <v>678</v>
      </c>
      <c r="D125" s="23">
        <v>1</v>
      </c>
      <c r="E125" s="25">
        <f>TRUNC(단가대비표!O193*1/8*16/12*25/20, 1)</f>
        <v>0</v>
      </c>
      <c r="F125" s="28">
        <f>TRUNC(E125*D125,1)</f>
        <v>0</v>
      </c>
      <c r="G125" s="25">
        <f>TRUNC(단가대비표!P193*1/8*16/12*25/20, 1)</f>
        <v>49778.3</v>
      </c>
      <c r="H125" s="28">
        <f>TRUNC(G125*D125,1)</f>
        <v>49778.3</v>
      </c>
      <c r="I125" s="25">
        <f>TRUNC(단가대비표!V193*1/8*16/12*25/20, 1)</f>
        <v>0</v>
      </c>
      <c r="J125" s="28">
        <f>TRUNC(I125*D125,1)</f>
        <v>0</v>
      </c>
      <c r="K125" s="25">
        <f t="shared" si="15"/>
        <v>49778.3</v>
      </c>
      <c r="L125" s="28">
        <f t="shared" si="15"/>
        <v>49778.3</v>
      </c>
      <c r="M125" s="22" t="s">
        <v>52</v>
      </c>
      <c r="N125" s="2" t="s">
        <v>849</v>
      </c>
      <c r="O125" s="2" t="s">
        <v>754</v>
      </c>
      <c r="P125" s="2" t="s">
        <v>64</v>
      </c>
      <c r="Q125" s="2" t="s">
        <v>64</v>
      </c>
      <c r="R125" s="2" t="s">
        <v>63</v>
      </c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2" t="s">
        <v>52</v>
      </c>
      <c r="AW125" s="2" t="s">
        <v>856</v>
      </c>
      <c r="AX125" s="2" t="s">
        <v>63</v>
      </c>
      <c r="AY125" s="2" t="s">
        <v>52</v>
      </c>
      <c r="AZ125" s="2" t="s">
        <v>52</v>
      </c>
    </row>
    <row r="126" spans="1:52" ht="30" customHeight="1" x14ac:dyDescent="0.3">
      <c r="A126" s="22" t="s">
        <v>681</v>
      </c>
      <c r="B126" s="22" t="s">
        <v>52</v>
      </c>
      <c r="C126" s="22" t="s">
        <v>52</v>
      </c>
      <c r="D126" s="23"/>
      <c r="E126" s="25"/>
      <c r="F126" s="28">
        <f>TRUNC(SUMIF(N122:N125, N121, F122:F125),0)</f>
        <v>17563</v>
      </c>
      <c r="G126" s="25"/>
      <c r="H126" s="28">
        <f>TRUNC(SUMIF(N122:N125, N121, H122:H125),0)</f>
        <v>49778</v>
      </c>
      <c r="I126" s="25"/>
      <c r="J126" s="28">
        <f>TRUNC(SUMIF(N122:N125, N121, J122:J125),0)</f>
        <v>23795</v>
      </c>
      <c r="K126" s="25"/>
      <c r="L126" s="28">
        <f>F126+H126+J126</f>
        <v>91136</v>
      </c>
      <c r="M126" s="22" t="s">
        <v>52</v>
      </c>
      <c r="N126" s="2" t="s">
        <v>67</v>
      </c>
      <c r="O126" s="2" t="s">
        <v>67</v>
      </c>
      <c r="P126" s="2" t="s">
        <v>52</v>
      </c>
      <c r="Q126" s="2" t="s">
        <v>52</v>
      </c>
      <c r="R126" s="2" t="s">
        <v>52</v>
      </c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2" t="s">
        <v>52</v>
      </c>
      <c r="AW126" s="2" t="s">
        <v>52</v>
      </c>
      <c r="AX126" s="2" t="s">
        <v>52</v>
      </c>
      <c r="AY126" s="2" t="s">
        <v>52</v>
      </c>
      <c r="AZ126" s="2" t="s">
        <v>52</v>
      </c>
    </row>
    <row r="127" spans="1:52" ht="30" customHeight="1" x14ac:dyDescent="0.3">
      <c r="A127" s="23"/>
      <c r="B127" s="23"/>
      <c r="C127" s="23"/>
      <c r="D127" s="23"/>
      <c r="E127" s="25"/>
      <c r="F127" s="28"/>
      <c r="G127" s="25"/>
      <c r="H127" s="28"/>
      <c r="I127" s="25"/>
      <c r="J127" s="28"/>
      <c r="K127" s="25"/>
      <c r="L127" s="28"/>
      <c r="M127" s="23"/>
    </row>
    <row r="128" spans="1:52" ht="30" customHeight="1" x14ac:dyDescent="0.3">
      <c r="A128" s="19" t="s">
        <v>857</v>
      </c>
      <c r="B128" s="20"/>
      <c r="C128" s="20"/>
      <c r="D128" s="20"/>
      <c r="E128" s="24"/>
      <c r="F128" s="27"/>
      <c r="G128" s="24"/>
      <c r="H128" s="27"/>
      <c r="I128" s="24"/>
      <c r="J128" s="27"/>
      <c r="K128" s="24"/>
      <c r="L128" s="27"/>
      <c r="M128" s="21"/>
      <c r="N128" s="1" t="s">
        <v>858</v>
      </c>
    </row>
    <row r="129" spans="1:52" ht="30" customHeight="1" x14ac:dyDescent="0.3">
      <c r="A129" s="22" t="s">
        <v>859</v>
      </c>
      <c r="B129" s="22" t="s">
        <v>831</v>
      </c>
      <c r="C129" s="22" t="s">
        <v>93</v>
      </c>
      <c r="D129" s="23">
        <v>0.2576</v>
      </c>
      <c r="E129" s="25">
        <f>단가대비표!O24</f>
        <v>0</v>
      </c>
      <c r="F129" s="28">
        <f>TRUNC(E129*D129,1)</f>
        <v>0</v>
      </c>
      <c r="G129" s="25">
        <f>단가대비표!P24</f>
        <v>0</v>
      </c>
      <c r="H129" s="28">
        <f>TRUNC(G129*D129,1)</f>
        <v>0</v>
      </c>
      <c r="I129" s="25">
        <f>단가대비표!V24</f>
        <v>67216</v>
      </c>
      <c r="J129" s="28">
        <f>TRUNC(I129*D129,1)</f>
        <v>17314.8</v>
      </c>
      <c r="K129" s="25">
        <f t="shared" ref="K129:L132" si="16">TRUNC(E129+G129+I129,1)</f>
        <v>67216</v>
      </c>
      <c r="L129" s="28">
        <f t="shared" si="16"/>
        <v>17314.8</v>
      </c>
      <c r="M129" s="22" t="s">
        <v>665</v>
      </c>
      <c r="N129" s="2" t="s">
        <v>858</v>
      </c>
      <c r="O129" s="2" t="s">
        <v>861</v>
      </c>
      <c r="P129" s="2" t="s">
        <v>64</v>
      </c>
      <c r="Q129" s="2" t="s">
        <v>64</v>
      </c>
      <c r="R129" s="2" t="s">
        <v>63</v>
      </c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2" t="s">
        <v>52</v>
      </c>
      <c r="AW129" s="2" t="s">
        <v>862</v>
      </c>
      <c r="AX129" s="2" t="s">
        <v>52</v>
      </c>
      <c r="AY129" s="2" t="s">
        <v>52</v>
      </c>
      <c r="AZ129" s="2" t="s">
        <v>52</v>
      </c>
    </row>
    <row r="130" spans="1:52" ht="30" customHeight="1" x14ac:dyDescent="0.3">
      <c r="A130" s="22" t="s">
        <v>668</v>
      </c>
      <c r="B130" s="22" t="s">
        <v>669</v>
      </c>
      <c r="C130" s="22" t="s">
        <v>670</v>
      </c>
      <c r="D130" s="23">
        <v>16.5</v>
      </c>
      <c r="E130" s="25">
        <f>단가대비표!O45</f>
        <v>1421</v>
      </c>
      <c r="F130" s="28">
        <f>TRUNC(E130*D130,1)</f>
        <v>23446.5</v>
      </c>
      <c r="G130" s="25">
        <f>단가대비표!P45</f>
        <v>0</v>
      </c>
      <c r="H130" s="28">
        <f>TRUNC(G130*D130,1)</f>
        <v>0</v>
      </c>
      <c r="I130" s="25">
        <f>단가대비표!V45</f>
        <v>0</v>
      </c>
      <c r="J130" s="28">
        <f>TRUNC(I130*D130,1)</f>
        <v>0</v>
      </c>
      <c r="K130" s="25">
        <f t="shared" si="16"/>
        <v>1421</v>
      </c>
      <c r="L130" s="28">
        <f t="shared" si="16"/>
        <v>23446.5</v>
      </c>
      <c r="M130" s="22" t="s">
        <v>52</v>
      </c>
      <c r="N130" s="2" t="s">
        <v>858</v>
      </c>
      <c r="O130" s="2" t="s">
        <v>671</v>
      </c>
      <c r="P130" s="2" t="s">
        <v>64</v>
      </c>
      <c r="Q130" s="2" t="s">
        <v>64</v>
      </c>
      <c r="R130" s="2" t="s">
        <v>63</v>
      </c>
      <c r="S130" s="3"/>
      <c r="T130" s="3"/>
      <c r="U130" s="3"/>
      <c r="V130" s="3">
        <v>1</v>
      </c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2" t="s">
        <v>52</v>
      </c>
      <c r="AW130" s="2" t="s">
        <v>863</v>
      </c>
      <c r="AX130" s="2" t="s">
        <v>52</v>
      </c>
      <c r="AY130" s="2" t="s">
        <v>52</v>
      </c>
      <c r="AZ130" s="2" t="s">
        <v>52</v>
      </c>
    </row>
    <row r="131" spans="1:52" ht="30" customHeight="1" x14ac:dyDescent="0.3">
      <c r="A131" s="22" t="s">
        <v>673</v>
      </c>
      <c r="B131" s="22" t="s">
        <v>826</v>
      </c>
      <c r="C131" s="22" t="s">
        <v>630</v>
      </c>
      <c r="D131" s="23">
        <v>1</v>
      </c>
      <c r="E131" s="25">
        <f>TRUNC(SUMIF(V129:V132, RIGHTB(O131, 1), F129:F132)*U131, 2)</f>
        <v>9144.1299999999992</v>
      </c>
      <c r="F131" s="28">
        <f>TRUNC(E131*D131,1)</f>
        <v>9144.1</v>
      </c>
      <c r="G131" s="25">
        <v>0</v>
      </c>
      <c r="H131" s="28">
        <f>TRUNC(G131*D131,1)</f>
        <v>0</v>
      </c>
      <c r="I131" s="25">
        <v>0</v>
      </c>
      <c r="J131" s="28">
        <f>TRUNC(I131*D131,1)</f>
        <v>0</v>
      </c>
      <c r="K131" s="25">
        <f t="shared" si="16"/>
        <v>9144.1</v>
      </c>
      <c r="L131" s="28">
        <f t="shared" si="16"/>
        <v>9144.1</v>
      </c>
      <c r="M131" s="22" t="s">
        <v>52</v>
      </c>
      <c r="N131" s="2" t="s">
        <v>858</v>
      </c>
      <c r="O131" s="2" t="s">
        <v>631</v>
      </c>
      <c r="P131" s="2" t="s">
        <v>64</v>
      </c>
      <c r="Q131" s="2" t="s">
        <v>64</v>
      </c>
      <c r="R131" s="2" t="s">
        <v>64</v>
      </c>
      <c r="S131" s="3">
        <v>0</v>
      </c>
      <c r="T131" s="3">
        <v>0</v>
      </c>
      <c r="U131" s="3">
        <v>0.39</v>
      </c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2" t="s">
        <v>52</v>
      </c>
      <c r="AW131" s="2" t="s">
        <v>864</v>
      </c>
      <c r="AX131" s="2" t="s">
        <v>52</v>
      </c>
      <c r="AY131" s="2" t="s">
        <v>52</v>
      </c>
      <c r="AZ131" s="2" t="s">
        <v>52</v>
      </c>
    </row>
    <row r="132" spans="1:52" ht="30" customHeight="1" x14ac:dyDescent="0.3">
      <c r="A132" s="22" t="s">
        <v>676</v>
      </c>
      <c r="B132" s="22" t="s">
        <v>677</v>
      </c>
      <c r="C132" s="22" t="s">
        <v>678</v>
      </c>
      <c r="D132" s="23">
        <v>1</v>
      </c>
      <c r="E132" s="25">
        <f>TRUNC(단가대비표!O192*1/8*16/12*25/20, 1)</f>
        <v>0</v>
      </c>
      <c r="F132" s="28">
        <f>TRUNC(E132*D132,1)</f>
        <v>0</v>
      </c>
      <c r="G132" s="25">
        <f>TRUNC(단가대비표!P192*1/8*16/12*25/20, 1)</f>
        <v>59020.2</v>
      </c>
      <c r="H132" s="28">
        <f>TRUNC(G132*D132,1)</f>
        <v>59020.2</v>
      </c>
      <c r="I132" s="25">
        <f>TRUNC(단가대비표!V192*1/8*16/12*25/20, 1)</f>
        <v>0</v>
      </c>
      <c r="J132" s="28">
        <f>TRUNC(I132*D132,1)</f>
        <v>0</v>
      </c>
      <c r="K132" s="25">
        <f t="shared" si="16"/>
        <v>59020.2</v>
      </c>
      <c r="L132" s="28">
        <f t="shared" si="16"/>
        <v>59020.2</v>
      </c>
      <c r="M132" s="22" t="s">
        <v>52</v>
      </c>
      <c r="N132" s="2" t="s">
        <v>858</v>
      </c>
      <c r="O132" s="2" t="s">
        <v>679</v>
      </c>
      <c r="P132" s="2" t="s">
        <v>64</v>
      </c>
      <c r="Q132" s="2" t="s">
        <v>64</v>
      </c>
      <c r="R132" s="2" t="s">
        <v>63</v>
      </c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2" t="s">
        <v>52</v>
      </c>
      <c r="AW132" s="2" t="s">
        <v>865</v>
      </c>
      <c r="AX132" s="2" t="s">
        <v>63</v>
      </c>
      <c r="AY132" s="2" t="s">
        <v>52</v>
      </c>
      <c r="AZ132" s="2" t="s">
        <v>52</v>
      </c>
    </row>
    <row r="133" spans="1:52" ht="30" customHeight="1" x14ac:dyDescent="0.3">
      <c r="A133" s="22" t="s">
        <v>681</v>
      </c>
      <c r="B133" s="22" t="s">
        <v>52</v>
      </c>
      <c r="C133" s="22" t="s">
        <v>52</v>
      </c>
      <c r="D133" s="23"/>
      <c r="E133" s="25"/>
      <c r="F133" s="28">
        <f>TRUNC(SUMIF(N129:N132, N128, F129:F132),0)</f>
        <v>32590</v>
      </c>
      <c r="G133" s="25"/>
      <c r="H133" s="28">
        <f>TRUNC(SUMIF(N129:N132, N128, H129:H132),0)</f>
        <v>59020</v>
      </c>
      <c r="I133" s="25"/>
      <c r="J133" s="28">
        <f>TRUNC(SUMIF(N129:N132, N128, J129:J132),0)</f>
        <v>17314</v>
      </c>
      <c r="K133" s="25"/>
      <c r="L133" s="28">
        <f>F133+H133+J133</f>
        <v>108924</v>
      </c>
      <c r="M133" s="22" t="s">
        <v>52</v>
      </c>
      <c r="N133" s="2" t="s">
        <v>67</v>
      </c>
      <c r="O133" s="2" t="s">
        <v>67</v>
      </c>
      <c r="P133" s="2" t="s">
        <v>52</v>
      </c>
      <c r="Q133" s="2" t="s">
        <v>52</v>
      </c>
      <c r="R133" s="2" t="s">
        <v>52</v>
      </c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2" t="s">
        <v>52</v>
      </c>
      <c r="AW133" s="2" t="s">
        <v>52</v>
      </c>
      <c r="AX133" s="2" t="s">
        <v>52</v>
      </c>
      <c r="AY133" s="2" t="s">
        <v>52</v>
      </c>
      <c r="AZ133" s="2" t="s">
        <v>52</v>
      </c>
    </row>
    <row r="134" spans="1:52" ht="30" customHeight="1" x14ac:dyDescent="0.3">
      <c r="A134" s="23"/>
      <c r="B134" s="23"/>
      <c r="C134" s="23"/>
      <c r="D134" s="23"/>
      <c r="E134" s="25"/>
      <c r="F134" s="28"/>
      <c r="G134" s="25"/>
      <c r="H134" s="28"/>
      <c r="I134" s="25"/>
      <c r="J134" s="28"/>
      <c r="K134" s="25"/>
      <c r="L134" s="28"/>
      <c r="M134" s="23"/>
    </row>
    <row r="135" spans="1:52" ht="30" customHeight="1" x14ac:dyDescent="0.3">
      <c r="A135" s="19" t="s">
        <v>866</v>
      </c>
      <c r="B135" s="20"/>
      <c r="C135" s="20"/>
      <c r="D135" s="20"/>
      <c r="E135" s="24"/>
      <c r="F135" s="27"/>
      <c r="G135" s="24"/>
      <c r="H135" s="27"/>
      <c r="I135" s="24"/>
      <c r="J135" s="27"/>
      <c r="K135" s="24"/>
      <c r="L135" s="27"/>
      <c r="M135" s="21"/>
      <c r="N135" s="1" t="s">
        <v>867</v>
      </c>
    </row>
    <row r="136" spans="1:52" ht="30" customHeight="1" x14ac:dyDescent="0.3">
      <c r="A136" s="22" t="s">
        <v>868</v>
      </c>
      <c r="B136" s="22" t="s">
        <v>869</v>
      </c>
      <c r="C136" s="22" t="s">
        <v>93</v>
      </c>
      <c r="D136" s="23">
        <v>0.26400000000000001</v>
      </c>
      <c r="E136" s="25">
        <f>단가대비표!O27</f>
        <v>0</v>
      </c>
      <c r="F136" s="28">
        <f>TRUNC(E136*D136,1)</f>
        <v>0</v>
      </c>
      <c r="G136" s="25">
        <f>단가대비표!P27</f>
        <v>0</v>
      </c>
      <c r="H136" s="28">
        <f>TRUNC(G136*D136,1)</f>
        <v>0</v>
      </c>
      <c r="I136" s="25">
        <f>단가대비표!V27</f>
        <v>195829</v>
      </c>
      <c r="J136" s="28">
        <f>TRUNC(I136*D136,1)</f>
        <v>51698.8</v>
      </c>
      <c r="K136" s="25">
        <f t="shared" ref="K136:L139" si="17">TRUNC(E136+G136+I136,1)</f>
        <v>195829</v>
      </c>
      <c r="L136" s="28">
        <f t="shared" si="17"/>
        <v>51698.8</v>
      </c>
      <c r="M136" s="22" t="s">
        <v>665</v>
      </c>
      <c r="N136" s="2" t="s">
        <v>867</v>
      </c>
      <c r="O136" s="2" t="s">
        <v>871</v>
      </c>
      <c r="P136" s="2" t="s">
        <v>64</v>
      </c>
      <c r="Q136" s="2" t="s">
        <v>64</v>
      </c>
      <c r="R136" s="2" t="s">
        <v>63</v>
      </c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52</v>
      </c>
      <c r="AW136" s="2" t="s">
        <v>872</v>
      </c>
      <c r="AX136" s="2" t="s">
        <v>52</v>
      </c>
      <c r="AY136" s="2" t="s">
        <v>52</v>
      </c>
      <c r="AZ136" s="2" t="s">
        <v>52</v>
      </c>
    </row>
    <row r="137" spans="1:52" ht="30" customHeight="1" x14ac:dyDescent="0.3">
      <c r="A137" s="22" t="s">
        <v>668</v>
      </c>
      <c r="B137" s="22" t="s">
        <v>669</v>
      </c>
      <c r="C137" s="22" t="s">
        <v>670</v>
      </c>
      <c r="D137" s="23">
        <v>14.7</v>
      </c>
      <c r="E137" s="25">
        <f>단가대비표!O45</f>
        <v>1421</v>
      </c>
      <c r="F137" s="28">
        <f>TRUNC(E137*D137,1)</f>
        <v>20888.7</v>
      </c>
      <c r="G137" s="25">
        <f>단가대비표!P45</f>
        <v>0</v>
      </c>
      <c r="H137" s="28">
        <f>TRUNC(G137*D137,1)</f>
        <v>0</v>
      </c>
      <c r="I137" s="25">
        <f>단가대비표!V45</f>
        <v>0</v>
      </c>
      <c r="J137" s="28">
        <f>TRUNC(I137*D137,1)</f>
        <v>0</v>
      </c>
      <c r="K137" s="25">
        <f t="shared" si="17"/>
        <v>1421</v>
      </c>
      <c r="L137" s="28">
        <f t="shared" si="17"/>
        <v>20888.7</v>
      </c>
      <c r="M137" s="22" t="s">
        <v>52</v>
      </c>
      <c r="N137" s="2" t="s">
        <v>867</v>
      </c>
      <c r="O137" s="2" t="s">
        <v>671</v>
      </c>
      <c r="P137" s="2" t="s">
        <v>64</v>
      </c>
      <c r="Q137" s="2" t="s">
        <v>64</v>
      </c>
      <c r="R137" s="2" t="s">
        <v>63</v>
      </c>
      <c r="S137" s="3"/>
      <c r="T137" s="3"/>
      <c r="U137" s="3"/>
      <c r="V137" s="3">
        <v>1</v>
      </c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2" t="s">
        <v>52</v>
      </c>
      <c r="AW137" s="2" t="s">
        <v>873</v>
      </c>
      <c r="AX137" s="2" t="s">
        <v>52</v>
      </c>
      <c r="AY137" s="2" t="s">
        <v>52</v>
      </c>
      <c r="AZ137" s="2" t="s">
        <v>52</v>
      </c>
    </row>
    <row r="138" spans="1:52" ht="30" customHeight="1" x14ac:dyDescent="0.3">
      <c r="A138" s="22" t="s">
        <v>673</v>
      </c>
      <c r="B138" s="22" t="s">
        <v>874</v>
      </c>
      <c r="C138" s="22" t="s">
        <v>630</v>
      </c>
      <c r="D138" s="23">
        <v>1</v>
      </c>
      <c r="E138" s="25">
        <f>TRUNC(SUMIF(V136:V139, RIGHTB(O138, 1), F136:F139)*U138, 2)</f>
        <v>7311.04</v>
      </c>
      <c r="F138" s="28">
        <f>TRUNC(E138*D138,1)</f>
        <v>7311</v>
      </c>
      <c r="G138" s="25">
        <v>0</v>
      </c>
      <c r="H138" s="28">
        <f>TRUNC(G138*D138,1)</f>
        <v>0</v>
      </c>
      <c r="I138" s="25">
        <v>0</v>
      </c>
      <c r="J138" s="28">
        <f>TRUNC(I138*D138,1)</f>
        <v>0</v>
      </c>
      <c r="K138" s="25">
        <f t="shared" si="17"/>
        <v>7311</v>
      </c>
      <c r="L138" s="28">
        <f t="shared" si="17"/>
        <v>7311</v>
      </c>
      <c r="M138" s="22" t="s">
        <v>52</v>
      </c>
      <c r="N138" s="2" t="s">
        <v>867</v>
      </c>
      <c r="O138" s="2" t="s">
        <v>631</v>
      </c>
      <c r="P138" s="2" t="s">
        <v>64</v>
      </c>
      <c r="Q138" s="2" t="s">
        <v>64</v>
      </c>
      <c r="R138" s="2" t="s">
        <v>64</v>
      </c>
      <c r="S138" s="3">
        <v>0</v>
      </c>
      <c r="T138" s="3">
        <v>0</v>
      </c>
      <c r="U138" s="3">
        <v>0.35</v>
      </c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2" t="s">
        <v>52</v>
      </c>
      <c r="AW138" s="2" t="s">
        <v>875</v>
      </c>
      <c r="AX138" s="2" t="s">
        <v>52</v>
      </c>
      <c r="AY138" s="2" t="s">
        <v>52</v>
      </c>
      <c r="AZ138" s="2" t="s">
        <v>52</v>
      </c>
    </row>
    <row r="139" spans="1:52" ht="30" customHeight="1" x14ac:dyDescent="0.3">
      <c r="A139" s="22" t="s">
        <v>676</v>
      </c>
      <c r="B139" s="22" t="s">
        <v>677</v>
      </c>
      <c r="C139" s="22" t="s">
        <v>678</v>
      </c>
      <c r="D139" s="23">
        <v>1</v>
      </c>
      <c r="E139" s="25">
        <f>TRUNC(단가대비표!O192*1/8*16/12*25/20, 1)</f>
        <v>0</v>
      </c>
      <c r="F139" s="28">
        <f>TRUNC(E139*D139,1)</f>
        <v>0</v>
      </c>
      <c r="G139" s="25">
        <f>TRUNC(단가대비표!P192*1/8*16/12*25/20, 1)</f>
        <v>59020.2</v>
      </c>
      <c r="H139" s="28">
        <f>TRUNC(G139*D139,1)</f>
        <v>59020.2</v>
      </c>
      <c r="I139" s="25">
        <f>TRUNC(단가대비표!V192*1/8*16/12*25/20, 1)</f>
        <v>0</v>
      </c>
      <c r="J139" s="28">
        <f>TRUNC(I139*D139,1)</f>
        <v>0</v>
      </c>
      <c r="K139" s="25">
        <f t="shared" si="17"/>
        <v>59020.2</v>
      </c>
      <c r="L139" s="28">
        <f t="shared" si="17"/>
        <v>59020.2</v>
      </c>
      <c r="M139" s="22" t="s">
        <v>52</v>
      </c>
      <c r="N139" s="2" t="s">
        <v>867</v>
      </c>
      <c r="O139" s="2" t="s">
        <v>679</v>
      </c>
      <c r="P139" s="2" t="s">
        <v>64</v>
      </c>
      <c r="Q139" s="2" t="s">
        <v>64</v>
      </c>
      <c r="R139" s="2" t="s">
        <v>63</v>
      </c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2" t="s">
        <v>52</v>
      </c>
      <c r="AW139" s="2" t="s">
        <v>876</v>
      </c>
      <c r="AX139" s="2" t="s">
        <v>63</v>
      </c>
      <c r="AY139" s="2" t="s">
        <v>52</v>
      </c>
      <c r="AZ139" s="2" t="s">
        <v>52</v>
      </c>
    </row>
    <row r="140" spans="1:52" ht="30" customHeight="1" x14ac:dyDescent="0.3">
      <c r="A140" s="22" t="s">
        <v>681</v>
      </c>
      <c r="B140" s="22" t="s">
        <v>52</v>
      </c>
      <c r="C140" s="22" t="s">
        <v>52</v>
      </c>
      <c r="D140" s="23"/>
      <c r="E140" s="25"/>
      <c r="F140" s="28">
        <f>TRUNC(SUMIF(N136:N139, N135, F136:F139),0)</f>
        <v>28199</v>
      </c>
      <c r="G140" s="25"/>
      <c r="H140" s="28">
        <f>TRUNC(SUMIF(N136:N139, N135, H136:H139),0)</f>
        <v>59020</v>
      </c>
      <c r="I140" s="25"/>
      <c r="J140" s="28">
        <f>TRUNC(SUMIF(N136:N139, N135, J136:J139),0)</f>
        <v>51698</v>
      </c>
      <c r="K140" s="25"/>
      <c r="L140" s="28">
        <f>F140+H140+J140</f>
        <v>138917</v>
      </c>
      <c r="M140" s="22" t="s">
        <v>52</v>
      </c>
      <c r="N140" s="2" t="s">
        <v>67</v>
      </c>
      <c r="O140" s="2" t="s">
        <v>67</v>
      </c>
      <c r="P140" s="2" t="s">
        <v>52</v>
      </c>
      <c r="Q140" s="2" t="s">
        <v>52</v>
      </c>
      <c r="R140" s="2" t="s">
        <v>52</v>
      </c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2" t="s">
        <v>52</v>
      </c>
      <c r="AW140" s="2" t="s">
        <v>52</v>
      </c>
      <c r="AX140" s="2" t="s">
        <v>52</v>
      </c>
      <c r="AY140" s="2" t="s">
        <v>52</v>
      </c>
      <c r="AZ140" s="2" t="s">
        <v>52</v>
      </c>
    </row>
    <row r="141" spans="1:52" ht="30" customHeight="1" x14ac:dyDescent="0.3">
      <c r="A141" s="23"/>
      <c r="B141" s="23"/>
      <c r="C141" s="23"/>
      <c r="D141" s="23"/>
      <c r="E141" s="25"/>
      <c r="F141" s="28"/>
      <c r="G141" s="25"/>
      <c r="H141" s="28"/>
      <c r="I141" s="25"/>
      <c r="J141" s="28"/>
      <c r="K141" s="25"/>
      <c r="L141" s="28"/>
      <c r="M141" s="23"/>
    </row>
    <row r="142" spans="1:52" ht="30" customHeight="1" x14ac:dyDescent="0.3">
      <c r="A142" s="19" t="s">
        <v>877</v>
      </c>
      <c r="B142" s="20"/>
      <c r="C142" s="20"/>
      <c r="D142" s="20"/>
      <c r="E142" s="24"/>
      <c r="F142" s="27"/>
      <c r="G142" s="24"/>
      <c r="H142" s="27"/>
      <c r="I142" s="24"/>
      <c r="J142" s="27"/>
      <c r="K142" s="24"/>
      <c r="L142" s="27"/>
      <c r="M142" s="21"/>
      <c r="N142" s="1" t="s">
        <v>878</v>
      </c>
    </row>
    <row r="143" spans="1:52" ht="30" customHeight="1" x14ac:dyDescent="0.3">
      <c r="A143" s="22" t="s">
        <v>879</v>
      </c>
      <c r="B143" s="22" t="s">
        <v>882</v>
      </c>
      <c r="C143" s="22" t="s">
        <v>93</v>
      </c>
      <c r="D143" s="23">
        <v>0.14610000000000001</v>
      </c>
      <c r="E143" s="25">
        <f>단가대비표!O133</f>
        <v>0</v>
      </c>
      <c r="F143" s="28">
        <f>TRUNC(E143*D143,1)</f>
        <v>0</v>
      </c>
      <c r="G143" s="25">
        <f>단가대비표!P133</f>
        <v>0</v>
      </c>
      <c r="H143" s="28">
        <f>TRUNC(G143*D143,1)</f>
        <v>0</v>
      </c>
      <c r="I143" s="25">
        <f>단가대비표!V133</f>
        <v>232260</v>
      </c>
      <c r="J143" s="28">
        <f>TRUNC(I143*D143,1)</f>
        <v>33933.1</v>
      </c>
      <c r="K143" s="25">
        <f t="shared" ref="K143:L146" si="18">TRUNC(E143+G143+I143,1)</f>
        <v>232260</v>
      </c>
      <c r="L143" s="28">
        <f t="shared" si="18"/>
        <v>33933.1</v>
      </c>
      <c r="M143" s="22" t="s">
        <v>665</v>
      </c>
      <c r="N143" s="2" t="s">
        <v>878</v>
      </c>
      <c r="O143" s="2" t="s">
        <v>883</v>
      </c>
      <c r="P143" s="2" t="s">
        <v>64</v>
      </c>
      <c r="Q143" s="2" t="s">
        <v>64</v>
      </c>
      <c r="R143" s="2" t="s">
        <v>63</v>
      </c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2" t="s">
        <v>52</v>
      </c>
      <c r="AW143" s="2" t="s">
        <v>884</v>
      </c>
      <c r="AX143" s="2" t="s">
        <v>52</v>
      </c>
      <c r="AY143" s="2" t="s">
        <v>52</v>
      </c>
      <c r="AZ143" s="2" t="s">
        <v>52</v>
      </c>
    </row>
    <row r="144" spans="1:52" ht="30" customHeight="1" x14ac:dyDescent="0.3">
      <c r="A144" s="22" t="s">
        <v>668</v>
      </c>
      <c r="B144" s="22" t="s">
        <v>885</v>
      </c>
      <c r="C144" s="22" t="s">
        <v>670</v>
      </c>
      <c r="D144" s="23">
        <v>16.2</v>
      </c>
      <c r="E144" s="25">
        <f>단가대비표!O161</f>
        <v>1070</v>
      </c>
      <c r="F144" s="28">
        <f>TRUNC(E144*D144,1)</f>
        <v>17334</v>
      </c>
      <c r="G144" s="25">
        <f>단가대비표!P161</f>
        <v>0</v>
      </c>
      <c r="H144" s="28">
        <f>TRUNC(G144*D144,1)</f>
        <v>0</v>
      </c>
      <c r="I144" s="25">
        <f>단가대비표!V161</f>
        <v>0</v>
      </c>
      <c r="J144" s="28">
        <f>TRUNC(I144*D144,1)</f>
        <v>0</v>
      </c>
      <c r="K144" s="25">
        <f t="shared" si="18"/>
        <v>1070</v>
      </c>
      <c r="L144" s="28">
        <f t="shared" si="18"/>
        <v>17334</v>
      </c>
      <c r="M144" s="22" t="s">
        <v>52</v>
      </c>
      <c r="N144" s="2" t="s">
        <v>878</v>
      </c>
      <c r="O144" s="2" t="s">
        <v>886</v>
      </c>
      <c r="P144" s="2" t="s">
        <v>64</v>
      </c>
      <c r="Q144" s="2" t="s">
        <v>64</v>
      </c>
      <c r="R144" s="2" t="s">
        <v>63</v>
      </c>
      <c r="S144" s="3"/>
      <c r="T144" s="3"/>
      <c r="U144" s="3"/>
      <c r="V144" s="3">
        <v>1</v>
      </c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52</v>
      </c>
      <c r="AW144" s="2" t="s">
        <v>887</v>
      </c>
      <c r="AX144" s="2" t="s">
        <v>52</v>
      </c>
      <c r="AY144" s="2" t="s">
        <v>52</v>
      </c>
      <c r="AZ144" s="2" t="s">
        <v>52</v>
      </c>
    </row>
    <row r="145" spans="1:52" ht="30" customHeight="1" x14ac:dyDescent="0.3">
      <c r="A145" s="22" t="s">
        <v>673</v>
      </c>
      <c r="B145" s="22" t="s">
        <v>888</v>
      </c>
      <c r="C145" s="22" t="s">
        <v>630</v>
      </c>
      <c r="D145" s="23">
        <v>1</v>
      </c>
      <c r="E145" s="25">
        <f>TRUNC(SUMIF(V143:V146, RIGHTB(O145, 1), F143:F146)*U145, 2)</f>
        <v>6760.26</v>
      </c>
      <c r="F145" s="28">
        <f>TRUNC(E145*D145,1)</f>
        <v>6760.2</v>
      </c>
      <c r="G145" s="25">
        <v>0</v>
      </c>
      <c r="H145" s="28">
        <f>TRUNC(G145*D145,1)</f>
        <v>0</v>
      </c>
      <c r="I145" s="25">
        <v>0</v>
      </c>
      <c r="J145" s="28">
        <f>TRUNC(I145*D145,1)</f>
        <v>0</v>
      </c>
      <c r="K145" s="25">
        <f t="shared" si="18"/>
        <v>6760.2</v>
      </c>
      <c r="L145" s="28">
        <f t="shared" si="18"/>
        <v>6760.2</v>
      </c>
      <c r="M145" s="22" t="s">
        <v>52</v>
      </c>
      <c r="N145" s="2" t="s">
        <v>878</v>
      </c>
      <c r="O145" s="2" t="s">
        <v>631</v>
      </c>
      <c r="P145" s="2" t="s">
        <v>64</v>
      </c>
      <c r="Q145" s="2" t="s">
        <v>64</v>
      </c>
      <c r="R145" s="2" t="s">
        <v>64</v>
      </c>
      <c r="S145" s="3">
        <v>0</v>
      </c>
      <c r="T145" s="3">
        <v>0</v>
      </c>
      <c r="U145" s="3">
        <v>0.39</v>
      </c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2" t="s">
        <v>52</v>
      </c>
      <c r="AW145" s="2" t="s">
        <v>889</v>
      </c>
      <c r="AX145" s="2" t="s">
        <v>52</v>
      </c>
      <c r="AY145" s="2" t="s">
        <v>52</v>
      </c>
      <c r="AZ145" s="2" t="s">
        <v>52</v>
      </c>
    </row>
    <row r="146" spans="1:52" ht="30" customHeight="1" x14ac:dyDescent="0.3">
      <c r="A146" s="22" t="s">
        <v>676</v>
      </c>
      <c r="B146" s="22" t="s">
        <v>677</v>
      </c>
      <c r="C146" s="22" t="s">
        <v>678</v>
      </c>
      <c r="D146" s="23">
        <v>1</v>
      </c>
      <c r="E146" s="25">
        <f>TRUNC(단가대비표!O147*1/8*16/12*25/20, 1)</f>
        <v>0</v>
      </c>
      <c r="F146" s="28">
        <f>TRUNC(E146*D146,1)</f>
        <v>0</v>
      </c>
      <c r="G146" s="25">
        <f>TRUNC(단가대비표!P147*1/8*16/12*25/20, 1)</f>
        <v>47967.7</v>
      </c>
      <c r="H146" s="28">
        <f>TRUNC(G146*D146,1)</f>
        <v>47967.7</v>
      </c>
      <c r="I146" s="25">
        <f>TRUNC(단가대비표!V147*1/8*16/12*25/20, 1)</f>
        <v>0</v>
      </c>
      <c r="J146" s="28">
        <f>TRUNC(I146*D146,1)</f>
        <v>0</v>
      </c>
      <c r="K146" s="25">
        <f t="shared" si="18"/>
        <v>47967.7</v>
      </c>
      <c r="L146" s="28">
        <f t="shared" si="18"/>
        <v>47967.7</v>
      </c>
      <c r="M146" s="22" t="s">
        <v>52</v>
      </c>
      <c r="N146" s="2" t="s">
        <v>878</v>
      </c>
      <c r="O146" s="2" t="s">
        <v>890</v>
      </c>
      <c r="P146" s="2" t="s">
        <v>64</v>
      </c>
      <c r="Q146" s="2" t="s">
        <v>64</v>
      </c>
      <c r="R146" s="2" t="s">
        <v>63</v>
      </c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2" t="s">
        <v>52</v>
      </c>
      <c r="AW146" s="2" t="s">
        <v>891</v>
      </c>
      <c r="AX146" s="2" t="s">
        <v>63</v>
      </c>
      <c r="AY146" s="2" t="s">
        <v>52</v>
      </c>
      <c r="AZ146" s="2" t="s">
        <v>52</v>
      </c>
    </row>
    <row r="147" spans="1:52" ht="30" customHeight="1" x14ac:dyDescent="0.3">
      <c r="A147" s="22" t="s">
        <v>681</v>
      </c>
      <c r="B147" s="22" t="s">
        <v>52</v>
      </c>
      <c r="C147" s="22" t="s">
        <v>52</v>
      </c>
      <c r="D147" s="23"/>
      <c r="E147" s="25"/>
      <c r="F147" s="28">
        <f>TRUNC(SUMIF(N143:N146, N142, F143:F146),0)</f>
        <v>24094</v>
      </c>
      <c r="G147" s="25"/>
      <c r="H147" s="28">
        <f>TRUNC(SUMIF(N143:N146, N142, H143:H146),0)</f>
        <v>47967</v>
      </c>
      <c r="I147" s="25"/>
      <c r="J147" s="28">
        <f>TRUNC(SUMIF(N143:N146, N142, J143:J146),0)</f>
        <v>33933</v>
      </c>
      <c r="K147" s="25"/>
      <c r="L147" s="28">
        <f>F147+H147+J147</f>
        <v>105994</v>
      </c>
      <c r="M147" s="22" t="s">
        <v>52</v>
      </c>
      <c r="N147" s="2" t="s">
        <v>67</v>
      </c>
      <c r="O147" s="2" t="s">
        <v>67</v>
      </c>
      <c r="P147" s="2" t="s">
        <v>52</v>
      </c>
      <c r="Q147" s="2" t="s">
        <v>52</v>
      </c>
      <c r="R147" s="2" t="s">
        <v>52</v>
      </c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2" t="s">
        <v>52</v>
      </c>
      <c r="AW147" s="2" t="s">
        <v>52</v>
      </c>
      <c r="AX147" s="2" t="s">
        <v>52</v>
      </c>
      <c r="AY147" s="2" t="s">
        <v>52</v>
      </c>
      <c r="AZ147" s="2" t="s">
        <v>52</v>
      </c>
    </row>
    <row r="148" spans="1:52" ht="30" customHeight="1" x14ac:dyDescent="0.3">
      <c r="A148" s="23"/>
      <c r="B148" s="23"/>
      <c r="C148" s="23"/>
      <c r="D148" s="23"/>
      <c r="E148" s="25"/>
      <c r="F148" s="28"/>
      <c r="G148" s="25"/>
      <c r="H148" s="28"/>
      <c r="I148" s="25"/>
      <c r="J148" s="28"/>
      <c r="K148" s="25"/>
      <c r="L148" s="28"/>
      <c r="M148" s="23"/>
    </row>
    <row r="149" spans="1:52" ht="30" customHeight="1" x14ac:dyDescent="0.3">
      <c r="A149" s="19" t="s">
        <v>892</v>
      </c>
      <c r="B149" s="20"/>
      <c r="C149" s="20"/>
      <c r="D149" s="20"/>
      <c r="E149" s="24"/>
      <c r="F149" s="27"/>
      <c r="G149" s="24"/>
      <c r="H149" s="27"/>
      <c r="I149" s="24"/>
      <c r="J149" s="27"/>
      <c r="K149" s="24"/>
      <c r="L149" s="27"/>
      <c r="M149" s="21"/>
      <c r="N149" s="1" t="s">
        <v>893</v>
      </c>
    </row>
    <row r="150" spans="1:52" ht="30" customHeight="1" x14ac:dyDescent="0.3">
      <c r="A150" s="22" t="s">
        <v>745</v>
      </c>
      <c r="B150" s="22" t="s">
        <v>894</v>
      </c>
      <c r="C150" s="22" t="s">
        <v>93</v>
      </c>
      <c r="D150" s="23">
        <v>0.22789999999999999</v>
      </c>
      <c r="E150" s="25">
        <f>단가대비표!O47</f>
        <v>0</v>
      </c>
      <c r="F150" s="28">
        <f>TRUNC(E150*D150,1)</f>
        <v>0</v>
      </c>
      <c r="G150" s="25">
        <f>단가대비표!P47</f>
        <v>0</v>
      </c>
      <c r="H150" s="28">
        <f>TRUNC(G150*D150,1)</f>
        <v>0</v>
      </c>
      <c r="I150" s="25">
        <f>단가대비표!V47</f>
        <v>80295</v>
      </c>
      <c r="J150" s="28">
        <f>TRUNC(I150*D150,1)</f>
        <v>18299.2</v>
      </c>
      <c r="K150" s="25">
        <f t="shared" ref="K150:L153" si="19">TRUNC(E150+G150+I150,1)</f>
        <v>80295</v>
      </c>
      <c r="L150" s="28">
        <f t="shared" si="19"/>
        <v>18299.2</v>
      </c>
      <c r="M150" s="22" t="s">
        <v>665</v>
      </c>
      <c r="N150" s="2" t="s">
        <v>893</v>
      </c>
      <c r="O150" s="2" t="s">
        <v>896</v>
      </c>
      <c r="P150" s="2" t="s">
        <v>64</v>
      </c>
      <c r="Q150" s="2" t="s">
        <v>64</v>
      </c>
      <c r="R150" s="2" t="s">
        <v>63</v>
      </c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52</v>
      </c>
      <c r="AW150" s="2" t="s">
        <v>897</v>
      </c>
      <c r="AX150" s="2" t="s">
        <v>52</v>
      </c>
      <c r="AY150" s="2" t="s">
        <v>52</v>
      </c>
      <c r="AZ150" s="2" t="s">
        <v>52</v>
      </c>
    </row>
    <row r="151" spans="1:52" ht="30" customHeight="1" x14ac:dyDescent="0.3">
      <c r="A151" s="22" t="s">
        <v>668</v>
      </c>
      <c r="B151" s="22" t="s">
        <v>885</v>
      </c>
      <c r="C151" s="22" t="s">
        <v>670</v>
      </c>
      <c r="D151" s="23">
        <v>15.9</v>
      </c>
      <c r="E151" s="25">
        <f>단가대비표!O161</f>
        <v>1070</v>
      </c>
      <c r="F151" s="28">
        <f>TRUNC(E151*D151,1)</f>
        <v>17013</v>
      </c>
      <c r="G151" s="25">
        <f>단가대비표!P161</f>
        <v>0</v>
      </c>
      <c r="H151" s="28">
        <f>TRUNC(G151*D151,1)</f>
        <v>0</v>
      </c>
      <c r="I151" s="25">
        <f>단가대비표!V161</f>
        <v>0</v>
      </c>
      <c r="J151" s="28">
        <f>TRUNC(I151*D151,1)</f>
        <v>0</v>
      </c>
      <c r="K151" s="25">
        <f t="shared" si="19"/>
        <v>1070</v>
      </c>
      <c r="L151" s="28">
        <f t="shared" si="19"/>
        <v>17013</v>
      </c>
      <c r="M151" s="22" t="s">
        <v>52</v>
      </c>
      <c r="N151" s="2" t="s">
        <v>893</v>
      </c>
      <c r="O151" s="2" t="s">
        <v>886</v>
      </c>
      <c r="P151" s="2" t="s">
        <v>64</v>
      </c>
      <c r="Q151" s="2" t="s">
        <v>64</v>
      </c>
      <c r="R151" s="2" t="s">
        <v>63</v>
      </c>
      <c r="S151" s="3"/>
      <c r="T151" s="3"/>
      <c r="U151" s="3"/>
      <c r="V151" s="3">
        <v>1</v>
      </c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2" t="s">
        <v>52</v>
      </c>
      <c r="AW151" s="2" t="s">
        <v>898</v>
      </c>
      <c r="AX151" s="2" t="s">
        <v>52</v>
      </c>
      <c r="AY151" s="2" t="s">
        <v>52</v>
      </c>
      <c r="AZ151" s="2" t="s">
        <v>52</v>
      </c>
    </row>
    <row r="152" spans="1:52" ht="30" customHeight="1" x14ac:dyDescent="0.3">
      <c r="A152" s="22" t="s">
        <v>673</v>
      </c>
      <c r="B152" s="22" t="s">
        <v>899</v>
      </c>
      <c r="C152" s="22" t="s">
        <v>630</v>
      </c>
      <c r="D152" s="23">
        <v>1</v>
      </c>
      <c r="E152" s="25">
        <f>TRUNC(SUMIF(V150:V153, RIGHTB(O152, 1), F150:F153)*U152, 2)</f>
        <v>6464.94</v>
      </c>
      <c r="F152" s="28">
        <f>TRUNC(E152*D152,1)</f>
        <v>6464.9</v>
      </c>
      <c r="G152" s="25">
        <v>0</v>
      </c>
      <c r="H152" s="28">
        <f>TRUNC(G152*D152,1)</f>
        <v>0</v>
      </c>
      <c r="I152" s="25">
        <v>0</v>
      </c>
      <c r="J152" s="28">
        <f>TRUNC(I152*D152,1)</f>
        <v>0</v>
      </c>
      <c r="K152" s="25">
        <f t="shared" si="19"/>
        <v>6464.9</v>
      </c>
      <c r="L152" s="28">
        <f t="shared" si="19"/>
        <v>6464.9</v>
      </c>
      <c r="M152" s="22" t="s">
        <v>52</v>
      </c>
      <c r="N152" s="2" t="s">
        <v>893</v>
      </c>
      <c r="O152" s="2" t="s">
        <v>631</v>
      </c>
      <c r="P152" s="2" t="s">
        <v>64</v>
      </c>
      <c r="Q152" s="2" t="s">
        <v>64</v>
      </c>
      <c r="R152" s="2" t="s">
        <v>64</v>
      </c>
      <c r="S152" s="3">
        <v>0</v>
      </c>
      <c r="T152" s="3">
        <v>0</v>
      </c>
      <c r="U152" s="3">
        <v>0.38</v>
      </c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2" t="s">
        <v>52</v>
      </c>
      <c r="AW152" s="2" t="s">
        <v>900</v>
      </c>
      <c r="AX152" s="2" t="s">
        <v>52</v>
      </c>
      <c r="AY152" s="2" t="s">
        <v>52</v>
      </c>
      <c r="AZ152" s="2" t="s">
        <v>52</v>
      </c>
    </row>
    <row r="153" spans="1:52" ht="30" customHeight="1" x14ac:dyDescent="0.3">
      <c r="A153" s="22" t="s">
        <v>676</v>
      </c>
      <c r="B153" s="22" t="s">
        <v>677</v>
      </c>
      <c r="C153" s="22" t="s">
        <v>678</v>
      </c>
      <c r="D153" s="23">
        <v>1</v>
      </c>
      <c r="E153" s="25">
        <f>TRUNC(단가대비표!O147*1/8*16/12*25/20, 1)</f>
        <v>0</v>
      </c>
      <c r="F153" s="28">
        <f>TRUNC(E153*D153,1)</f>
        <v>0</v>
      </c>
      <c r="G153" s="25">
        <f>TRUNC(단가대비표!P147*1/8*16/12*25/20, 1)</f>
        <v>47967.7</v>
      </c>
      <c r="H153" s="28">
        <f>TRUNC(G153*D153,1)</f>
        <v>47967.7</v>
      </c>
      <c r="I153" s="25">
        <f>TRUNC(단가대비표!V147*1/8*16/12*25/20, 1)</f>
        <v>0</v>
      </c>
      <c r="J153" s="28">
        <f>TRUNC(I153*D153,1)</f>
        <v>0</v>
      </c>
      <c r="K153" s="25">
        <f t="shared" si="19"/>
        <v>47967.7</v>
      </c>
      <c r="L153" s="28">
        <f t="shared" si="19"/>
        <v>47967.7</v>
      </c>
      <c r="M153" s="22" t="s">
        <v>52</v>
      </c>
      <c r="N153" s="2" t="s">
        <v>893</v>
      </c>
      <c r="O153" s="2" t="s">
        <v>890</v>
      </c>
      <c r="P153" s="2" t="s">
        <v>64</v>
      </c>
      <c r="Q153" s="2" t="s">
        <v>64</v>
      </c>
      <c r="R153" s="2" t="s">
        <v>63</v>
      </c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2" t="s">
        <v>52</v>
      </c>
      <c r="AW153" s="2" t="s">
        <v>901</v>
      </c>
      <c r="AX153" s="2" t="s">
        <v>63</v>
      </c>
      <c r="AY153" s="2" t="s">
        <v>52</v>
      </c>
      <c r="AZ153" s="2" t="s">
        <v>52</v>
      </c>
    </row>
    <row r="154" spans="1:52" ht="30" customHeight="1" x14ac:dyDescent="0.3">
      <c r="A154" s="22" t="s">
        <v>681</v>
      </c>
      <c r="B154" s="22" t="s">
        <v>52</v>
      </c>
      <c r="C154" s="22" t="s">
        <v>52</v>
      </c>
      <c r="D154" s="23"/>
      <c r="E154" s="25"/>
      <c r="F154" s="28">
        <f>TRUNC(SUMIF(N150:N153, N149, F150:F153),0)</f>
        <v>23477</v>
      </c>
      <c r="G154" s="25"/>
      <c r="H154" s="28">
        <f>TRUNC(SUMIF(N150:N153, N149, H150:H153),0)</f>
        <v>47967</v>
      </c>
      <c r="I154" s="25"/>
      <c r="J154" s="28">
        <f>TRUNC(SUMIF(N150:N153, N149, J150:J153),0)</f>
        <v>18299</v>
      </c>
      <c r="K154" s="25"/>
      <c r="L154" s="28">
        <f>F154+H154+J154</f>
        <v>89743</v>
      </c>
      <c r="M154" s="22" t="s">
        <v>52</v>
      </c>
      <c r="N154" s="2" t="s">
        <v>67</v>
      </c>
      <c r="O154" s="2" t="s">
        <v>67</v>
      </c>
      <c r="P154" s="2" t="s">
        <v>52</v>
      </c>
      <c r="Q154" s="2" t="s">
        <v>52</v>
      </c>
      <c r="R154" s="2" t="s">
        <v>52</v>
      </c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2" t="s">
        <v>52</v>
      </c>
      <c r="AW154" s="2" t="s">
        <v>52</v>
      </c>
      <c r="AX154" s="2" t="s">
        <v>52</v>
      </c>
      <c r="AY154" s="2" t="s">
        <v>52</v>
      </c>
      <c r="AZ154" s="2" t="s">
        <v>52</v>
      </c>
    </row>
    <row r="155" spans="1:52" ht="30" customHeight="1" x14ac:dyDescent="0.3">
      <c r="A155" s="23"/>
      <c r="B155" s="23"/>
      <c r="C155" s="23"/>
      <c r="D155" s="23"/>
      <c r="E155" s="25"/>
      <c r="F155" s="28"/>
      <c r="G155" s="25"/>
      <c r="H155" s="28"/>
      <c r="I155" s="25"/>
      <c r="J155" s="28"/>
      <c r="K155" s="25"/>
      <c r="L155" s="28"/>
      <c r="M155" s="23"/>
    </row>
    <row r="156" spans="1:52" ht="30" customHeight="1" x14ac:dyDescent="0.3">
      <c r="A156" s="19" t="s">
        <v>902</v>
      </c>
      <c r="B156" s="20"/>
      <c r="C156" s="20"/>
      <c r="D156" s="20"/>
      <c r="E156" s="24"/>
      <c r="F156" s="27"/>
      <c r="G156" s="24"/>
      <c r="H156" s="27"/>
      <c r="I156" s="24"/>
      <c r="J156" s="27"/>
      <c r="K156" s="24"/>
      <c r="L156" s="27"/>
      <c r="M156" s="21"/>
      <c r="N156" s="1" t="s">
        <v>903</v>
      </c>
    </row>
    <row r="157" spans="1:52" ht="30" customHeight="1" x14ac:dyDescent="0.3">
      <c r="A157" s="22" t="s">
        <v>773</v>
      </c>
      <c r="B157" s="22" t="s">
        <v>905</v>
      </c>
      <c r="C157" s="22" t="s">
        <v>93</v>
      </c>
      <c r="D157" s="23">
        <v>0.17460000000000001</v>
      </c>
      <c r="E157" s="25">
        <f>단가대비표!O137</f>
        <v>0</v>
      </c>
      <c r="F157" s="28">
        <f>TRUNC(E157*D157,1)</f>
        <v>0</v>
      </c>
      <c r="G157" s="25">
        <f>단가대비표!P137</f>
        <v>0</v>
      </c>
      <c r="H157" s="28">
        <f>TRUNC(G157*D157,1)</f>
        <v>0</v>
      </c>
      <c r="I157" s="25">
        <f>단가대비표!V137</f>
        <v>61986</v>
      </c>
      <c r="J157" s="28">
        <f>TRUNC(I157*D157,1)</f>
        <v>10822.7</v>
      </c>
      <c r="K157" s="25">
        <f t="shared" ref="K157:L160" si="20">TRUNC(E157+G157+I157,1)</f>
        <v>61986</v>
      </c>
      <c r="L157" s="28">
        <f t="shared" si="20"/>
        <v>10822.7</v>
      </c>
      <c r="M157" s="22" t="s">
        <v>665</v>
      </c>
      <c r="N157" s="2" t="s">
        <v>903</v>
      </c>
      <c r="O157" s="2" t="s">
        <v>907</v>
      </c>
      <c r="P157" s="2" t="s">
        <v>64</v>
      </c>
      <c r="Q157" s="2" t="s">
        <v>64</v>
      </c>
      <c r="R157" s="2" t="s">
        <v>63</v>
      </c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2" t="s">
        <v>52</v>
      </c>
      <c r="AW157" s="2" t="s">
        <v>908</v>
      </c>
      <c r="AX157" s="2" t="s">
        <v>52</v>
      </c>
      <c r="AY157" s="2" t="s">
        <v>52</v>
      </c>
      <c r="AZ157" s="2" t="s">
        <v>52</v>
      </c>
    </row>
    <row r="158" spans="1:52" ht="30" customHeight="1" x14ac:dyDescent="0.3">
      <c r="A158" s="22" t="s">
        <v>668</v>
      </c>
      <c r="B158" s="22" t="s">
        <v>885</v>
      </c>
      <c r="C158" s="22" t="s">
        <v>670</v>
      </c>
      <c r="D158" s="23">
        <v>9.3000000000000007</v>
      </c>
      <c r="E158" s="25">
        <f>단가대비표!O161</f>
        <v>1070</v>
      </c>
      <c r="F158" s="28">
        <f>TRUNC(E158*D158,1)</f>
        <v>9951</v>
      </c>
      <c r="G158" s="25">
        <f>단가대비표!P161</f>
        <v>0</v>
      </c>
      <c r="H158" s="28">
        <f>TRUNC(G158*D158,1)</f>
        <v>0</v>
      </c>
      <c r="I158" s="25">
        <f>단가대비표!V161</f>
        <v>0</v>
      </c>
      <c r="J158" s="28">
        <f>TRUNC(I158*D158,1)</f>
        <v>0</v>
      </c>
      <c r="K158" s="25">
        <f t="shared" si="20"/>
        <v>1070</v>
      </c>
      <c r="L158" s="28">
        <f t="shared" si="20"/>
        <v>9951</v>
      </c>
      <c r="M158" s="22" t="s">
        <v>52</v>
      </c>
      <c r="N158" s="2" t="s">
        <v>903</v>
      </c>
      <c r="O158" s="2" t="s">
        <v>886</v>
      </c>
      <c r="P158" s="2" t="s">
        <v>64</v>
      </c>
      <c r="Q158" s="2" t="s">
        <v>64</v>
      </c>
      <c r="R158" s="2" t="s">
        <v>63</v>
      </c>
      <c r="S158" s="3"/>
      <c r="T158" s="3"/>
      <c r="U158" s="3"/>
      <c r="V158" s="3">
        <v>1</v>
      </c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2" t="s">
        <v>52</v>
      </c>
      <c r="AW158" s="2" t="s">
        <v>909</v>
      </c>
      <c r="AX158" s="2" t="s">
        <v>52</v>
      </c>
      <c r="AY158" s="2" t="s">
        <v>52</v>
      </c>
      <c r="AZ158" s="2" t="s">
        <v>52</v>
      </c>
    </row>
    <row r="159" spans="1:52" ht="30" customHeight="1" x14ac:dyDescent="0.3">
      <c r="A159" s="22" t="s">
        <v>673</v>
      </c>
      <c r="B159" s="22" t="s">
        <v>910</v>
      </c>
      <c r="C159" s="22" t="s">
        <v>630</v>
      </c>
      <c r="D159" s="23">
        <v>1</v>
      </c>
      <c r="E159" s="25">
        <f>TRUNC(SUMIF(V157:V160, RIGHTB(O159, 1), F157:F160)*U159, 2)</f>
        <v>1791.18</v>
      </c>
      <c r="F159" s="28">
        <f>TRUNC(E159*D159,1)</f>
        <v>1791.1</v>
      </c>
      <c r="G159" s="25">
        <v>0</v>
      </c>
      <c r="H159" s="28">
        <f>TRUNC(G159*D159,1)</f>
        <v>0</v>
      </c>
      <c r="I159" s="25">
        <v>0</v>
      </c>
      <c r="J159" s="28">
        <f>TRUNC(I159*D159,1)</f>
        <v>0</v>
      </c>
      <c r="K159" s="25">
        <f t="shared" si="20"/>
        <v>1791.1</v>
      </c>
      <c r="L159" s="28">
        <f t="shared" si="20"/>
        <v>1791.1</v>
      </c>
      <c r="M159" s="22" t="s">
        <v>52</v>
      </c>
      <c r="N159" s="2" t="s">
        <v>903</v>
      </c>
      <c r="O159" s="2" t="s">
        <v>631</v>
      </c>
      <c r="P159" s="2" t="s">
        <v>64</v>
      </c>
      <c r="Q159" s="2" t="s">
        <v>64</v>
      </c>
      <c r="R159" s="2" t="s">
        <v>64</v>
      </c>
      <c r="S159" s="3">
        <v>0</v>
      </c>
      <c r="T159" s="3">
        <v>0</v>
      </c>
      <c r="U159" s="3">
        <v>0.18</v>
      </c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2" t="s">
        <v>52</v>
      </c>
      <c r="AW159" s="2" t="s">
        <v>911</v>
      </c>
      <c r="AX159" s="2" t="s">
        <v>52</v>
      </c>
      <c r="AY159" s="2" t="s">
        <v>52</v>
      </c>
      <c r="AZ159" s="2" t="s">
        <v>52</v>
      </c>
    </row>
    <row r="160" spans="1:52" ht="30" customHeight="1" x14ac:dyDescent="0.3">
      <c r="A160" s="22" t="s">
        <v>676</v>
      </c>
      <c r="B160" s="22" t="s">
        <v>677</v>
      </c>
      <c r="C160" s="22" t="s">
        <v>678</v>
      </c>
      <c r="D160" s="23">
        <v>1</v>
      </c>
      <c r="E160" s="25">
        <f>TRUNC(단가대비표!O147*1/8*16/12*25/20, 1)</f>
        <v>0</v>
      </c>
      <c r="F160" s="28">
        <f>TRUNC(E160*D160,1)</f>
        <v>0</v>
      </c>
      <c r="G160" s="25">
        <f>TRUNC(단가대비표!P147*1/8*16/12*25/20, 1)</f>
        <v>47967.7</v>
      </c>
      <c r="H160" s="28">
        <f>TRUNC(G160*D160,1)</f>
        <v>47967.7</v>
      </c>
      <c r="I160" s="25">
        <f>TRUNC(단가대비표!V147*1/8*16/12*25/20, 1)</f>
        <v>0</v>
      </c>
      <c r="J160" s="28">
        <f>TRUNC(I160*D160,1)</f>
        <v>0</v>
      </c>
      <c r="K160" s="25">
        <f t="shared" si="20"/>
        <v>47967.7</v>
      </c>
      <c r="L160" s="28">
        <f t="shared" si="20"/>
        <v>47967.7</v>
      </c>
      <c r="M160" s="22" t="s">
        <v>52</v>
      </c>
      <c r="N160" s="2" t="s">
        <v>903</v>
      </c>
      <c r="O160" s="2" t="s">
        <v>890</v>
      </c>
      <c r="P160" s="2" t="s">
        <v>64</v>
      </c>
      <c r="Q160" s="2" t="s">
        <v>64</v>
      </c>
      <c r="R160" s="2" t="s">
        <v>63</v>
      </c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2" t="s">
        <v>52</v>
      </c>
      <c r="AW160" s="2" t="s">
        <v>912</v>
      </c>
      <c r="AX160" s="2" t="s">
        <v>63</v>
      </c>
      <c r="AY160" s="2" t="s">
        <v>52</v>
      </c>
      <c r="AZ160" s="2" t="s">
        <v>52</v>
      </c>
    </row>
    <row r="161" spans="1:52" ht="30" customHeight="1" x14ac:dyDescent="0.3">
      <c r="A161" s="22" t="s">
        <v>681</v>
      </c>
      <c r="B161" s="22" t="s">
        <v>52</v>
      </c>
      <c r="C161" s="22" t="s">
        <v>52</v>
      </c>
      <c r="D161" s="23"/>
      <c r="E161" s="25"/>
      <c r="F161" s="28">
        <f>TRUNC(SUMIF(N157:N160, N156, F157:F160),0)</f>
        <v>11742</v>
      </c>
      <c r="G161" s="25"/>
      <c r="H161" s="28">
        <f>TRUNC(SUMIF(N157:N160, N156, H157:H160),0)</f>
        <v>47967</v>
      </c>
      <c r="I161" s="25"/>
      <c r="J161" s="28">
        <f>TRUNC(SUMIF(N157:N160, N156, J157:J160),0)</f>
        <v>10822</v>
      </c>
      <c r="K161" s="25"/>
      <c r="L161" s="28">
        <f>F161+H161+J161</f>
        <v>70531</v>
      </c>
      <c r="M161" s="22" t="s">
        <v>52</v>
      </c>
      <c r="N161" s="2" t="s">
        <v>67</v>
      </c>
      <c r="O161" s="2" t="s">
        <v>67</v>
      </c>
      <c r="P161" s="2" t="s">
        <v>52</v>
      </c>
      <c r="Q161" s="2" t="s">
        <v>52</v>
      </c>
      <c r="R161" s="2" t="s">
        <v>52</v>
      </c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2" t="s">
        <v>52</v>
      </c>
      <c r="AW161" s="2" t="s">
        <v>52</v>
      </c>
      <c r="AX161" s="2" t="s">
        <v>52</v>
      </c>
      <c r="AY161" s="2" t="s">
        <v>52</v>
      </c>
      <c r="AZ161" s="2" t="s">
        <v>52</v>
      </c>
    </row>
    <row r="162" spans="1:52" ht="30" customHeight="1" x14ac:dyDescent="0.3">
      <c r="A162" s="23"/>
      <c r="B162" s="23"/>
      <c r="C162" s="23"/>
      <c r="D162" s="23"/>
      <c r="E162" s="25"/>
      <c r="F162" s="28"/>
      <c r="G162" s="25"/>
      <c r="H162" s="28"/>
      <c r="I162" s="25"/>
      <c r="J162" s="28"/>
      <c r="K162" s="25"/>
      <c r="L162" s="28"/>
      <c r="M162" s="23"/>
    </row>
    <row r="163" spans="1:52" ht="30" customHeight="1" x14ac:dyDescent="0.3">
      <c r="A163" s="19" t="s">
        <v>913</v>
      </c>
      <c r="B163" s="20"/>
      <c r="C163" s="20"/>
      <c r="D163" s="20"/>
      <c r="E163" s="24"/>
      <c r="F163" s="27"/>
      <c r="G163" s="24"/>
      <c r="H163" s="27"/>
      <c r="I163" s="24"/>
      <c r="J163" s="27"/>
      <c r="K163" s="24"/>
      <c r="L163" s="27"/>
      <c r="M163" s="21"/>
      <c r="N163" s="1" t="s">
        <v>914</v>
      </c>
    </row>
    <row r="164" spans="1:52" ht="30" customHeight="1" x14ac:dyDescent="0.3">
      <c r="A164" s="22" t="s">
        <v>917</v>
      </c>
      <c r="B164" s="22" t="s">
        <v>915</v>
      </c>
      <c r="C164" s="22" t="s">
        <v>93</v>
      </c>
      <c r="D164" s="23">
        <v>0.17960000000000001</v>
      </c>
      <c r="E164" s="25">
        <f>단가대비표!O136</f>
        <v>0</v>
      </c>
      <c r="F164" s="28">
        <f>TRUNC(E164*D164,1)</f>
        <v>0</v>
      </c>
      <c r="G164" s="25">
        <f>단가대비표!P136</f>
        <v>0</v>
      </c>
      <c r="H164" s="28">
        <f>TRUNC(G164*D164,1)</f>
        <v>0</v>
      </c>
      <c r="I164" s="25">
        <f>단가대비표!V136</f>
        <v>46996</v>
      </c>
      <c r="J164" s="28">
        <f>TRUNC(I164*D164,1)</f>
        <v>8440.4</v>
      </c>
      <c r="K164" s="25">
        <f t="shared" ref="K164:L167" si="21">TRUNC(E164+G164+I164,1)</f>
        <v>46996</v>
      </c>
      <c r="L164" s="28">
        <f t="shared" si="21"/>
        <v>8440.4</v>
      </c>
      <c r="M164" s="22" t="s">
        <v>665</v>
      </c>
      <c r="N164" s="2" t="s">
        <v>914</v>
      </c>
      <c r="O164" s="2" t="s">
        <v>918</v>
      </c>
      <c r="P164" s="2" t="s">
        <v>64</v>
      </c>
      <c r="Q164" s="2" t="s">
        <v>64</v>
      </c>
      <c r="R164" s="2" t="s">
        <v>63</v>
      </c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2" t="s">
        <v>52</v>
      </c>
      <c r="AW164" s="2" t="s">
        <v>919</v>
      </c>
      <c r="AX164" s="2" t="s">
        <v>52</v>
      </c>
      <c r="AY164" s="2" t="s">
        <v>52</v>
      </c>
      <c r="AZ164" s="2" t="s">
        <v>52</v>
      </c>
    </row>
    <row r="165" spans="1:52" ht="30" customHeight="1" x14ac:dyDescent="0.3">
      <c r="A165" s="22" t="s">
        <v>668</v>
      </c>
      <c r="B165" s="22" t="s">
        <v>885</v>
      </c>
      <c r="C165" s="22" t="s">
        <v>670</v>
      </c>
      <c r="D165" s="23">
        <v>6.8</v>
      </c>
      <c r="E165" s="25">
        <f>단가대비표!O161</f>
        <v>1070</v>
      </c>
      <c r="F165" s="28">
        <f>TRUNC(E165*D165,1)</f>
        <v>7276</v>
      </c>
      <c r="G165" s="25">
        <f>단가대비표!P161</f>
        <v>0</v>
      </c>
      <c r="H165" s="28">
        <f>TRUNC(G165*D165,1)</f>
        <v>0</v>
      </c>
      <c r="I165" s="25">
        <f>단가대비표!V161</f>
        <v>0</v>
      </c>
      <c r="J165" s="28">
        <f>TRUNC(I165*D165,1)</f>
        <v>0</v>
      </c>
      <c r="K165" s="25">
        <f t="shared" si="21"/>
        <v>1070</v>
      </c>
      <c r="L165" s="28">
        <f t="shared" si="21"/>
        <v>7276</v>
      </c>
      <c r="M165" s="22" t="s">
        <v>52</v>
      </c>
      <c r="N165" s="2" t="s">
        <v>914</v>
      </c>
      <c r="O165" s="2" t="s">
        <v>886</v>
      </c>
      <c r="P165" s="2" t="s">
        <v>64</v>
      </c>
      <c r="Q165" s="2" t="s">
        <v>64</v>
      </c>
      <c r="R165" s="2" t="s">
        <v>63</v>
      </c>
      <c r="S165" s="3"/>
      <c r="T165" s="3"/>
      <c r="U165" s="3"/>
      <c r="V165" s="3">
        <v>1</v>
      </c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52</v>
      </c>
      <c r="AW165" s="2" t="s">
        <v>920</v>
      </c>
      <c r="AX165" s="2" t="s">
        <v>52</v>
      </c>
      <c r="AY165" s="2" t="s">
        <v>52</v>
      </c>
      <c r="AZ165" s="2" t="s">
        <v>52</v>
      </c>
    </row>
    <row r="166" spans="1:52" ht="30" customHeight="1" x14ac:dyDescent="0.3">
      <c r="A166" s="22" t="s">
        <v>673</v>
      </c>
      <c r="B166" s="22" t="s">
        <v>910</v>
      </c>
      <c r="C166" s="22" t="s">
        <v>630</v>
      </c>
      <c r="D166" s="23">
        <v>1</v>
      </c>
      <c r="E166" s="25">
        <f>TRUNC(SUMIF(V164:V167, RIGHTB(O166, 1), F164:F167)*U166, 2)</f>
        <v>1309.68</v>
      </c>
      <c r="F166" s="28">
        <f>TRUNC(E166*D166,1)</f>
        <v>1309.5999999999999</v>
      </c>
      <c r="G166" s="25">
        <v>0</v>
      </c>
      <c r="H166" s="28">
        <f>TRUNC(G166*D166,1)</f>
        <v>0</v>
      </c>
      <c r="I166" s="25">
        <v>0</v>
      </c>
      <c r="J166" s="28">
        <f>TRUNC(I166*D166,1)</f>
        <v>0</v>
      </c>
      <c r="K166" s="25">
        <f t="shared" si="21"/>
        <v>1309.5999999999999</v>
      </c>
      <c r="L166" s="28">
        <f t="shared" si="21"/>
        <v>1309.5999999999999</v>
      </c>
      <c r="M166" s="22" t="s">
        <v>52</v>
      </c>
      <c r="N166" s="2" t="s">
        <v>914</v>
      </c>
      <c r="O166" s="2" t="s">
        <v>631</v>
      </c>
      <c r="P166" s="2" t="s">
        <v>64</v>
      </c>
      <c r="Q166" s="2" t="s">
        <v>64</v>
      </c>
      <c r="R166" s="2" t="s">
        <v>64</v>
      </c>
      <c r="S166" s="3">
        <v>0</v>
      </c>
      <c r="T166" s="3">
        <v>0</v>
      </c>
      <c r="U166" s="3">
        <v>0.18</v>
      </c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2" t="s">
        <v>52</v>
      </c>
      <c r="AW166" s="2" t="s">
        <v>921</v>
      </c>
      <c r="AX166" s="2" t="s">
        <v>52</v>
      </c>
      <c r="AY166" s="2" t="s">
        <v>52</v>
      </c>
      <c r="AZ166" s="2" t="s">
        <v>52</v>
      </c>
    </row>
    <row r="167" spans="1:52" ht="30" customHeight="1" x14ac:dyDescent="0.3">
      <c r="A167" s="22" t="s">
        <v>676</v>
      </c>
      <c r="B167" s="22" t="s">
        <v>677</v>
      </c>
      <c r="C167" s="22" t="s">
        <v>678</v>
      </c>
      <c r="D167" s="23">
        <v>1</v>
      </c>
      <c r="E167" s="25">
        <f>TRUNC(단가대비표!O147*1/8*16/12*25/20, 1)</f>
        <v>0</v>
      </c>
      <c r="F167" s="28">
        <f>TRUNC(E167*D167,1)</f>
        <v>0</v>
      </c>
      <c r="G167" s="25">
        <f>TRUNC(단가대비표!P147*1/8*16/12*25/20, 1)</f>
        <v>47967.7</v>
      </c>
      <c r="H167" s="28">
        <f>TRUNC(G167*D167,1)</f>
        <v>47967.7</v>
      </c>
      <c r="I167" s="25">
        <f>TRUNC(단가대비표!V147*1/8*16/12*25/20, 1)</f>
        <v>0</v>
      </c>
      <c r="J167" s="28">
        <f>TRUNC(I167*D167,1)</f>
        <v>0</v>
      </c>
      <c r="K167" s="25">
        <f t="shared" si="21"/>
        <v>47967.7</v>
      </c>
      <c r="L167" s="28">
        <f t="shared" si="21"/>
        <v>47967.7</v>
      </c>
      <c r="M167" s="22" t="s">
        <v>52</v>
      </c>
      <c r="N167" s="2" t="s">
        <v>914</v>
      </c>
      <c r="O167" s="2" t="s">
        <v>890</v>
      </c>
      <c r="P167" s="2" t="s">
        <v>64</v>
      </c>
      <c r="Q167" s="2" t="s">
        <v>64</v>
      </c>
      <c r="R167" s="2" t="s">
        <v>63</v>
      </c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2" t="s">
        <v>52</v>
      </c>
      <c r="AW167" s="2" t="s">
        <v>922</v>
      </c>
      <c r="AX167" s="2" t="s">
        <v>63</v>
      </c>
      <c r="AY167" s="2" t="s">
        <v>52</v>
      </c>
      <c r="AZ167" s="2" t="s">
        <v>52</v>
      </c>
    </row>
    <row r="168" spans="1:52" ht="30" customHeight="1" x14ac:dyDescent="0.3">
      <c r="A168" s="22" t="s">
        <v>681</v>
      </c>
      <c r="B168" s="22" t="s">
        <v>52</v>
      </c>
      <c r="C168" s="22" t="s">
        <v>52</v>
      </c>
      <c r="D168" s="23"/>
      <c r="E168" s="25"/>
      <c r="F168" s="28">
        <f>TRUNC(SUMIF(N164:N167, N163, F164:F167),0)</f>
        <v>8585</v>
      </c>
      <c r="G168" s="25"/>
      <c r="H168" s="28">
        <f>TRUNC(SUMIF(N164:N167, N163, H164:H167),0)</f>
        <v>47967</v>
      </c>
      <c r="I168" s="25"/>
      <c r="J168" s="28">
        <f>TRUNC(SUMIF(N164:N167, N163, J164:J167),0)</f>
        <v>8440</v>
      </c>
      <c r="K168" s="25"/>
      <c r="L168" s="28">
        <f>F168+H168+J168</f>
        <v>64992</v>
      </c>
      <c r="M168" s="22" t="s">
        <v>52</v>
      </c>
      <c r="N168" s="2" t="s">
        <v>67</v>
      </c>
      <c r="O168" s="2" t="s">
        <v>67</v>
      </c>
      <c r="P168" s="2" t="s">
        <v>52</v>
      </c>
      <c r="Q168" s="2" t="s">
        <v>52</v>
      </c>
      <c r="R168" s="2" t="s">
        <v>52</v>
      </c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2" t="s">
        <v>52</v>
      </c>
      <c r="AW168" s="2" t="s">
        <v>52</v>
      </c>
      <c r="AX168" s="2" t="s">
        <v>52</v>
      </c>
      <c r="AY168" s="2" t="s">
        <v>52</v>
      </c>
      <c r="AZ168" s="2" t="s">
        <v>52</v>
      </c>
    </row>
    <row r="169" spans="1:52" ht="30" customHeight="1" x14ac:dyDescent="0.3">
      <c r="A169" s="23"/>
      <c r="B169" s="23"/>
      <c r="C169" s="23"/>
      <c r="D169" s="23"/>
      <c r="E169" s="25"/>
      <c r="F169" s="28"/>
      <c r="G169" s="25"/>
      <c r="H169" s="28"/>
      <c r="I169" s="25"/>
      <c r="J169" s="28"/>
      <c r="K169" s="25"/>
      <c r="L169" s="28"/>
      <c r="M169" s="23"/>
    </row>
    <row r="170" spans="1:52" ht="30" customHeight="1" x14ac:dyDescent="0.3">
      <c r="A170" s="19" t="s">
        <v>923</v>
      </c>
      <c r="B170" s="20"/>
      <c r="C170" s="20"/>
      <c r="D170" s="20"/>
      <c r="E170" s="24"/>
      <c r="F170" s="27"/>
      <c r="G170" s="24"/>
      <c r="H170" s="27"/>
      <c r="I170" s="24"/>
      <c r="J170" s="27"/>
      <c r="K170" s="24"/>
      <c r="L170" s="27"/>
      <c r="M170" s="21"/>
      <c r="N170" s="1" t="s">
        <v>924</v>
      </c>
    </row>
    <row r="171" spans="1:52" ht="30" customHeight="1" x14ac:dyDescent="0.3">
      <c r="A171" s="22" t="s">
        <v>928</v>
      </c>
      <c r="B171" s="22" t="s">
        <v>926</v>
      </c>
      <c r="C171" s="22" t="s">
        <v>93</v>
      </c>
      <c r="D171" s="23">
        <v>0.2757</v>
      </c>
      <c r="E171" s="25">
        <f>단가대비표!O134</f>
        <v>0</v>
      </c>
      <c r="F171" s="28">
        <f>TRUNC(E171*D171,1)</f>
        <v>0</v>
      </c>
      <c r="G171" s="25">
        <f>단가대비표!P134</f>
        <v>0</v>
      </c>
      <c r="H171" s="28">
        <f>TRUNC(G171*D171,1)</f>
        <v>0</v>
      </c>
      <c r="I171" s="25">
        <f>단가대비표!V134</f>
        <v>85357</v>
      </c>
      <c r="J171" s="28">
        <f>TRUNC(I171*D171,1)</f>
        <v>23532.9</v>
      </c>
      <c r="K171" s="25">
        <f t="shared" ref="K171:L174" si="22">TRUNC(E171+G171+I171,1)</f>
        <v>85357</v>
      </c>
      <c r="L171" s="28">
        <f t="shared" si="22"/>
        <v>23532.9</v>
      </c>
      <c r="M171" s="22" t="s">
        <v>665</v>
      </c>
      <c r="N171" s="2" t="s">
        <v>924</v>
      </c>
      <c r="O171" s="2" t="s">
        <v>929</v>
      </c>
      <c r="P171" s="2" t="s">
        <v>64</v>
      </c>
      <c r="Q171" s="2" t="s">
        <v>64</v>
      </c>
      <c r="R171" s="2" t="s">
        <v>63</v>
      </c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2" t="s">
        <v>52</v>
      </c>
      <c r="AW171" s="2" t="s">
        <v>930</v>
      </c>
      <c r="AX171" s="2" t="s">
        <v>52</v>
      </c>
      <c r="AY171" s="2" t="s">
        <v>52</v>
      </c>
      <c r="AZ171" s="2" t="s">
        <v>52</v>
      </c>
    </row>
    <row r="172" spans="1:52" ht="30" customHeight="1" x14ac:dyDescent="0.3">
      <c r="A172" s="22" t="s">
        <v>668</v>
      </c>
      <c r="B172" s="22" t="s">
        <v>885</v>
      </c>
      <c r="C172" s="22" t="s">
        <v>670</v>
      </c>
      <c r="D172" s="23">
        <v>14.4</v>
      </c>
      <c r="E172" s="25">
        <f>단가대비표!O161</f>
        <v>1070</v>
      </c>
      <c r="F172" s="28">
        <f>TRUNC(E172*D172,1)</f>
        <v>15408</v>
      </c>
      <c r="G172" s="25">
        <f>단가대비표!P161</f>
        <v>0</v>
      </c>
      <c r="H172" s="28">
        <f>TRUNC(G172*D172,1)</f>
        <v>0</v>
      </c>
      <c r="I172" s="25">
        <f>단가대비표!V161</f>
        <v>0</v>
      </c>
      <c r="J172" s="28">
        <f>TRUNC(I172*D172,1)</f>
        <v>0</v>
      </c>
      <c r="K172" s="25">
        <f t="shared" si="22"/>
        <v>1070</v>
      </c>
      <c r="L172" s="28">
        <f t="shared" si="22"/>
        <v>15408</v>
      </c>
      <c r="M172" s="22" t="s">
        <v>52</v>
      </c>
      <c r="N172" s="2" t="s">
        <v>924</v>
      </c>
      <c r="O172" s="2" t="s">
        <v>886</v>
      </c>
      <c r="P172" s="2" t="s">
        <v>64</v>
      </c>
      <c r="Q172" s="2" t="s">
        <v>64</v>
      </c>
      <c r="R172" s="2" t="s">
        <v>63</v>
      </c>
      <c r="S172" s="3"/>
      <c r="T172" s="3"/>
      <c r="U172" s="3"/>
      <c r="V172" s="3">
        <v>1</v>
      </c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2" t="s">
        <v>52</v>
      </c>
      <c r="AW172" s="2" t="s">
        <v>931</v>
      </c>
      <c r="AX172" s="2" t="s">
        <v>52</v>
      </c>
      <c r="AY172" s="2" t="s">
        <v>52</v>
      </c>
      <c r="AZ172" s="2" t="s">
        <v>52</v>
      </c>
    </row>
    <row r="173" spans="1:52" ht="30" customHeight="1" x14ac:dyDescent="0.3">
      <c r="A173" s="22" t="s">
        <v>673</v>
      </c>
      <c r="B173" s="22" t="s">
        <v>932</v>
      </c>
      <c r="C173" s="22" t="s">
        <v>630</v>
      </c>
      <c r="D173" s="23">
        <v>1</v>
      </c>
      <c r="E173" s="25">
        <f>TRUNC(SUMIF(V171:V174, RIGHTB(O173, 1), F171:F174)*U173, 2)</f>
        <v>4622.3999999999996</v>
      </c>
      <c r="F173" s="28">
        <f>TRUNC(E173*D173,1)</f>
        <v>4622.3999999999996</v>
      </c>
      <c r="G173" s="25">
        <v>0</v>
      </c>
      <c r="H173" s="28">
        <f>TRUNC(G173*D173,1)</f>
        <v>0</v>
      </c>
      <c r="I173" s="25">
        <v>0</v>
      </c>
      <c r="J173" s="28">
        <f>TRUNC(I173*D173,1)</f>
        <v>0</v>
      </c>
      <c r="K173" s="25">
        <f t="shared" si="22"/>
        <v>4622.3999999999996</v>
      </c>
      <c r="L173" s="28">
        <f t="shared" si="22"/>
        <v>4622.3999999999996</v>
      </c>
      <c r="M173" s="22" t="s">
        <v>52</v>
      </c>
      <c r="N173" s="2" t="s">
        <v>924</v>
      </c>
      <c r="O173" s="2" t="s">
        <v>631</v>
      </c>
      <c r="P173" s="2" t="s">
        <v>64</v>
      </c>
      <c r="Q173" s="2" t="s">
        <v>64</v>
      </c>
      <c r="R173" s="2" t="s">
        <v>64</v>
      </c>
      <c r="S173" s="3">
        <v>0</v>
      </c>
      <c r="T173" s="3">
        <v>0</v>
      </c>
      <c r="U173" s="3">
        <v>0.3</v>
      </c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2" t="s">
        <v>52</v>
      </c>
      <c r="AW173" s="2" t="s">
        <v>933</v>
      </c>
      <c r="AX173" s="2" t="s">
        <v>52</v>
      </c>
      <c r="AY173" s="2" t="s">
        <v>52</v>
      </c>
      <c r="AZ173" s="2" t="s">
        <v>52</v>
      </c>
    </row>
    <row r="174" spans="1:52" ht="30" customHeight="1" x14ac:dyDescent="0.3">
      <c r="A174" s="22" t="s">
        <v>676</v>
      </c>
      <c r="B174" s="22" t="s">
        <v>677</v>
      </c>
      <c r="C174" s="22" t="s">
        <v>678</v>
      </c>
      <c r="D174" s="23">
        <v>1</v>
      </c>
      <c r="E174" s="25">
        <f>TRUNC(단가대비표!O147*1/8*16/12*25/20, 1)</f>
        <v>0</v>
      </c>
      <c r="F174" s="28">
        <f>TRUNC(E174*D174,1)</f>
        <v>0</v>
      </c>
      <c r="G174" s="25">
        <f>TRUNC(단가대비표!P147*1/8*16/12*25/20, 1)</f>
        <v>47967.7</v>
      </c>
      <c r="H174" s="28">
        <f>TRUNC(G174*D174,1)</f>
        <v>47967.7</v>
      </c>
      <c r="I174" s="25">
        <f>TRUNC(단가대비표!V147*1/8*16/12*25/20, 1)</f>
        <v>0</v>
      </c>
      <c r="J174" s="28">
        <f>TRUNC(I174*D174,1)</f>
        <v>0</v>
      </c>
      <c r="K174" s="25">
        <f t="shared" si="22"/>
        <v>47967.7</v>
      </c>
      <c r="L174" s="28">
        <f t="shared" si="22"/>
        <v>47967.7</v>
      </c>
      <c r="M174" s="22" t="s">
        <v>52</v>
      </c>
      <c r="N174" s="2" t="s">
        <v>924</v>
      </c>
      <c r="O174" s="2" t="s">
        <v>890</v>
      </c>
      <c r="P174" s="2" t="s">
        <v>64</v>
      </c>
      <c r="Q174" s="2" t="s">
        <v>64</v>
      </c>
      <c r="R174" s="2" t="s">
        <v>63</v>
      </c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2" t="s">
        <v>52</v>
      </c>
      <c r="AW174" s="2" t="s">
        <v>934</v>
      </c>
      <c r="AX174" s="2" t="s">
        <v>63</v>
      </c>
      <c r="AY174" s="2" t="s">
        <v>52</v>
      </c>
      <c r="AZ174" s="2" t="s">
        <v>52</v>
      </c>
    </row>
    <row r="175" spans="1:52" ht="30" customHeight="1" x14ac:dyDescent="0.3">
      <c r="A175" s="22" t="s">
        <v>681</v>
      </c>
      <c r="B175" s="22" t="s">
        <v>52</v>
      </c>
      <c r="C175" s="22" t="s">
        <v>52</v>
      </c>
      <c r="D175" s="23"/>
      <c r="E175" s="25"/>
      <c r="F175" s="28">
        <f>TRUNC(SUMIF(N171:N174, N170, F171:F174),0)</f>
        <v>20030</v>
      </c>
      <c r="G175" s="25"/>
      <c r="H175" s="28">
        <f>TRUNC(SUMIF(N171:N174, N170, H171:H174),0)</f>
        <v>47967</v>
      </c>
      <c r="I175" s="25"/>
      <c r="J175" s="28">
        <f>TRUNC(SUMIF(N171:N174, N170, J171:J174),0)</f>
        <v>23532</v>
      </c>
      <c r="K175" s="25"/>
      <c r="L175" s="28">
        <f>F175+H175+J175</f>
        <v>91529</v>
      </c>
      <c r="M175" s="22" t="s">
        <v>52</v>
      </c>
      <c r="N175" s="2" t="s">
        <v>67</v>
      </c>
      <c r="O175" s="2" t="s">
        <v>67</v>
      </c>
      <c r="P175" s="2" t="s">
        <v>52</v>
      </c>
      <c r="Q175" s="2" t="s">
        <v>52</v>
      </c>
      <c r="R175" s="2" t="s">
        <v>52</v>
      </c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52</v>
      </c>
      <c r="AW175" s="2" t="s">
        <v>52</v>
      </c>
      <c r="AX175" s="2" t="s">
        <v>52</v>
      </c>
      <c r="AY175" s="2" t="s">
        <v>52</v>
      </c>
      <c r="AZ175" s="2" t="s">
        <v>52</v>
      </c>
    </row>
    <row r="176" spans="1:52" ht="30" customHeight="1" x14ac:dyDescent="0.3">
      <c r="A176" s="23"/>
      <c r="B176" s="23"/>
      <c r="C176" s="23"/>
      <c r="D176" s="23"/>
      <c r="E176" s="25"/>
      <c r="F176" s="28"/>
      <c r="G176" s="25"/>
      <c r="H176" s="28"/>
      <c r="I176" s="25"/>
      <c r="J176" s="28"/>
      <c r="K176" s="25"/>
      <c r="L176" s="28"/>
      <c r="M176" s="23"/>
    </row>
    <row r="177" spans="1:52" ht="30" customHeight="1" x14ac:dyDescent="0.3">
      <c r="A177" s="19" t="s">
        <v>935</v>
      </c>
      <c r="B177" s="20"/>
      <c r="C177" s="20"/>
      <c r="D177" s="20"/>
      <c r="E177" s="24"/>
      <c r="F177" s="27"/>
      <c r="G177" s="24"/>
      <c r="H177" s="27"/>
      <c r="I177" s="24"/>
      <c r="J177" s="27"/>
      <c r="K177" s="24"/>
      <c r="L177" s="27"/>
      <c r="M177" s="21"/>
      <c r="N177" s="1" t="s">
        <v>936</v>
      </c>
    </row>
    <row r="178" spans="1:52" ht="30" customHeight="1" x14ac:dyDescent="0.3">
      <c r="A178" s="22" t="s">
        <v>937</v>
      </c>
      <c r="B178" s="22" t="s">
        <v>940</v>
      </c>
      <c r="C178" s="22" t="s">
        <v>93</v>
      </c>
      <c r="D178" s="23">
        <v>0.18890000000000001</v>
      </c>
      <c r="E178" s="25">
        <f>단가대비표!O135</f>
        <v>0</v>
      </c>
      <c r="F178" s="28">
        <f>TRUNC(E178*D178,1)</f>
        <v>0</v>
      </c>
      <c r="G178" s="25">
        <f>단가대비표!P135</f>
        <v>0</v>
      </c>
      <c r="H178" s="28">
        <f>TRUNC(G178*D178,1)</f>
        <v>0</v>
      </c>
      <c r="I178" s="25">
        <f>단가대비표!V135</f>
        <v>85439</v>
      </c>
      <c r="J178" s="28">
        <f>TRUNC(I178*D178,1)</f>
        <v>16139.4</v>
      </c>
      <c r="K178" s="25">
        <f t="shared" ref="K178:L181" si="23">TRUNC(E178+G178+I178,1)</f>
        <v>85439</v>
      </c>
      <c r="L178" s="28">
        <f t="shared" si="23"/>
        <v>16139.4</v>
      </c>
      <c r="M178" s="22" t="s">
        <v>665</v>
      </c>
      <c r="N178" s="2" t="s">
        <v>936</v>
      </c>
      <c r="O178" s="2" t="s">
        <v>941</v>
      </c>
      <c r="P178" s="2" t="s">
        <v>64</v>
      </c>
      <c r="Q178" s="2" t="s">
        <v>64</v>
      </c>
      <c r="R178" s="2" t="s">
        <v>63</v>
      </c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2" t="s">
        <v>52</v>
      </c>
      <c r="AW178" s="2" t="s">
        <v>942</v>
      </c>
      <c r="AX178" s="2" t="s">
        <v>52</v>
      </c>
      <c r="AY178" s="2" t="s">
        <v>52</v>
      </c>
      <c r="AZ178" s="2" t="s">
        <v>52</v>
      </c>
    </row>
    <row r="179" spans="1:52" ht="30" customHeight="1" x14ac:dyDescent="0.3">
      <c r="A179" s="22" t="s">
        <v>668</v>
      </c>
      <c r="B179" s="22" t="s">
        <v>885</v>
      </c>
      <c r="C179" s="22" t="s">
        <v>670</v>
      </c>
      <c r="D179" s="23">
        <v>8</v>
      </c>
      <c r="E179" s="25">
        <f>단가대비표!O161</f>
        <v>1070</v>
      </c>
      <c r="F179" s="28">
        <f>TRUNC(E179*D179,1)</f>
        <v>8560</v>
      </c>
      <c r="G179" s="25">
        <f>단가대비표!P161</f>
        <v>0</v>
      </c>
      <c r="H179" s="28">
        <f>TRUNC(G179*D179,1)</f>
        <v>0</v>
      </c>
      <c r="I179" s="25">
        <f>단가대비표!V161</f>
        <v>0</v>
      </c>
      <c r="J179" s="28">
        <f>TRUNC(I179*D179,1)</f>
        <v>0</v>
      </c>
      <c r="K179" s="25">
        <f t="shared" si="23"/>
        <v>1070</v>
      </c>
      <c r="L179" s="28">
        <f t="shared" si="23"/>
        <v>8560</v>
      </c>
      <c r="M179" s="22" t="s">
        <v>52</v>
      </c>
      <c r="N179" s="2" t="s">
        <v>936</v>
      </c>
      <c r="O179" s="2" t="s">
        <v>886</v>
      </c>
      <c r="P179" s="2" t="s">
        <v>64</v>
      </c>
      <c r="Q179" s="2" t="s">
        <v>64</v>
      </c>
      <c r="R179" s="2" t="s">
        <v>63</v>
      </c>
      <c r="S179" s="3"/>
      <c r="T179" s="3"/>
      <c r="U179" s="3"/>
      <c r="V179" s="3">
        <v>1</v>
      </c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2" t="s">
        <v>52</v>
      </c>
      <c r="AW179" s="2" t="s">
        <v>943</v>
      </c>
      <c r="AX179" s="2" t="s">
        <v>52</v>
      </c>
      <c r="AY179" s="2" t="s">
        <v>52</v>
      </c>
      <c r="AZ179" s="2" t="s">
        <v>52</v>
      </c>
    </row>
    <row r="180" spans="1:52" ht="30" customHeight="1" x14ac:dyDescent="0.3">
      <c r="A180" s="22" t="s">
        <v>673</v>
      </c>
      <c r="B180" s="22" t="s">
        <v>944</v>
      </c>
      <c r="C180" s="22" t="s">
        <v>630</v>
      </c>
      <c r="D180" s="23">
        <v>1</v>
      </c>
      <c r="E180" s="25">
        <f>TRUNC(SUMIF(V178:V181, RIGHTB(O180, 1), F178:F181)*U180, 2)</f>
        <v>1968.8</v>
      </c>
      <c r="F180" s="28">
        <f>TRUNC(E180*D180,1)</f>
        <v>1968.8</v>
      </c>
      <c r="G180" s="25">
        <v>0</v>
      </c>
      <c r="H180" s="28">
        <f>TRUNC(G180*D180,1)</f>
        <v>0</v>
      </c>
      <c r="I180" s="25">
        <v>0</v>
      </c>
      <c r="J180" s="28">
        <f>TRUNC(I180*D180,1)</f>
        <v>0</v>
      </c>
      <c r="K180" s="25">
        <f t="shared" si="23"/>
        <v>1968.8</v>
      </c>
      <c r="L180" s="28">
        <f t="shared" si="23"/>
        <v>1968.8</v>
      </c>
      <c r="M180" s="22" t="s">
        <v>52</v>
      </c>
      <c r="N180" s="2" t="s">
        <v>936</v>
      </c>
      <c r="O180" s="2" t="s">
        <v>631</v>
      </c>
      <c r="P180" s="2" t="s">
        <v>64</v>
      </c>
      <c r="Q180" s="2" t="s">
        <v>64</v>
      </c>
      <c r="R180" s="2" t="s">
        <v>64</v>
      </c>
      <c r="S180" s="3">
        <v>0</v>
      </c>
      <c r="T180" s="3">
        <v>0</v>
      </c>
      <c r="U180" s="3">
        <v>0.23</v>
      </c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2" t="s">
        <v>52</v>
      </c>
      <c r="AW180" s="2" t="s">
        <v>945</v>
      </c>
      <c r="AX180" s="2" t="s">
        <v>52</v>
      </c>
      <c r="AY180" s="2" t="s">
        <v>52</v>
      </c>
      <c r="AZ180" s="2" t="s">
        <v>52</v>
      </c>
    </row>
    <row r="181" spans="1:52" ht="30" customHeight="1" x14ac:dyDescent="0.3">
      <c r="A181" s="22" t="s">
        <v>676</v>
      </c>
      <c r="B181" s="22" t="s">
        <v>677</v>
      </c>
      <c r="C181" s="22" t="s">
        <v>678</v>
      </c>
      <c r="D181" s="23">
        <v>1</v>
      </c>
      <c r="E181" s="25">
        <f>TRUNC(단가대비표!O147*1/8*16/12*25/20, 1)</f>
        <v>0</v>
      </c>
      <c r="F181" s="28">
        <f>TRUNC(E181*D181,1)</f>
        <v>0</v>
      </c>
      <c r="G181" s="25">
        <f>TRUNC(단가대비표!P147*1/8*16/12*25/20, 1)</f>
        <v>47967.7</v>
      </c>
      <c r="H181" s="28">
        <f>TRUNC(G181*D181,1)</f>
        <v>47967.7</v>
      </c>
      <c r="I181" s="25">
        <f>TRUNC(단가대비표!V147*1/8*16/12*25/20, 1)</f>
        <v>0</v>
      </c>
      <c r="J181" s="28">
        <f>TRUNC(I181*D181,1)</f>
        <v>0</v>
      </c>
      <c r="K181" s="25">
        <f t="shared" si="23"/>
        <v>47967.7</v>
      </c>
      <c r="L181" s="28">
        <f t="shared" si="23"/>
        <v>47967.7</v>
      </c>
      <c r="M181" s="22" t="s">
        <v>52</v>
      </c>
      <c r="N181" s="2" t="s">
        <v>936</v>
      </c>
      <c r="O181" s="2" t="s">
        <v>890</v>
      </c>
      <c r="P181" s="2" t="s">
        <v>64</v>
      </c>
      <c r="Q181" s="2" t="s">
        <v>64</v>
      </c>
      <c r="R181" s="2" t="s">
        <v>63</v>
      </c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2" t="s">
        <v>52</v>
      </c>
      <c r="AW181" s="2" t="s">
        <v>946</v>
      </c>
      <c r="AX181" s="2" t="s">
        <v>63</v>
      </c>
      <c r="AY181" s="2" t="s">
        <v>52</v>
      </c>
      <c r="AZ181" s="2" t="s">
        <v>52</v>
      </c>
    </row>
    <row r="182" spans="1:52" ht="30" customHeight="1" x14ac:dyDescent="0.3">
      <c r="A182" s="22" t="s">
        <v>681</v>
      </c>
      <c r="B182" s="22" t="s">
        <v>52</v>
      </c>
      <c r="C182" s="22" t="s">
        <v>52</v>
      </c>
      <c r="D182" s="23"/>
      <c r="E182" s="25"/>
      <c r="F182" s="28">
        <f>TRUNC(SUMIF(N178:N181, N177, F178:F181),0)</f>
        <v>10528</v>
      </c>
      <c r="G182" s="25"/>
      <c r="H182" s="28">
        <f>TRUNC(SUMIF(N178:N181, N177, H178:H181),0)</f>
        <v>47967</v>
      </c>
      <c r="I182" s="25"/>
      <c r="J182" s="28">
        <f>TRUNC(SUMIF(N178:N181, N177, J178:J181),0)</f>
        <v>16139</v>
      </c>
      <c r="K182" s="25"/>
      <c r="L182" s="28">
        <f>F182+H182+J182</f>
        <v>74634</v>
      </c>
      <c r="M182" s="22" t="s">
        <v>52</v>
      </c>
      <c r="N182" s="2" t="s">
        <v>67</v>
      </c>
      <c r="O182" s="2" t="s">
        <v>67</v>
      </c>
      <c r="P182" s="2" t="s">
        <v>52</v>
      </c>
      <c r="Q182" s="2" t="s">
        <v>52</v>
      </c>
      <c r="R182" s="2" t="s">
        <v>52</v>
      </c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2" t="s">
        <v>52</v>
      </c>
      <c r="AW182" s="2" t="s">
        <v>52</v>
      </c>
      <c r="AX182" s="2" t="s">
        <v>52</v>
      </c>
      <c r="AY182" s="2" t="s">
        <v>52</v>
      </c>
      <c r="AZ182" s="2" t="s">
        <v>52</v>
      </c>
    </row>
    <row r="183" spans="1:52" ht="30" customHeight="1" x14ac:dyDescent="0.3">
      <c r="A183" s="23"/>
      <c r="B183" s="23"/>
      <c r="C183" s="23"/>
      <c r="D183" s="23"/>
      <c r="E183" s="25"/>
      <c r="F183" s="28"/>
      <c r="G183" s="25"/>
      <c r="H183" s="28"/>
      <c r="I183" s="25"/>
      <c r="J183" s="28"/>
      <c r="K183" s="25"/>
      <c r="L183" s="28"/>
      <c r="M183" s="23"/>
    </row>
    <row r="184" spans="1:52" ht="30" customHeight="1" x14ac:dyDescent="0.3">
      <c r="A184" s="19" t="s">
        <v>947</v>
      </c>
      <c r="B184" s="20"/>
      <c r="C184" s="20"/>
      <c r="D184" s="20"/>
      <c r="E184" s="24"/>
      <c r="F184" s="27"/>
      <c r="G184" s="24"/>
      <c r="H184" s="27"/>
      <c r="I184" s="24"/>
      <c r="J184" s="27"/>
      <c r="K184" s="24"/>
      <c r="L184" s="27"/>
      <c r="M184" s="21"/>
      <c r="N184" s="1" t="s">
        <v>948</v>
      </c>
    </row>
    <row r="185" spans="1:52" ht="30" customHeight="1" x14ac:dyDescent="0.3">
      <c r="A185" s="22" t="s">
        <v>952</v>
      </c>
      <c r="B185" s="22" t="s">
        <v>950</v>
      </c>
      <c r="C185" s="22" t="s">
        <v>93</v>
      </c>
      <c r="D185" s="23">
        <v>0.22939999999999999</v>
      </c>
      <c r="E185" s="25">
        <f>단가대비표!O25</f>
        <v>0</v>
      </c>
      <c r="F185" s="28">
        <f>TRUNC(E185*D185,1)</f>
        <v>0</v>
      </c>
      <c r="G185" s="25">
        <f>단가대비표!P25</f>
        <v>0</v>
      </c>
      <c r="H185" s="28">
        <f>TRUNC(G185*D185,1)</f>
        <v>0</v>
      </c>
      <c r="I185" s="25">
        <f>단가대비표!V25</f>
        <v>250388</v>
      </c>
      <c r="J185" s="28">
        <f>TRUNC(I185*D185,1)</f>
        <v>57439</v>
      </c>
      <c r="K185" s="25">
        <f t="shared" ref="K185:L188" si="24">TRUNC(E185+G185+I185,1)</f>
        <v>250388</v>
      </c>
      <c r="L185" s="28">
        <f t="shared" si="24"/>
        <v>57439</v>
      </c>
      <c r="M185" s="22" t="s">
        <v>665</v>
      </c>
      <c r="N185" s="2" t="s">
        <v>948</v>
      </c>
      <c r="O185" s="2" t="s">
        <v>953</v>
      </c>
      <c r="P185" s="2" t="s">
        <v>64</v>
      </c>
      <c r="Q185" s="2" t="s">
        <v>64</v>
      </c>
      <c r="R185" s="2" t="s">
        <v>63</v>
      </c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2" t="s">
        <v>52</v>
      </c>
      <c r="AW185" s="2" t="s">
        <v>954</v>
      </c>
      <c r="AX185" s="2" t="s">
        <v>52</v>
      </c>
      <c r="AY185" s="2" t="s">
        <v>52</v>
      </c>
      <c r="AZ185" s="2" t="s">
        <v>52</v>
      </c>
    </row>
    <row r="186" spans="1:52" ht="30" customHeight="1" x14ac:dyDescent="0.3">
      <c r="A186" s="22" t="s">
        <v>668</v>
      </c>
      <c r="B186" s="22" t="s">
        <v>669</v>
      </c>
      <c r="C186" s="22" t="s">
        <v>670</v>
      </c>
      <c r="D186" s="23">
        <v>13</v>
      </c>
      <c r="E186" s="25">
        <f>단가대비표!O45</f>
        <v>1421</v>
      </c>
      <c r="F186" s="28">
        <f>TRUNC(E186*D186,1)</f>
        <v>18473</v>
      </c>
      <c r="G186" s="25">
        <f>단가대비표!P45</f>
        <v>0</v>
      </c>
      <c r="H186" s="28">
        <f>TRUNC(G186*D186,1)</f>
        <v>0</v>
      </c>
      <c r="I186" s="25">
        <f>단가대비표!V45</f>
        <v>0</v>
      </c>
      <c r="J186" s="28">
        <f>TRUNC(I186*D186,1)</f>
        <v>0</v>
      </c>
      <c r="K186" s="25">
        <f t="shared" si="24"/>
        <v>1421</v>
      </c>
      <c r="L186" s="28">
        <f t="shared" si="24"/>
        <v>18473</v>
      </c>
      <c r="M186" s="22" t="s">
        <v>52</v>
      </c>
      <c r="N186" s="2" t="s">
        <v>948</v>
      </c>
      <c r="O186" s="2" t="s">
        <v>671</v>
      </c>
      <c r="P186" s="2" t="s">
        <v>64</v>
      </c>
      <c r="Q186" s="2" t="s">
        <v>64</v>
      </c>
      <c r="R186" s="2" t="s">
        <v>63</v>
      </c>
      <c r="S186" s="3"/>
      <c r="T186" s="3"/>
      <c r="U186" s="3"/>
      <c r="V186" s="3">
        <v>1</v>
      </c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52</v>
      </c>
      <c r="AW186" s="2" t="s">
        <v>955</v>
      </c>
      <c r="AX186" s="2" t="s">
        <v>52</v>
      </c>
      <c r="AY186" s="2" t="s">
        <v>52</v>
      </c>
      <c r="AZ186" s="2" t="s">
        <v>52</v>
      </c>
    </row>
    <row r="187" spans="1:52" ht="30" customHeight="1" x14ac:dyDescent="0.3">
      <c r="A187" s="22" t="s">
        <v>673</v>
      </c>
      <c r="B187" s="22" t="s">
        <v>956</v>
      </c>
      <c r="C187" s="22" t="s">
        <v>630</v>
      </c>
      <c r="D187" s="23">
        <v>1</v>
      </c>
      <c r="E187" s="25">
        <f>TRUNC(SUMIF(V185:V188, RIGHTB(O187, 1), F185:F188)*U187, 2)</f>
        <v>1293.1099999999999</v>
      </c>
      <c r="F187" s="28">
        <f>TRUNC(E187*D187,1)</f>
        <v>1293.0999999999999</v>
      </c>
      <c r="G187" s="25">
        <v>0</v>
      </c>
      <c r="H187" s="28">
        <f>TRUNC(G187*D187,1)</f>
        <v>0</v>
      </c>
      <c r="I187" s="25">
        <v>0</v>
      </c>
      <c r="J187" s="28">
        <f>TRUNC(I187*D187,1)</f>
        <v>0</v>
      </c>
      <c r="K187" s="25">
        <f t="shared" si="24"/>
        <v>1293.0999999999999</v>
      </c>
      <c r="L187" s="28">
        <f t="shared" si="24"/>
        <v>1293.0999999999999</v>
      </c>
      <c r="M187" s="22" t="s">
        <v>52</v>
      </c>
      <c r="N187" s="2" t="s">
        <v>948</v>
      </c>
      <c r="O187" s="2" t="s">
        <v>631</v>
      </c>
      <c r="P187" s="2" t="s">
        <v>64</v>
      </c>
      <c r="Q187" s="2" t="s">
        <v>64</v>
      </c>
      <c r="R187" s="2" t="s">
        <v>64</v>
      </c>
      <c r="S187" s="3">
        <v>0</v>
      </c>
      <c r="T187" s="3">
        <v>0</v>
      </c>
      <c r="U187" s="3">
        <v>7.0000000000000007E-2</v>
      </c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2" t="s">
        <v>52</v>
      </c>
      <c r="AW187" s="2" t="s">
        <v>957</v>
      </c>
      <c r="AX187" s="2" t="s">
        <v>52</v>
      </c>
      <c r="AY187" s="2" t="s">
        <v>52</v>
      </c>
      <c r="AZ187" s="2" t="s">
        <v>52</v>
      </c>
    </row>
    <row r="188" spans="1:52" ht="30" customHeight="1" x14ac:dyDescent="0.3">
      <c r="A188" s="22" t="s">
        <v>676</v>
      </c>
      <c r="B188" s="22" t="s">
        <v>677</v>
      </c>
      <c r="C188" s="22" t="s">
        <v>678</v>
      </c>
      <c r="D188" s="23">
        <v>1</v>
      </c>
      <c r="E188" s="25">
        <f>TRUNC(단가대비표!O192*1/8*16/12*25/20, 1)</f>
        <v>0</v>
      </c>
      <c r="F188" s="28">
        <f>TRUNC(E188*D188,1)</f>
        <v>0</v>
      </c>
      <c r="G188" s="25">
        <f>TRUNC(단가대비표!P192*1/8*16/12*25/20, 1)</f>
        <v>59020.2</v>
      </c>
      <c r="H188" s="28">
        <f>TRUNC(G188*D188,1)</f>
        <v>59020.2</v>
      </c>
      <c r="I188" s="25">
        <f>TRUNC(단가대비표!V192*1/8*16/12*25/20, 1)</f>
        <v>0</v>
      </c>
      <c r="J188" s="28">
        <f>TRUNC(I188*D188,1)</f>
        <v>0</v>
      </c>
      <c r="K188" s="25">
        <f t="shared" si="24"/>
        <v>59020.2</v>
      </c>
      <c r="L188" s="28">
        <f t="shared" si="24"/>
        <v>59020.2</v>
      </c>
      <c r="M188" s="22" t="s">
        <v>52</v>
      </c>
      <c r="N188" s="2" t="s">
        <v>948</v>
      </c>
      <c r="O188" s="2" t="s">
        <v>679</v>
      </c>
      <c r="P188" s="2" t="s">
        <v>64</v>
      </c>
      <c r="Q188" s="2" t="s">
        <v>64</v>
      </c>
      <c r="R188" s="2" t="s">
        <v>63</v>
      </c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2" t="s">
        <v>52</v>
      </c>
      <c r="AW188" s="2" t="s">
        <v>958</v>
      </c>
      <c r="AX188" s="2" t="s">
        <v>63</v>
      </c>
      <c r="AY188" s="2" t="s">
        <v>52</v>
      </c>
      <c r="AZ188" s="2" t="s">
        <v>52</v>
      </c>
    </row>
    <row r="189" spans="1:52" ht="30" customHeight="1" x14ac:dyDescent="0.3">
      <c r="A189" s="22" t="s">
        <v>681</v>
      </c>
      <c r="B189" s="22" t="s">
        <v>52</v>
      </c>
      <c r="C189" s="22" t="s">
        <v>52</v>
      </c>
      <c r="D189" s="23"/>
      <c r="E189" s="25"/>
      <c r="F189" s="28">
        <f>TRUNC(SUMIF(N185:N188, N184, F185:F188),0)</f>
        <v>19766</v>
      </c>
      <c r="G189" s="25"/>
      <c r="H189" s="28">
        <f>TRUNC(SUMIF(N185:N188, N184, H185:H188),0)</f>
        <v>59020</v>
      </c>
      <c r="I189" s="25"/>
      <c r="J189" s="28">
        <f>TRUNC(SUMIF(N185:N188, N184, J185:J188),0)</f>
        <v>57439</v>
      </c>
      <c r="K189" s="25"/>
      <c r="L189" s="28">
        <f>F189+H189+J189</f>
        <v>136225</v>
      </c>
      <c r="M189" s="22" t="s">
        <v>52</v>
      </c>
      <c r="N189" s="2" t="s">
        <v>67</v>
      </c>
      <c r="O189" s="2" t="s">
        <v>67</v>
      </c>
      <c r="P189" s="2" t="s">
        <v>52</v>
      </c>
      <c r="Q189" s="2" t="s">
        <v>52</v>
      </c>
      <c r="R189" s="2" t="s">
        <v>52</v>
      </c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2" t="s">
        <v>52</v>
      </c>
      <c r="AW189" s="2" t="s">
        <v>52</v>
      </c>
      <c r="AX189" s="2" t="s">
        <v>52</v>
      </c>
      <c r="AY189" s="2" t="s">
        <v>52</v>
      </c>
      <c r="AZ189" s="2" t="s">
        <v>52</v>
      </c>
    </row>
    <row r="190" spans="1:52" ht="30" customHeight="1" x14ac:dyDescent="0.3">
      <c r="A190" s="23"/>
      <c r="B190" s="23"/>
      <c r="C190" s="23"/>
      <c r="D190" s="23"/>
      <c r="E190" s="25"/>
      <c r="F190" s="28"/>
      <c r="G190" s="25"/>
      <c r="H190" s="28"/>
      <c r="I190" s="25"/>
      <c r="J190" s="28"/>
      <c r="K190" s="25"/>
      <c r="L190" s="28"/>
      <c r="M190" s="23"/>
    </row>
    <row r="191" spans="1:52" ht="30" customHeight="1" x14ac:dyDescent="0.3">
      <c r="A191" s="19" t="s">
        <v>959</v>
      </c>
      <c r="B191" s="20"/>
      <c r="C191" s="20"/>
      <c r="D191" s="20"/>
      <c r="E191" s="24"/>
      <c r="F191" s="27"/>
      <c r="G191" s="24"/>
      <c r="H191" s="27"/>
      <c r="I191" s="24"/>
      <c r="J191" s="27"/>
      <c r="K191" s="24"/>
      <c r="L191" s="27"/>
      <c r="M191" s="21"/>
      <c r="N191" s="1" t="s">
        <v>960</v>
      </c>
    </row>
    <row r="192" spans="1:52" ht="30" customHeight="1" x14ac:dyDescent="0.3">
      <c r="A192" s="22" t="s">
        <v>961</v>
      </c>
      <c r="B192" s="22" t="s">
        <v>964</v>
      </c>
      <c r="C192" s="22" t="s">
        <v>93</v>
      </c>
      <c r="D192" s="23">
        <v>0.20449999999999999</v>
      </c>
      <c r="E192" s="25">
        <f>단가대비표!O141</f>
        <v>0</v>
      </c>
      <c r="F192" s="28">
        <f>TRUNC(E192*D192,1)</f>
        <v>0</v>
      </c>
      <c r="G192" s="25">
        <f>단가대비표!P141</f>
        <v>0</v>
      </c>
      <c r="H192" s="28">
        <f>TRUNC(G192*D192,1)</f>
        <v>0</v>
      </c>
      <c r="I192" s="25">
        <f>단가대비표!V141</f>
        <v>38257</v>
      </c>
      <c r="J192" s="28">
        <f>TRUNC(I192*D192,1)</f>
        <v>7823.5</v>
      </c>
      <c r="K192" s="25">
        <f t="shared" ref="K192:L195" si="25">TRUNC(E192+G192+I192,1)</f>
        <v>38257</v>
      </c>
      <c r="L192" s="28">
        <f t="shared" si="25"/>
        <v>7823.5</v>
      </c>
      <c r="M192" s="22" t="s">
        <v>665</v>
      </c>
      <c r="N192" s="2" t="s">
        <v>960</v>
      </c>
      <c r="O192" s="2" t="s">
        <v>965</v>
      </c>
      <c r="P192" s="2" t="s">
        <v>64</v>
      </c>
      <c r="Q192" s="2" t="s">
        <v>64</v>
      </c>
      <c r="R192" s="2" t="s">
        <v>63</v>
      </c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2" t="s">
        <v>52</v>
      </c>
      <c r="AW192" s="2" t="s">
        <v>966</v>
      </c>
      <c r="AX192" s="2" t="s">
        <v>52</v>
      </c>
      <c r="AY192" s="2" t="s">
        <v>52</v>
      </c>
      <c r="AZ192" s="2" t="s">
        <v>52</v>
      </c>
    </row>
    <row r="193" spans="1:52" ht="30" customHeight="1" x14ac:dyDescent="0.3">
      <c r="A193" s="22" t="s">
        <v>668</v>
      </c>
      <c r="B193" s="22" t="s">
        <v>885</v>
      </c>
      <c r="C193" s="22" t="s">
        <v>670</v>
      </c>
      <c r="D193" s="23">
        <v>9.3000000000000007</v>
      </c>
      <c r="E193" s="25">
        <f>단가대비표!O161</f>
        <v>1070</v>
      </c>
      <c r="F193" s="28">
        <f>TRUNC(E193*D193,1)</f>
        <v>9951</v>
      </c>
      <c r="G193" s="25">
        <f>단가대비표!P161</f>
        <v>0</v>
      </c>
      <c r="H193" s="28">
        <f>TRUNC(G193*D193,1)</f>
        <v>0</v>
      </c>
      <c r="I193" s="25">
        <f>단가대비표!V161</f>
        <v>0</v>
      </c>
      <c r="J193" s="28">
        <f>TRUNC(I193*D193,1)</f>
        <v>0</v>
      </c>
      <c r="K193" s="25">
        <f t="shared" si="25"/>
        <v>1070</v>
      </c>
      <c r="L193" s="28">
        <f t="shared" si="25"/>
        <v>9951</v>
      </c>
      <c r="M193" s="22" t="s">
        <v>52</v>
      </c>
      <c r="N193" s="2" t="s">
        <v>960</v>
      </c>
      <c r="O193" s="2" t="s">
        <v>886</v>
      </c>
      <c r="P193" s="2" t="s">
        <v>64</v>
      </c>
      <c r="Q193" s="2" t="s">
        <v>64</v>
      </c>
      <c r="R193" s="2" t="s">
        <v>63</v>
      </c>
      <c r="S193" s="3"/>
      <c r="T193" s="3"/>
      <c r="U193" s="3"/>
      <c r="V193" s="3">
        <v>1</v>
      </c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2" t="s">
        <v>52</v>
      </c>
      <c r="AW193" s="2" t="s">
        <v>967</v>
      </c>
      <c r="AX193" s="2" t="s">
        <v>52</v>
      </c>
      <c r="AY193" s="2" t="s">
        <v>52</v>
      </c>
      <c r="AZ193" s="2" t="s">
        <v>52</v>
      </c>
    </row>
    <row r="194" spans="1:52" ht="30" customHeight="1" x14ac:dyDescent="0.3">
      <c r="A194" s="22" t="s">
        <v>673</v>
      </c>
      <c r="B194" s="22" t="s">
        <v>932</v>
      </c>
      <c r="C194" s="22" t="s">
        <v>630</v>
      </c>
      <c r="D194" s="23">
        <v>1</v>
      </c>
      <c r="E194" s="25">
        <f>TRUNC(SUMIF(V192:V195, RIGHTB(O194, 1), F192:F195)*U194, 2)</f>
        <v>2985.3</v>
      </c>
      <c r="F194" s="28">
        <f>TRUNC(E194*D194,1)</f>
        <v>2985.3</v>
      </c>
      <c r="G194" s="25">
        <v>0</v>
      </c>
      <c r="H194" s="28">
        <f>TRUNC(G194*D194,1)</f>
        <v>0</v>
      </c>
      <c r="I194" s="25">
        <v>0</v>
      </c>
      <c r="J194" s="28">
        <f>TRUNC(I194*D194,1)</f>
        <v>0</v>
      </c>
      <c r="K194" s="25">
        <f t="shared" si="25"/>
        <v>2985.3</v>
      </c>
      <c r="L194" s="28">
        <f t="shared" si="25"/>
        <v>2985.3</v>
      </c>
      <c r="M194" s="22" t="s">
        <v>52</v>
      </c>
      <c r="N194" s="2" t="s">
        <v>960</v>
      </c>
      <c r="O194" s="2" t="s">
        <v>631</v>
      </c>
      <c r="P194" s="2" t="s">
        <v>64</v>
      </c>
      <c r="Q194" s="2" t="s">
        <v>64</v>
      </c>
      <c r="R194" s="2" t="s">
        <v>64</v>
      </c>
      <c r="S194" s="3">
        <v>0</v>
      </c>
      <c r="T194" s="3">
        <v>0</v>
      </c>
      <c r="U194" s="3">
        <v>0.3</v>
      </c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2" t="s">
        <v>52</v>
      </c>
      <c r="AW194" s="2" t="s">
        <v>968</v>
      </c>
      <c r="AX194" s="2" t="s">
        <v>52</v>
      </c>
      <c r="AY194" s="2" t="s">
        <v>52</v>
      </c>
      <c r="AZ194" s="2" t="s">
        <v>52</v>
      </c>
    </row>
    <row r="195" spans="1:52" ht="30" customHeight="1" x14ac:dyDescent="0.3">
      <c r="A195" s="22" t="s">
        <v>753</v>
      </c>
      <c r="B195" s="22" t="s">
        <v>677</v>
      </c>
      <c r="C195" s="22" t="s">
        <v>678</v>
      </c>
      <c r="D195" s="23">
        <v>1</v>
      </c>
      <c r="E195" s="25">
        <f>TRUNC(단가대비표!O149*1/8*16/12*25/20, 1)</f>
        <v>0</v>
      </c>
      <c r="F195" s="28">
        <f>TRUNC(E195*D195,1)</f>
        <v>0</v>
      </c>
      <c r="G195" s="25">
        <f>TRUNC(단가대비표!P149*1/8*16/12*25/20, 1)</f>
        <v>40000</v>
      </c>
      <c r="H195" s="28">
        <f>TRUNC(G195*D195,1)</f>
        <v>40000</v>
      </c>
      <c r="I195" s="25">
        <f>TRUNC(단가대비표!V149*1/8*16/12*25/20, 1)</f>
        <v>0</v>
      </c>
      <c r="J195" s="28">
        <f>TRUNC(I195*D195,1)</f>
        <v>0</v>
      </c>
      <c r="K195" s="25">
        <f t="shared" si="25"/>
        <v>40000</v>
      </c>
      <c r="L195" s="28">
        <f t="shared" si="25"/>
        <v>40000</v>
      </c>
      <c r="M195" s="22" t="s">
        <v>52</v>
      </c>
      <c r="N195" s="2" t="s">
        <v>960</v>
      </c>
      <c r="O195" s="2" t="s">
        <v>969</v>
      </c>
      <c r="P195" s="2" t="s">
        <v>64</v>
      </c>
      <c r="Q195" s="2" t="s">
        <v>64</v>
      </c>
      <c r="R195" s="2" t="s">
        <v>63</v>
      </c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2" t="s">
        <v>52</v>
      </c>
      <c r="AW195" s="2" t="s">
        <v>970</v>
      </c>
      <c r="AX195" s="2" t="s">
        <v>63</v>
      </c>
      <c r="AY195" s="2" t="s">
        <v>52</v>
      </c>
      <c r="AZ195" s="2" t="s">
        <v>52</v>
      </c>
    </row>
    <row r="196" spans="1:52" ht="30" customHeight="1" x14ac:dyDescent="0.3">
      <c r="A196" s="22" t="s">
        <v>681</v>
      </c>
      <c r="B196" s="22" t="s">
        <v>52</v>
      </c>
      <c r="C196" s="22" t="s">
        <v>52</v>
      </c>
      <c r="D196" s="23"/>
      <c r="E196" s="25"/>
      <c r="F196" s="28">
        <f>TRUNC(SUMIF(N192:N195, N191, F192:F195),0)</f>
        <v>12936</v>
      </c>
      <c r="G196" s="25"/>
      <c r="H196" s="28">
        <f>TRUNC(SUMIF(N192:N195, N191, H192:H195),0)</f>
        <v>40000</v>
      </c>
      <c r="I196" s="25"/>
      <c r="J196" s="28">
        <f>TRUNC(SUMIF(N192:N195, N191, J192:J195),0)</f>
        <v>7823</v>
      </c>
      <c r="K196" s="25"/>
      <c r="L196" s="28">
        <f>F196+H196+J196</f>
        <v>60759</v>
      </c>
      <c r="M196" s="22" t="s">
        <v>52</v>
      </c>
      <c r="N196" s="2" t="s">
        <v>67</v>
      </c>
      <c r="O196" s="2" t="s">
        <v>67</v>
      </c>
      <c r="P196" s="2" t="s">
        <v>52</v>
      </c>
      <c r="Q196" s="2" t="s">
        <v>52</v>
      </c>
      <c r="R196" s="2" t="s">
        <v>52</v>
      </c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2" t="s">
        <v>52</v>
      </c>
      <c r="AW196" s="2" t="s">
        <v>52</v>
      </c>
      <c r="AX196" s="2" t="s">
        <v>52</v>
      </c>
      <c r="AY196" s="2" t="s">
        <v>52</v>
      </c>
      <c r="AZ196" s="2" t="s">
        <v>52</v>
      </c>
    </row>
    <row r="197" spans="1:52" ht="30" customHeight="1" x14ac:dyDescent="0.3">
      <c r="A197" s="23"/>
      <c r="B197" s="23"/>
      <c r="C197" s="23"/>
      <c r="D197" s="23"/>
      <c r="E197" s="25"/>
      <c r="F197" s="28"/>
      <c r="G197" s="25"/>
      <c r="H197" s="28"/>
      <c r="I197" s="25"/>
      <c r="J197" s="28"/>
      <c r="K197" s="25"/>
      <c r="L197" s="28"/>
      <c r="M197" s="23"/>
    </row>
    <row r="198" spans="1:52" ht="30" customHeight="1" x14ac:dyDescent="0.3">
      <c r="A198" s="19" t="s">
        <v>971</v>
      </c>
      <c r="B198" s="20"/>
      <c r="C198" s="20"/>
      <c r="D198" s="20"/>
      <c r="E198" s="24"/>
      <c r="F198" s="27"/>
      <c r="G198" s="24"/>
      <c r="H198" s="27"/>
      <c r="I198" s="24"/>
      <c r="J198" s="27"/>
      <c r="K198" s="24"/>
      <c r="L198" s="27"/>
      <c r="M198" s="21"/>
      <c r="N198" s="1" t="s">
        <v>424</v>
      </c>
    </row>
    <row r="199" spans="1:52" ht="30" customHeight="1" x14ac:dyDescent="0.3">
      <c r="A199" s="22" t="s">
        <v>421</v>
      </c>
      <c r="B199" s="22" t="s">
        <v>422</v>
      </c>
      <c r="C199" s="22" t="s">
        <v>972</v>
      </c>
      <c r="D199" s="23">
        <v>0.01</v>
      </c>
      <c r="E199" s="25">
        <f>일위대가목록!E34</f>
        <v>2746979</v>
      </c>
      <c r="F199" s="28">
        <f>TRUNC(E199*D199,1)</f>
        <v>27469.7</v>
      </c>
      <c r="G199" s="25">
        <f>일위대가목록!F34</f>
        <v>1012464</v>
      </c>
      <c r="H199" s="28">
        <f>TRUNC(G199*D199,1)</f>
        <v>10124.6</v>
      </c>
      <c r="I199" s="25">
        <f>일위대가목록!G34</f>
        <v>311945</v>
      </c>
      <c r="J199" s="28">
        <f>TRUNC(I199*D199,1)</f>
        <v>3119.4</v>
      </c>
      <c r="K199" s="25">
        <f>TRUNC(E199+G199+I199,1)</f>
        <v>4071388</v>
      </c>
      <c r="L199" s="28">
        <f>TRUNC(F199+H199+J199,1)</f>
        <v>40713.699999999997</v>
      </c>
      <c r="M199" s="22" t="s">
        <v>973</v>
      </c>
      <c r="N199" s="2" t="s">
        <v>424</v>
      </c>
      <c r="O199" s="2" t="s">
        <v>974</v>
      </c>
      <c r="P199" s="2" t="s">
        <v>63</v>
      </c>
      <c r="Q199" s="2" t="s">
        <v>64</v>
      </c>
      <c r="R199" s="2" t="s">
        <v>64</v>
      </c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2" t="s">
        <v>52</v>
      </c>
      <c r="AW199" s="2" t="s">
        <v>975</v>
      </c>
      <c r="AX199" s="2" t="s">
        <v>52</v>
      </c>
      <c r="AY199" s="2" t="s">
        <v>52</v>
      </c>
      <c r="AZ199" s="2" t="s">
        <v>52</v>
      </c>
    </row>
    <row r="200" spans="1:52" ht="30" customHeight="1" x14ac:dyDescent="0.3">
      <c r="A200" s="22" t="s">
        <v>681</v>
      </c>
      <c r="B200" s="22" t="s">
        <v>52</v>
      </c>
      <c r="C200" s="22" t="s">
        <v>52</v>
      </c>
      <c r="D200" s="23"/>
      <c r="E200" s="25"/>
      <c r="F200" s="28">
        <f>TRUNC(SUMIF(N199:N199, N198, F199:F199),0)</f>
        <v>27469</v>
      </c>
      <c r="G200" s="25"/>
      <c r="H200" s="28">
        <f>TRUNC(SUMIF(N199:N199, N198, H199:H199),0)</f>
        <v>10124</v>
      </c>
      <c r="I200" s="25"/>
      <c r="J200" s="28">
        <f>TRUNC(SUMIF(N199:N199, N198, J199:J199),0)</f>
        <v>3119</v>
      </c>
      <c r="K200" s="25"/>
      <c r="L200" s="28">
        <f>F200+H200+J200</f>
        <v>40712</v>
      </c>
      <c r="M200" s="22" t="s">
        <v>52</v>
      </c>
      <c r="N200" s="2" t="s">
        <v>67</v>
      </c>
      <c r="O200" s="2" t="s">
        <v>67</v>
      </c>
      <c r="P200" s="2" t="s">
        <v>52</v>
      </c>
      <c r="Q200" s="2" t="s">
        <v>52</v>
      </c>
      <c r="R200" s="2" t="s">
        <v>52</v>
      </c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2" t="s">
        <v>52</v>
      </c>
      <c r="AW200" s="2" t="s">
        <v>52</v>
      </c>
      <c r="AX200" s="2" t="s">
        <v>52</v>
      </c>
      <c r="AY200" s="2" t="s">
        <v>52</v>
      </c>
      <c r="AZ200" s="2" t="s">
        <v>52</v>
      </c>
    </row>
    <row r="201" spans="1:52" ht="30" customHeight="1" x14ac:dyDescent="0.3">
      <c r="A201" s="23"/>
      <c r="B201" s="23"/>
      <c r="C201" s="23"/>
      <c r="D201" s="23"/>
      <c r="E201" s="25"/>
      <c r="F201" s="28"/>
      <c r="G201" s="25"/>
      <c r="H201" s="28"/>
      <c r="I201" s="25"/>
      <c r="J201" s="28"/>
      <c r="K201" s="25"/>
      <c r="L201" s="28"/>
      <c r="M201" s="23"/>
    </row>
    <row r="202" spans="1:52" ht="30" customHeight="1" x14ac:dyDescent="0.3">
      <c r="A202" s="19" t="s">
        <v>976</v>
      </c>
      <c r="B202" s="20"/>
      <c r="C202" s="20"/>
      <c r="D202" s="20"/>
      <c r="E202" s="24"/>
      <c r="F202" s="27"/>
      <c r="G202" s="24"/>
      <c r="H202" s="27"/>
      <c r="I202" s="24"/>
      <c r="J202" s="27"/>
      <c r="K202" s="24"/>
      <c r="L202" s="27"/>
      <c r="M202" s="21"/>
      <c r="N202" s="1" t="s">
        <v>974</v>
      </c>
    </row>
    <row r="203" spans="1:52" ht="30" customHeight="1" x14ac:dyDescent="0.3">
      <c r="A203" s="22" t="s">
        <v>977</v>
      </c>
      <c r="B203" s="22" t="s">
        <v>978</v>
      </c>
      <c r="C203" s="22" t="s">
        <v>972</v>
      </c>
      <c r="D203" s="23">
        <v>1</v>
      </c>
      <c r="E203" s="25">
        <f>일위대가목록!E35</f>
        <v>808282</v>
      </c>
      <c r="F203" s="28">
        <f t="shared" ref="F203:F208" si="26">TRUNC(E203*D203,1)</f>
        <v>808282</v>
      </c>
      <c r="G203" s="25">
        <f>일위대가목록!F35</f>
        <v>166685</v>
      </c>
      <c r="H203" s="28">
        <f t="shared" ref="H203:H208" si="27">TRUNC(G203*D203,1)</f>
        <v>166685</v>
      </c>
      <c r="I203" s="25">
        <f>일위대가목록!G35</f>
        <v>23213</v>
      </c>
      <c r="J203" s="28">
        <f t="shared" ref="J203:J208" si="28">TRUNC(I203*D203,1)</f>
        <v>23213</v>
      </c>
      <c r="K203" s="25">
        <f t="shared" ref="K203:L208" si="29">TRUNC(E203+G203+I203,1)</f>
        <v>998180</v>
      </c>
      <c r="L203" s="28">
        <f t="shared" si="29"/>
        <v>998180</v>
      </c>
      <c r="M203" s="22" t="s">
        <v>979</v>
      </c>
      <c r="N203" s="2" t="s">
        <v>974</v>
      </c>
      <c r="O203" s="2" t="s">
        <v>980</v>
      </c>
      <c r="P203" s="2" t="s">
        <v>63</v>
      </c>
      <c r="Q203" s="2" t="s">
        <v>64</v>
      </c>
      <c r="R203" s="2" t="s">
        <v>64</v>
      </c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2" t="s">
        <v>52</v>
      </c>
      <c r="AW203" s="2" t="s">
        <v>981</v>
      </c>
      <c r="AX203" s="2" t="s">
        <v>52</v>
      </c>
      <c r="AY203" s="2" t="s">
        <v>52</v>
      </c>
      <c r="AZ203" s="2" t="s">
        <v>52</v>
      </c>
    </row>
    <row r="204" spans="1:52" ht="30" customHeight="1" x14ac:dyDescent="0.3">
      <c r="A204" s="22" t="s">
        <v>982</v>
      </c>
      <c r="B204" s="22" t="s">
        <v>983</v>
      </c>
      <c r="C204" s="22" t="s">
        <v>972</v>
      </c>
      <c r="D204" s="23">
        <v>1</v>
      </c>
      <c r="E204" s="25">
        <f>일위대가목록!E36</f>
        <v>1085928</v>
      </c>
      <c r="F204" s="28">
        <f t="shared" si="26"/>
        <v>1085928</v>
      </c>
      <c r="G204" s="25">
        <f>일위대가목록!F36</f>
        <v>153174</v>
      </c>
      <c r="H204" s="28">
        <f t="shared" si="27"/>
        <v>153174</v>
      </c>
      <c r="I204" s="25">
        <f>일위대가목록!G36</f>
        <v>21128</v>
      </c>
      <c r="J204" s="28">
        <f t="shared" si="28"/>
        <v>21128</v>
      </c>
      <c r="K204" s="25">
        <f t="shared" si="29"/>
        <v>1260230</v>
      </c>
      <c r="L204" s="28">
        <f t="shared" si="29"/>
        <v>1260230</v>
      </c>
      <c r="M204" s="22" t="s">
        <v>984</v>
      </c>
      <c r="N204" s="2" t="s">
        <v>974</v>
      </c>
      <c r="O204" s="2" t="s">
        <v>985</v>
      </c>
      <c r="P204" s="2" t="s">
        <v>63</v>
      </c>
      <c r="Q204" s="2" t="s">
        <v>64</v>
      </c>
      <c r="R204" s="2" t="s">
        <v>64</v>
      </c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2" t="s">
        <v>52</v>
      </c>
      <c r="AW204" s="2" t="s">
        <v>986</v>
      </c>
      <c r="AX204" s="2" t="s">
        <v>52</v>
      </c>
      <c r="AY204" s="2" t="s">
        <v>52</v>
      </c>
      <c r="AZ204" s="2" t="s">
        <v>52</v>
      </c>
    </row>
    <row r="205" spans="1:52" ht="30" customHeight="1" x14ac:dyDescent="0.3">
      <c r="A205" s="22" t="s">
        <v>987</v>
      </c>
      <c r="B205" s="22" t="s">
        <v>988</v>
      </c>
      <c r="C205" s="22" t="s">
        <v>135</v>
      </c>
      <c r="D205" s="23">
        <v>20</v>
      </c>
      <c r="E205" s="25">
        <f>일위대가목록!E37</f>
        <v>10794</v>
      </c>
      <c r="F205" s="28">
        <f t="shared" si="26"/>
        <v>215880</v>
      </c>
      <c r="G205" s="25">
        <f>일위대가목록!F37</f>
        <v>1118</v>
      </c>
      <c r="H205" s="28">
        <f t="shared" si="27"/>
        <v>22360</v>
      </c>
      <c r="I205" s="25">
        <f>일위대가목록!G37</f>
        <v>513</v>
      </c>
      <c r="J205" s="28">
        <f t="shared" si="28"/>
        <v>10260</v>
      </c>
      <c r="K205" s="25">
        <f t="shared" si="29"/>
        <v>12425</v>
      </c>
      <c r="L205" s="28">
        <f t="shared" si="29"/>
        <v>248500</v>
      </c>
      <c r="M205" s="22" t="s">
        <v>989</v>
      </c>
      <c r="N205" s="2" t="s">
        <v>974</v>
      </c>
      <c r="O205" s="2" t="s">
        <v>990</v>
      </c>
      <c r="P205" s="2" t="s">
        <v>63</v>
      </c>
      <c r="Q205" s="2" t="s">
        <v>64</v>
      </c>
      <c r="R205" s="2" t="s">
        <v>64</v>
      </c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2" t="s">
        <v>52</v>
      </c>
      <c r="AW205" s="2" t="s">
        <v>991</v>
      </c>
      <c r="AX205" s="2" t="s">
        <v>52</v>
      </c>
      <c r="AY205" s="2" t="s">
        <v>52</v>
      </c>
      <c r="AZ205" s="2" t="s">
        <v>52</v>
      </c>
    </row>
    <row r="206" spans="1:52" ht="30" customHeight="1" x14ac:dyDescent="0.3">
      <c r="A206" s="22" t="s">
        <v>992</v>
      </c>
      <c r="B206" s="22" t="s">
        <v>993</v>
      </c>
      <c r="C206" s="22" t="s">
        <v>135</v>
      </c>
      <c r="D206" s="23">
        <v>30</v>
      </c>
      <c r="E206" s="25">
        <f>일위대가목록!E38</f>
        <v>10666</v>
      </c>
      <c r="F206" s="28">
        <f t="shared" si="26"/>
        <v>319980</v>
      </c>
      <c r="G206" s="25">
        <f>일위대가목록!F38</f>
        <v>757</v>
      </c>
      <c r="H206" s="28">
        <f t="shared" si="27"/>
        <v>22710</v>
      </c>
      <c r="I206" s="25">
        <f>일위대가목록!G38</f>
        <v>344</v>
      </c>
      <c r="J206" s="28">
        <f t="shared" si="28"/>
        <v>10320</v>
      </c>
      <c r="K206" s="25">
        <f t="shared" si="29"/>
        <v>11767</v>
      </c>
      <c r="L206" s="28">
        <f t="shared" si="29"/>
        <v>353010</v>
      </c>
      <c r="M206" s="22" t="s">
        <v>994</v>
      </c>
      <c r="N206" s="2" t="s">
        <v>974</v>
      </c>
      <c r="O206" s="2" t="s">
        <v>995</v>
      </c>
      <c r="P206" s="2" t="s">
        <v>63</v>
      </c>
      <c r="Q206" s="2" t="s">
        <v>64</v>
      </c>
      <c r="R206" s="2" t="s">
        <v>64</v>
      </c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2" t="s">
        <v>52</v>
      </c>
      <c r="AW206" s="2" t="s">
        <v>996</v>
      </c>
      <c r="AX206" s="2" t="s">
        <v>52</v>
      </c>
      <c r="AY206" s="2" t="s">
        <v>52</v>
      </c>
      <c r="AZ206" s="2" t="s">
        <v>52</v>
      </c>
    </row>
    <row r="207" spans="1:52" ht="30" customHeight="1" x14ac:dyDescent="0.3">
      <c r="A207" s="22" t="s">
        <v>997</v>
      </c>
      <c r="B207" s="22" t="s">
        <v>998</v>
      </c>
      <c r="C207" s="22" t="s">
        <v>135</v>
      </c>
      <c r="D207" s="23">
        <v>52</v>
      </c>
      <c r="E207" s="25">
        <f>단가산출목록!E21</f>
        <v>4457</v>
      </c>
      <c r="F207" s="28">
        <f t="shared" si="26"/>
        <v>231764</v>
      </c>
      <c r="G207" s="25">
        <f>단가산출목록!F21</f>
        <v>9107</v>
      </c>
      <c r="H207" s="28">
        <f t="shared" si="27"/>
        <v>473564</v>
      </c>
      <c r="I207" s="25">
        <f>단가산출목록!G21</f>
        <v>3474</v>
      </c>
      <c r="J207" s="28">
        <f t="shared" si="28"/>
        <v>180648</v>
      </c>
      <c r="K207" s="25">
        <f t="shared" si="29"/>
        <v>17038</v>
      </c>
      <c r="L207" s="28">
        <f t="shared" si="29"/>
        <v>885976</v>
      </c>
      <c r="M207" s="22" t="s">
        <v>999</v>
      </c>
      <c r="N207" s="2" t="s">
        <v>974</v>
      </c>
      <c r="O207" s="2" t="s">
        <v>1000</v>
      </c>
      <c r="P207" s="2" t="s">
        <v>64</v>
      </c>
      <c r="Q207" s="2" t="s">
        <v>63</v>
      </c>
      <c r="R207" s="2" t="s">
        <v>64</v>
      </c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2" t="s">
        <v>52</v>
      </c>
      <c r="AW207" s="2" t="s">
        <v>1001</v>
      </c>
      <c r="AX207" s="2" t="s">
        <v>52</v>
      </c>
      <c r="AY207" s="2" t="s">
        <v>52</v>
      </c>
      <c r="AZ207" s="2" t="s">
        <v>52</v>
      </c>
    </row>
    <row r="208" spans="1:52" ht="30" customHeight="1" x14ac:dyDescent="0.3">
      <c r="A208" s="22" t="s">
        <v>1002</v>
      </c>
      <c r="B208" s="22" t="s">
        <v>998</v>
      </c>
      <c r="C208" s="22" t="s">
        <v>1003</v>
      </c>
      <c r="D208" s="23">
        <v>30.42</v>
      </c>
      <c r="E208" s="25">
        <f>단가산출목록!E22</f>
        <v>2799</v>
      </c>
      <c r="F208" s="28">
        <f t="shared" si="26"/>
        <v>85145.5</v>
      </c>
      <c r="G208" s="25">
        <f>단가산출목록!F22</f>
        <v>5719</v>
      </c>
      <c r="H208" s="28">
        <f t="shared" si="27"/>
        <v>173971.9</v>
      </c>
      <c r="I208" s="25">
        <f>단가산출목록!G22</f>
        <v>2182</v>
      </c>
      <c r="J208" s="28">
        <f t="shared" si="28"/>
        <v>66376.399999999994</v>
      </c>
      <c r="K208" s="25">
        <f t="shared" si="29"/>
        <v>10700</v>
      </c>
      <c r="L208" s="28">
        <f t="shared" si="29"/>
        <v>325493.8</v>
      </c>
      <c r="M208" s="22" t="s">
        <v>1004</v>
      </c>
      <c r="N208" s="2" t="s">
        <v>974</v>
      </c>
      <c r="O208" s="2" t="s">
        <v>1005</v>
      </c>
      <c r="P208" s="2" t="s">
        <v>64</v>
      </c>
      <c r="Q208" s="2" t="s">
        <v>63</v>
      </c>
      <c r="R208" s="2" t="s">
        <v>64</v>
      </c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2" t="s">
        <v>52</v>
      </c>
      <c r="AW208" s="2" t="s">
        <v>1006</v>
      </c>
      <c r="AX208" s="2" t="s">
        <v>52</v>
      </c>
      <c r="AY208" s="2" t="s">
        <v>52</v>
      </c>
      <c r="AZ208" s="2" t="s">
        <v>52</v>
      </c>
    </row>
    <row r="209" spans="1:52" ht="30" customHeight="1" x14ac:dyDescent="0.3">
      <c r="A209" s="22" t="s">
        <v>681</v>
      </c>
      <c r="B209" s="22" t="s">
        <v>52</v>
      </c>
      <c r="C209" s="22" t="s">
        <v>52</v>
      </c>
      <c r="D209" s="23"/>
      <c r="E209" s="25"/>
      <c r="F209" s="28">
        <f>TRUNC(SUMIF(N203:N208, N202, F203:F208),0)</f>
        <v>2746979</v>
      </c>
      <c r="G209" s="25"/>
      <c r="H209" s="28">
        <f>TRUNC(SUMIF(N203:N208, N202, H203:H208),0)</f>
        <v>1012464</v>
      </c>
      <c r="I209" s="25"/>
      <c r="J209" s="28">
        <f>TRUNC(SUMIF(N203:N208, N202, J203:J208),0)</f>
        <v>311945</v>
      </c>
      <c r="K209" s="25"/>
      <c r="L209" s="28">
        <f>F209+H209+J209</f>
        <v>4071388</v>
      </c>
      <c r="M209" s="22" t="s">
        <v>52</v>
      </c>
      <c r="N209" s="2" t="s">
        <v>67</v>
      </c>
      <c r="O209" s="2" t="s">
        <v>67</v>
      </c>
      <c r="P209" s="2" t="s">
        <v>52</v>
      </c>
      <c r="Q209" s="2" t="s">
        <v>52</v>
      </c>
      <c r="R209" s="2" t="s">
        <v>52</v>
      </c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2" t="s">
        <v>52</v>
      </c>
      <c r="AW209" s="2" t="s">
        <v>52</v>
      </c>
      <c r="AX209" s="2" t="s">
        <v>52</v>
      </c>
      <c r="AY209" s="2" t="s">
        <v>52</v>
      </c>
      <c r="AZ209" s="2" t="s">
        <v>52</v>
      </c>
    </row>
    <row r="210" spans="1:52" ht="30" customHeight="1" x14ac:dyDescent="0.3">
      <c r="A210" s="23"/>
      <c r="B210" s="23"/>
      <c r="C210" s="23"/>
      <c r="D210" s="23"/>
      <c r="E210" s="25"/>
      <c r="F210" s="28"/>
      <c r="G210" s="25"/>
      <c r="H210" s="28"/>
      <c r="I210" s="25"/>
      <c r="J210" s="28"/>
      <c r="K210" s="25"/>
      <c r="L210" s="28"/>
      <c r="M210" s="23"/>
    </row>
    <row r="211" spans="1:52" ht="30" customHeight="1" x14ac:dyDescent="0.3">
      <c r="A211" s="19" t="s">
        <v>1007</v>
      </c>
      <c r="B211" s="20"/>
      <c r="C211" s="20"/>
      <c r="D211" s="20"/>
      <c r="E211" s="24"/>
      <c r="F211" s="27"/>
      <c r="G211" s="24"/>
      <c r="H211" s="27"/>
      <c r="I211" s="24"/>
      <c r="J211" s="27"/>
      <c r="K211" s="24"/>
      <c r="L211" s="27"/>
      <c r="M211" s="21"/>
      <c r="N211" s="1" t="s">
        <v>980</v>
      </c>
    </row>
    <row r="212" spans="1:52" ht="30" customHeight="1" x14ac:dyDescent="0.3">
      <c r="A212" s="22" t="s">
        <v>1008</v>
      </c>
      <c r="B212" s="22" t="s">
        <v>1009</v>
      </c>
      <c r="C212" s="22" t="s">
        <v>972</v>
      </c>
      <c r="D212" s="23">
        <v>1</v>
      </c>
      <c r="E212" s="25">
        <f>일위대가목록!E159</f>
        <v>76617</v>
      </c>
      <c r="F212" s="28">
        <f>TRUNC(E212*D212,1)</f>
        <v>76617</v>
      </c>
      <c r="G212" s="25">
        <f>일위대가목록!F159</f>
        <v>111293</v>
      </c>
      <c r="H212" s="28">
        <f>TRUNC(G212*D212,1)</f>
        <v>111293</v>
      </c>
      <c r="I212" s="25">
        <f>일위대가목록!G159</f>
        <v>133</v>
      </c>
      <c r="J212" s="28">
        <f>TRUNC(I212*D212,1)</f>
        <v>133</v>
      </c>
      <c r="K212" s="25">
        <f t="shared" ref="K212:L214" si="30">TRUNC(E212+G212+I212,1)</f>
        <v>188043</v>
      </c>
      <c r="L212" s="28">
        <f t="shared" si="30"/>
        <v>188043</v>
      </c>
      <c r="M212" s="22" t="s">
        <v>1010</v>
      </c>
      <c r="N212" s="2" t="s">
        <v>980</v>
      </c>
      <c r="O212" s="2" t="s">
        <v>1011</v>
      </c>
      <c r="P212" s="2" t="s">
        <v>63</v>
      </c>
      <c r="Q212" s="2" t="s">
        <v>64</v>
      </c>
      <c r="R212" s="2" t="s">
        <v>64</v>
      </c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2" t="s">
        <v>52</v>
      </c>
      <c r="AW212" s="2" t="s">
        <v>1012</v>
      </c>
      <c r="AX212" s="2" t="s">
        <v>52</v>
      </c>
      <c r="AY212" s="2" t="s">
        <v>52</v>
      </c>
      <c r="AZ212" s="2" t="s">
        <v>52</v>
      </c>
    </row>
    <row r="213" spans="1:52" ht="30" customHeight="1" x14ac:dyDescent="0.3">
      <c r="A213" s="22" t="s">
        <v>1013</v>
      </c>
      <c r="B213" s="22" t="s">
        <v>1014</v>
      </c>
      <c r="C213" s="22" t="s">
        <v>972</v>
      </c>
      <c r="D213" s="23">
        <v>1</v>
      </c>
      <c r="E213" s="25">
        <f>일위대가목록!E39</f>
        <v>722605</v>
      </c>
      <c r="F213" s="28">
        <f>TRUNC(E213*D213,1)</f>
        <v>722605</v>
      </c>
      <c r="G213" s="25">
        <f>일위대가목록!F39</f>
        <v>13662</v>
      </c>
      <c r="H213" s="28">
        <f>TRUNC(G213*D213,1)</f>
        <v>13662</v>
      </c>
      <c r="I213" s="25">
        <f>일위대가목록!G39</f>
        <v>13296</v>
      </c>
      <c r="J213" s="28">
        <f>TRUNC(I213*D213,1)</f>
        <v>13296</v>
      </c>
      <c r="K213" s="25">
        <f t="shared" si="30"/>
        <v>749563</v>
      </c>
      <c r="L213" s="28">
        <f t="shared" si="30"/>
        <v>749563</v>
      </c>
      <c r="M213" s="22" t="s">
        <v>1015</v>
      </c>
      <c r="N213" s="2" t="s">
        <v>980</v>
      </c>
      <c r="O213" s="2" t="s">
        <v>1016</v>
      </c>
      <c r="P213" s="2" t="s">
        <v>63</v>
      </c>
      <c r="Q213" s="2" t="s">
        <v>64</v>
      </c>
      <c r="R213" s="2" t="s">
        <v>64</v>
      </c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2" t="s">
        <v>52</v>
      </c>
      <c r="AW213" s="2" t="s">
        <v>1017</v>
      </c>
      <c r="AX213" s="2" t="s">
        <v>52</v>
      </c>
      <c r="AY213" s="2" t="s">
        <v>52</v>
      </c>
      <c r="AZ213" s="2" t="s">
        <v>52</v>
      </c>
    </row>
    <row r="214" spans="1:52" ht="30" customHeight="1" x14ac:dyDescent="0.3">
      <c r="A214" s="22" t="s">
        <v>1018</v>
      </c>
      <c r="B214" s="22" t="s">
        <v>1019</v>
      </c>
      <c r="C214" s="22" t="s">
        <v>972</v>
      </c>
      <c r="D214" s="23">
        <v>1</v>
      </c>
      <c r="E214" s="25">
        <f>일위대가목록!E40</f>
        <v>9060</v>
      </c>
      <c r="F214" s="28">
        <f>TRUNC(E214*D214,1)</f>
        <v>9060</v>
      </c>
      <c r="G214" s="25">
        <f>일위대가목록!F40</f>
        <v>41730</v>
      </c>
      <c r="H214" s="28">
        <f>TRUNC(G214*D214,1)</f>
        <v>41730</v>
      </c>
      <c r="I214" s="25">
        <f>일위대가목록!G40</f>
        <v>9784</v>
      </c>
      <c r="J214" s="28">
        <f>TRUNC(I214*D214,1)</f>
        <v>9784</v>
      </c>
      <c r="K214" s="25">
        <f t="shared" si="30"/>
        <v>60574</v>
      </c>
      <c r="L214" s="28">
        <f t="shared" si="30"/>
        <v>60574</v>
      </c>
      <c r="M214" s="22" t="s">
        <v>1020</v>
      </c>
      <c r="N214" s="2" t="s">
        <v>980</v>
      </c>
      <c r="O214" s="2" t="s">
        <v>1021</v>
      </c>
      <c r="P214" s="2" t="s">
        <v>63</v>
      </c>
      <c r="Q214" s="2" t="s">
        <v>64</v>
      </c>
      <c r="R214" s="2" t="s">
        <v>64</v>
      </c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2" t="s">
        <v>52</v>
      </c>
      <c r="AW214" s="2" t="s">
        <v>1022</v>
      </c>
      <c r="AX214" s="2" t="s">
        <v>52</v>
      </c>
      <c r="AY214" s="2" t="s">
        <v>52</v>
      </c>
      <c r="AZ214" s="2" t="s">
        <v>52</v>
      </c>
    </row>
    <row r="215" spans="1:52" ht="30" customHeight="1" x14ac:dyDescent="0.3">
      <c r="A215" s="22" t="s">
        <v>681</v>
      </c>
      <c r="B215" s="22" t="s">
        <v>52</v>
      </c>
      <c r="C215" s="22" t="s">
        <v>52</v>
      </c>
      <c r="D215" s="23"/>
      <c r="E215" s="25"/>
      <c r="F215" s="28">
        <f>TRUNC(SUMIF(N212:N214, N211, F212:F214),0)</f>
        <v>808282</v>
      </c>
      <c r="G215" s="25"/>
      <c r="H215" s="28">
        <f>TRUNC(SUMIF(N212:N214, N211, H212:H214),0)</f>
        <v>166685</v>
      </c>
      <c r="I215" s="25"/>
      <c r="J215" s="28">
        <f>TRUNC(SUMIF(N212:N214, N211, J212:J214),0)</f>
        <v>23213</v>
      </c>
      <c r="K215" s="25"/>
      <c r="L215" s="28">
        <f>F215+H215+J215</f>
        <v>998180</v>
      </c>
      <c r="M215" s="22" t="s">
        <v>52</v>
      </c>
      <c r="N215" s="2" t="s">
        <v>67</v>
      </c>
      <c r="O215" s="2" t="s">
        <v>67</v>
      </c>
      <c r="P215" s="2" t="s">
        <v>52</v>
      </c>
      <c r="Q215" s="2" t="s">
        <v>52</v>
      </c>
      <c r="R215" s="2" t="s">
        <v>52</v>
      </c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2" t="s">
        <v>52</v>
      </c>
      <c r="AW215" s="2" t="s">
        <v>52</v>
      </c>
      <c r="AX215" s="2" t="s">
        <v>52</v>
      </c>
      <c r="AY215" s="2" t="s">
        <v>52</v>
      </c>
      <c r="AZ215" s="2" t="s">
        <v>52</v>
      </c>
    </row>
    <row r="216" spans="1:52" ht="30" customHeight="1" x14ac:dyDescent="0.3">
      <c r="A216" s="23"/>
      <c r="B216" s="23"/>
      <c r="C216" s="23"/>
      <c r="D216" s="23"/>
      <c r="E216" s="25"/>
      <c r="F216" s="28"/>
      <c r="G216" s="25"/>
      <c r="H216" s="28"/>
      <c r="I216" s="25"/>
      <c r="J216" s="28"/>
      <c r="K216" s="25"/>
      <c r="L216" s="28"/>
      <c r="M216" s="23"/>
    </row>
    <row r="217" spans="1:52" ht="30" customHeight="1" x14ac:dyDescent="0.3">
      <c r="A217" s="19" t="s">
        <v>1023</v>
      </c>
      <c r="B217" s="20"/>
      <c r="C217" s="20"/>
      <c r="D217" s="20"/>
      <c r="E217" s="24"/>
      <c r="F217" s="27"/>
      <c r="G217" s="24"/>
      <c r="H217" s="27"/>
      <c r="I217" s="24"/>
      <c r="J217" s="27"/>
      <c r="K217" s="24"/>
      <c r="L217" s="27"/>
      <c r="M217" s="21"/>
      <c r="N217" s="1" t="s">
        <v>985</v>
      </c>
    </row>
    <row r="218" spans="1:52" ht="30" customHeight="1" x14ac:dyDescent="0.3">
      <c r="A218" s="22" t="s">
        <v>1024</v>
      </c>
      <c r="B218" s="22" t="s">
        <v>1025</v>
      </c>
      <c r="C218" s="22" t="s">
        <v>972</v>
      </c>
      <c r="D218" s="23">
        <v>1</v>
      </c>
      <c r="E218" s="25">
        <f>일위대가목록!E41</f>
        <v>68658</v>
      </c>
      <c r="F218" s="28">
        <f>TRUNC(E218*D218,1)</f>
        <v>68658</v>
      </c>
      <c r="G218" s="25">
        <f>일위대가목록!F41</f>
        <v>96382</v>
      </c>
      <c r="H218" s="28">
        <f>TRUNC(G218*D218,1)</f>
        <v>96382</v>
      </c>
      <c r="I218" s="25">
        <f>일위대가목록!G41</f>
        <v>250</v>
      </c>
      <c r="J218" s="28">
        <f>TRUNC(I218*D218,1)</f>
        <v>250</v>
      </c>
      <c r="K218" s="25">
        <f t="shared" ref="K218:L220" si="31">TRUNC(E218+G218+I218,1)</f>
        <v>165290</v>
      </c>
      <c r="L218" s="28">
        <f t="shared" si="31"/>
        <v>165290</v>
      </c>
      <c r="M218" s="22" t="s">
        <v>1026</v>
      </c>
      <c r="N218" s="2" t="s">
        <v>985</v>
      </c>
      <c r="O218" s="2" t="s">
        <v>1027</v>
      </c>
      <c r="P218" s="2" t="s">
        <v>63</v>
      </c>
      <c r="Q218" s="2" t="s">
        <v>64</v>
      </c>
      <c r="R218" s="2" t="s">
        <v>64</v>
      </c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2" t="s">
        <v>52</v>
      </c>
      <c r="AW218" s="2" t="s">
        <v>1028</v>
      </c>
      <c r="AX218" s="2" t="s">
        <v>52</v>
      </c>
      <c r="AY218" s="2" t="s">
        <v>52</v>
      </c>
      <c r="AZ218" s="2" t="s">
        <v>52</v>
      </c>
    </row>
    <row r="219" spans="1:52" ht="30" customHeight="1" x14ac:dyDescent="0.3">
      <c r="A219" s="22" t="s">
        <v>1029</v>
      </c>
      <c r="B219" s="22" t="s">
        <v>1014</v>
      </c>
      <c r="C219" s="22" t="s">
        <v>972</v>
      </c>
      <c r="D219" s="23">
        <v>1</v>
      </c>
      <c r="E219" s="25">
        <f>일위대가목록!E42</f>
        <v>1006800</v>
      </c>
      <c r="F219" s="28">
        <f>TRUNC(E219*D219,1)</f>
        <v>1006800</v>
      </c>
      <c r="G219" s="25">
        <f>일위대가목록!F42</f>
        <v>9108</v>
      </c>
      <c r="H219" s="28">
        <f>TRUNC(G219*D219,1)</f>
        <v>9108</v>
      </c>
      <c r="I219" s="25">
        <f>일위대가목록!G42</f>
        <v>8864</v>
      </c>
      <c r="J219" s="28">
        <f>TRUNC(I219*D219,1)</f>
        <v>8864</v>
      </c>
      <c r="K219" s="25">
        <f t="shared" si="31"/>
        <v>1024772</v>
      </c>
      <c r="L219" s="28">
        <f t="shared" si="31"/>
        <v>1024772</v>
      </c>
      <c r="M219" s="22" t="s">
        <v>1030</v>
      </c>
      <c r="N219" s="2" t="s">
        <v>985</v>
      </c>
      <c r="O219" s="2" t="s">
        <v>1031</v>
      </c>
      <c r="P219" s="2" t="s">
        <v>63</v>
      </c>
      <c r="Q219" s="2" t="s">
        <v>64</v>
      </c>
      <c r="R219" s="2" t="s">
        <v>64</v>
      </c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2" t="s">
        <v>52</v>
      </c>
      <c r="AW219" s="2" t="s">
        <v>1032</v>
      </c>
      <c r="AX219" s="2" t="s">
        <v>52</v>
      </c>
      <c r="AY219" s="2" t="s">
        <v>52</v>
      </c>
      <c r="AZ219" s="2" t="s">
        <v>52</v>
      </c>
    </row>
    <row r="220" spans="1:52" ht="30" customHeight="1" x14ac:dyDescent="0.3">
      <c r="A220" s="22" t="s">
        <v>1033</v>
      </c>
      <c r="B220" s="22" t="s">
        <v>1034</v>
      </c>
      <c r="C220" s="22" t="s">
        <v>972</v>
      </c>
      <c r="D220" s="23">
        <v>1</v>
      </c>
      <c r="E220" s="25">
        <f>일위대가목록!E43</f>
        <v>10470</v>
      </c>
      <c r="F220" s="28">
        <f>TRUNC(E220*D220,1)</f>
        <v>10470</v>
      </c>
      <c r="G220" s="25">
        <f>일위대가목록!F43</f>
        <v>47684</v>
      </c>
      <c r="H220" s="28">
        <f>TRUNC(G220*D220,1)</f>
        <v>47684</v>
      </c>
      <c r="I220" s="25">
        <f>일위대가목록!G43</f>
        <v>12014</v>
      </c>
      <c r="J220" s="28">
        <f>TRUNC(I220*D220,1)</f>
        <v>12014</v>
      </c>
      <c r="K220" s="25">
        <f t="shared" si="31"/>
        <v>70168</v>
      </c>
      <c r="L220" s="28">
        <f t="shared" si="31"/>
        <v>70168</v>
      </c>
      <c r="M220" s="22" t="s">
        <v>1035</v>
      </c>
      <c r="N220" s="2" t="s">
        <v>985</v>
      </c>
      <c r="O220" s="2" t="s">
        <v>1036</v>
      </c>
      <c r="P220" s="2" t="s">
        <v>63</v>
      </c>
      <c r="Q220" s="2" t="s">
        <v>64</v>
      </c>
      <c r="R220" s="2" t="s">
        <v>64</v>
      </c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2" t="s">
        <v>52</v>
      </c>
      <c r="AW220" s="2" t="s">
        <v>1037</v>
      </c>
      <c r="AX220" s="2" t="s">
        <v>52</v>
      </c>
      <c r="AY220" s="2" t="s">
        <v>52</v>
      </c>
      <c r="AZ220" s="2" t="s">
        <v>52</v>
      </c>
    </row>
    <row r="221" spans="1:52" ht="30" customHeight="1" x14ac:dyDescent="0.3">
      <c r="A221" s="22" t="s">
        <v>681</v>
      </c>
      <c r="B221" s="22" t="s">
        <v>52</v>
      </c>
      <c r="C221" s="22" t="s">
        <v>52</v>
      </c>
      <c r="D221" s="23"/>
      <c r="E221" s="25"/>
      <c r="F221" s="28">
        <f>TRUNC(SUMIF(N218:N220, N217, F218:F220),0)</f>
        <v>1085928</v>
      </c>
      <c r="G221" s="25"/>
      <c r="H221" s="28">
        <f>TRUNC(SUMIF(N218:N220, N217, H218:H220),0)</f>
        <v>153174</v>
      </c>
      <c r="I221" s="25"/>
      <c r="J221" s="28">
        <f>TRUNC(SUMIF(N218:N220, N217, J218:J220),0)</f>
        <v>21128</v>
      </c>
      <c r="K221" s="25"/>
      <c r="L221" s="28">
        <f>F221+H221+J221</f>
        <v>1260230</v>
      </c>
      <c r="M221" s="22" t="s">
        <v>52</v>
      </c>
      <c r="N221" s="2" t="s">
        <v>67</v>
      </c>
      <c r="O221" s="2" t="s">
        <v>67</v>
      </c>
      <c r="P221" s="2" t="s">
        <v>52</v>
      </c>
      <c r="Q221" s="2" t="s">
        <v>52</v>
      </c>
      <c r="R221" s="2" t="s">
        <v>52</v>
      </c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2" t="s">
        <v>52</v>
      </c>
      <c r="AW221" s="2" t="s">
        <v>52</v>
      </c>
      <c r="AX221" s="2" t="s">
        <v>52</v>
      </c>
      <c r="AY221" s="2" t="s">
        <v>52</v>
      </c>
      <c r="AZ221" s="2" t="s">
        <v>52</v>
      </c>
    </row>
    <row r="222" spans="1:52" ht="30" customHeight="1" x14ac:dyDescent="0.3">
      <c r="A222" s="23"/>
      <c r="B222" s="23"/>
      <c r="C222" s="23"/>
      <c r="D222" s="23"/>
      <c r="E222" s="25"/>
      <c r="F222" s="28"/>
      <c r="G222" s="25"/>
      <c r="H222" s="28"/>
      <c r="I222" s="25"/>
      <c r="J222" s="28"/>
      <c r="K222" s="25"/>
      <c r="L222" s="28"/>
      <c r="M222" s="23"/>
    </row>
    <row r="223" spans="1:52" ht="30" customHeight="1" x14ac:dyDescent="0.3">
      <c r="A223" s="19" t="s">
        <v>1038</v>
      </c>
      <c r="B223" s="20"/>
      <c r="C223" s="20"/>
      <c r="D223" s="20"/>
      <c r="E223" s="24"/>
      <c r="F223" s="27"/>
      <c r="G223" s="24"/>
      <c r="H223" s="27"/>
      <c r="I223" s="24"/>
      <c r="J223" s="27"/>
      <c r="K223" s="24"/>
      <c r="L223" s="27"/>
      <c r="M223" s="21"/>
      <c r="N223" s="1" t="s">
        <v>990</v>
      </c>
    </row>
    <row r="224" spans="1:52" ht="30" customHeight="1" x14ac:dyDescent="0.3">
      <c r="A224" s="22" t="s">
        <v>1039</v>
      </c>
      <c r="B224" s="22" t="s">
        <v>1040</v>
      </c>
      <c r="C224" s="22" t="s">
        <v>135</v>
      </c>
      <c r="D224" s="23">
        <v>1.04</v>
      </c>
      <c r="E224" s="25">
        <f>단가대비표!O142</f>
        <v>10000</v>
      </c>
      <c r="F224" s="28">
        <f>TRUNC(E224*D224,1)</f>
        <v>10400</v>
      </c>
      <c r="G224" s="25">
        <f>단가대비표!P142</f>
        <v>0</v>
      </c>
      <c r="H224" s="28">
        <f>TRUNC(G224*D224,1)</f>
        <v>0</v>
      </c>
      <c r="I224" s="25">
        <f>단가대비표!V142</f>
        <v>0</v>
      </c>
      <c r="J224" s="28">
        <f>TRUNC(I224*D224,1)</f>
        <v>0</v>
      </c>
      <c r="K224" s="25">
        <f t="shared" ref="K224:L228" si="32">TRUNC(E224+G224+I224,1)</f>
        <v>10000</v>
      </c>
      <c r="L224" s="28">
        <f t="shared" si="32"/>
        <v>10400</v>
      </c>
      <c r="M224" s="22" t="s">
        <v>52</v>
      </c>
      <c r="N224" s="2" t="s">
        <v>990</v>
      </c>
      <c r="O224" s="2" t="s">
        <v>1041</v>
      </c>
      <c r="P224" s="2" t="s">
        <v>64</v>
      </c>
      <c r="Q224" s="2" t="s">
        <v>64</v>
      </c>
      <c r="R224" s="2" t="s">
        <v>63</v>
      </c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2" t="s">
        <v>52</v>
      </c>
      <c r="AW224" s="2" t="s">
        <v>1042</v>
      </c>
      <c r="AX224" s="2" t="s">
        <v>52</v>
      </c>
      <c r="AY224" s="2" t="s">
        <v>52</v>
      </c>
      <c r="AZ224" s="2" t="s">
        <v>52</v>
      </c>
    </row>
    <row r="225" spans="1:52" ht="30" customHeight="1" x14ac:dyDescent="0.3">
      <c r="A225" s="22" t="s">
        <v>1043</v>
      </c>
      <c r="B225" s="22" t="s">
        <v>1044</v>
      </c>
      <c r="C225" s="22" t="s">
        <v>135</v>
      </c>
      <c r="D225" s="23">
        <v>1</v>
      </c>
      <c r="E225" s="25">
        <f>단가산출목록!E5</f>
        <v>81</v>
      </c>
      <c r="F225" s="28">
        <f>TRUNC(E225*D225,1)</f>
        <v>81</v>
      </c>
      <c r="G225" s="25">
        <f>단가산출목록!F5</f>
        <v>162</v>
      </c>
      <c r="H225" s="28">
        <f>TRUNC(G225*D225,1)</f>
        <v>162</v>
      </c>
      <c r="I225" s="25">
        <f>단가산출목록!G5</f>
        <v>114</v>
      </c>
      <c r="J225" s="28">
        <f>TRUNC(I225*D225,1)</f>
        <v>114</v>
      </c>
      <c r="K225" s="25">
        <f t="shared" si="32"/>
        <v>357</v>
      </c>
      <c r="L225" s="28">
        <f t="shared" si="32"/>
        <v>357</v>
      </c>
      <c r="M225" s="22" t="s">
        <v>1045</v>
      </c>
      <c r="N225" s="2" t="s">
        <v>990</v>
      </c>
      <c r="O225" s="2" t="s">
        <v>1046</v>
      </c>
      <c r="P225" s="2" t="s">
        <v>64</v>
      </c>
      <c r="Q225" s="2" t="s">
        <v>63</v>
      </c>
      <c r="R225" s="2" t="s">
        <v>64</v>
      </c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2" t="s">
        <v>52</v>
      </c>
      <c r="AW225" s="2" t="s">
        <v>1047</v>
      </c>
      <c r="AX225" s="2" t="s">
        <v>52</v>
      </c>
      <c r="AY225" s="2" t="s">
        <v>52</v>
      </c>
      <c r="AZ225" s="2" t="s">
        <v>52</v>
      </c>
    </row>
    <row r="226" spans="1:52" ht="30" customHeight="1" x14ac:dyDescent="0.3">
      <c r="A226" s="22" t="s">
        <v>1048</v>
      </c>
      <c r="B226" s="22" t="s">
        <v>1049</v>
      </c>
      <c r="C226" s="22" t="s">
        <v>135</v>
      </c>
      <c r="D226" s="23">
        <v>0.1</v>
      </c>
      <c r="E226" s="25">
        <f>단가산출목록!E15</f>
        <v>43</v>
      </c>
      <c r="F226" s="28">
        <f>TRUNC(E226*D226,1)</f>
        <v>4.3</v>
      </c>
      <c r="G226" s="25">
        <f>단가산출목록!F15</f>
        <v>134</v>
      </c>
      <c r="H226" s="28">
        <f>TRUNC(G226*D226,1)</f>
        <v>13.4</v>
      </c>
      <c r="I226" s="25">
        <f>단가산출목록!G15</f>
        <v>26</v>
      </c>
      <c r="J226" s="28">
        <f>TRUNC(I226*D226,1)</f>
        <v>2.6</v>
      </c>
      <c r="K226" s="25">
        <f t="shared" si="32"/>
        <v>203</v>
      </c>
      <c r="L226" s="28">
        <f t="shared" si="32"/>
        <v>20.3</v>
      </c>
      <c r="M226" s="22" t="s">
        <v>1050</v>
      </c>
      <c r="N226" s="2" t="s">
        <v>990</v>
      </c>
      <c r="O226" s="2" t="s">
        <v>1051</v>
      </c>
      <c r="P226" s="2" t="s">
        <v>64</v>
      </c>
      <c r="Q226" s="2" t="s">
        <v>63</v>
      </c>
      <c r="R226" s="2" t="s">
        <v>64</v>
      </c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2" t="s">
        <v>52</v>
      </c>
      <c r="AW226" s="2" t="s">
        <v>1052</v>
      </c>
      <c r="AX226" s="2" t="s">
        <v>52</v>
      </c>
      <c r="AY226" s="2" t="s">
        <v>52</v>
      </c>
      <c r="AZ226" s="2" t="s">
        <v>52</v>
      </c>
    </row>
    <row r="227" spans="1:52" ht="30" customHeight="1" x14ac:dyDescent="0.3">
      <c r="A227" s="22" t="s">
        <v>1053</v>
      </c>
      <c r="B227" s="22" t="s">
        <v>1054</v>
      </c>
      <c r="C227" s="22" t="s">
        <v>135</v>
      </c>
      <c r="D227" s="23">
        <v>1</v>
      </c>
      <c r="E227" s="25">
        <f>단가산출목록!E17</f>
        <v>217</v>
      </c>
      <c r="F227" s="28">
        <f>TRUNC(E227*D227,1)</f>
        <v>217</v>
      </c>
      <c r="G227" s="25">
        <f>단가산출목록!F17</f>
        <v>520</v>
      </c>
      <c r="H227" s="28">
        <f>TRUNC(G227*D227,1)</f>
        <v>520</v>
      </c>
      <c r="I227" s="25">
        <f>단가산출목록!G17</f>
        <v>255</v>
      </c>
      <c r="J227" s="28">
        <f>TRUNC(I227*D227,1)</f>
        <v>255</v>
      </c>
      <c r="K227" s="25">
        <f t="shared" si="32"/>
        <v>992</v>
      </c>
      <c r="L227" s="28">
        <f t="shared" si="32"/>
        <v>992</v>
      </c>
      <c r="M227" s="22" t="s">
        <v>1055</v>
      </c>
      <c r="N227" s="2" t="s">
        <v>990</v>
      </c>
      <c r="O227" s="2" t="s">
        <v>1056</v>
      </c>
      <c r="P227" s="2" t="s">
        <v>64</v>
      </c>
      <c r="Q227" s="2" t="s">
        <v>63</v>
      </c>
      <c r="R227" s="2" t="s">
        <v>64</v>
      </c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2" t="s">
        <v>52</v>
      </c>
      <c r="AW227" s="2" t="s">
        <v>1057</v>
      </c>
      <c r="AX227" s="2" t="s">
        <v>52</v>
      </c>
      <c r="AY227" s="2" t="s">
        <v>52</v>
      </c>
      <c r="AZ227" s="2" t="s">
        <v>52</v>
      </c>
    </row>
    <row r="228" spans="1:52" ht="30" customHeight="1" x14ac:dyDescent="0.3">
      <c r="A228" s="22" t="s">
        <v>1058</v>
      </c>
      <c r="B228" s="22" t="s">
        <v>1059</v>
      </c>
      <c r="C228" s="22" t="s">
        <v>135</v>
      </c>
      <c r="D228" s="23">
        <v>1</v>
      </c>
      <c r="E228" s="25">
        <f>단가산출목록!E19</f>
        <v>92</v>
      </c>
      <c r="F228" s="28">
        <f>TRUNC(E228*D228,1)</f>
        <v>92</v>
      </c>
      <c r="G228" s="25">
        <f>단가산출목록!F19</f>
        <v>423</v>
      </c>
      <c r="H228" s="28">
        <f>TRUNC(G228*D228,1)</f>
        <v>423</v>
      </c>
      <c r="I228" s="25">
        <f>단가산출목록!G19</f>
        <v>142</v>
      </c>
      <c r="J228" s="28">
        <f>TRUNC(I228*D228,1)</f>
        <v>142</v>
      </c>
      <c r="K228" s="25">
        <f t="shared" si="32"/>
        <v>657</v>
      </c>
      <c r="L228" s="28">
        <f t="shared" si="32"/>
        <v>657</v>
      </c>
      <c r="M228" s="22" t="s">
        <v>1060</v>
      </c>
      <c r="N228" s="2" t="s">
        <v>990</v>
      </c>
      <c r="O228" s="2" t="s">
        <v>1061</v>
      </c>
      <c r="P228" s="2" t="s">
        <v>64</v>
      </c>
      <c r="Q228" s="2" t="s">
        <v>63</v>
      </c>
      <c r="R228" s="2" t="s">
        <v>64</v>
      </c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2" t="s">
        <v>52</v>
      </c>
      <c r="AW228" s="2" t="s">
        <v>1062</v>
      </c>
      <c r="AX228" s="2" t="s">
        <v>52</v>
      </c>
      <c r="AY228" s="2" t="s">
        <v>52</v>
      </c>
      <c r="AZ228" s="2" t="s">
        <v>52</v>
      </c>
    </row>
    <row r="229" spans="1:52" ht="30" customHeight="1" x14ac:dyDescent="0.3">
      <c r="A229" s="22" t="s">
        <v>681</v>
      </c>
      <c r="B229" s="22" t="s">
        <v>52</v>
      </c>
      <c r="C229" s="22" t="s">
        <v>52</v>
      </c>
      <c r="D229" s="23"/>
      <c r="E229" s="25"/>
      <c r="F229" s="28">
        <f>TRUNC(SUMIF(N224:N228, N223, F224:F228),0)</f>
        <v>10794</v>
      </c>
      <c r="G229" s="25"/>
      <c r="H229" s="28">
        <f>TRUNC(SUMIF(N224:N228, N223, H224:H228),0)</f>
        <v>1118</v>
      </c>
      <c r="I229" s="25"/>
      <c r="J229" s="28">
        <f>TRUNC(SUMIF(N224:N228, N223, J224:J228),0)</f>
        <v>513</v>
      </c>
      <c r="K229" s="25"/>
      <c r="L229" s="28">
        <f>F229+H229+J229</f>
        <v>12425</v>
      </c>
      <c r="M229" s="22" t="s">
        <v>52</v>
      </c>
      <c r="N229" s="2" t="s">
        <v>67</v>
      </c>
      <c r="O229" s="2" t="s">
        <v>67</v>
      </c>
      <c r="P229" s="2" t="s">
        <v>52</v>
      </c>
      <c r="Q229" s="2" t="s">
        <v>52</v>
      </c>
      <c r="R229" s="2" t="s">
        <v>52</v>
      </c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2" t="s">
        <v>52</v>
      </c>
      <c r="AW229" s="2" t="s">
        <v>52</v>
      </c>
      <c r="AX229" s="2" t="s">
        <v>52</v>
      </c>
      <c r="AY229" s="2" t="s">
        <v>52</v>
      </c>
      <c r="AZ229" s="2" t="s">
        <v>52</v>
      </c>
    </row>
    <row r="230" spans="1:52" ht="30" customHeight="1" x14ac:dyDescent="0.3">
      <c r="A230" s="23"/>
      <c r="B230" s="23"/>
      <c r="C230" s="23"/>
      <c r="D230" s="23"/>
      <c r="E230" s="25"/>
      <c r="F230" s="28"/>
      <c r="G230" s="25"/>
      <c r="H230" s="28"/>
      <c r="I230" s="25"/>
      <c r="J230" s="28"/>
      <c r="K230" s="25"/>
      <c r="L230" s="28"/>
      <c r="M230" s="23"/>
    </row>
    <row r="231" spans="1:52" ht="30" customHeight="1" x14ac:dyDescent="0.3">
      <c r="A231" s="19" t="s">
        <v>1063</v>
      </c>
      <c r="B231" s="20"/>
      <c r="C231" s="20"/>
      <c r="D231" s="20"/>
      <c r="E231" s="24"/>
      <c r="F231" s="27"/>
      <c r="G231" s="24"/>
      <c r="H231" s="27"/>
      <c r="I231" s="24"/>
      <c r="J231" s="27"/>
      <c r="K231" s="24"/>
      <c r="L231" s="27"/>
      <c r="M231" s="21"/>
      <c r="N231" s="1" t="s">
        <v>995</v>
      </c>
    </row>
    <row r="232" spans="1:52" ht="30" customHeight="1" x14ac:dyDescent="0.3">
      <c r="A232" s="22" t="s">
        <v>1039</v>
      </c>
      <c r="B232" s="22" t="s">
        <v>1064</v>
      </c>
      <c r="C232" s="22" t="s">
        <v>135</v>
      </c>
      <c r="D232" s="23">
        <v>1.04</v>
      </c>
      <c r="E232" s="25">
        <f>단가대비표!O143</f>
        <v>10000</v>
      </c>
      <c r="F232" s="28">
        <f>TRUNC(E232*D232,1)</f>
        <v>10400</v>
      </c>
      <c r="G232" s="25">
        <f>단가대비표!P143</f>
        <v>0</v>
      </c>
      <c r="H232" s="28">
        <f>TRUNC(G232*D232,1)</f>
        <v>0</v>
      </c>
      <c r="I232" s="25">
        <f>단가대비표!V143</f>
        <v>0</v>
      </c>
      <c r="J232" s="28">
        <f>TRUNC(I232*D232,1)</f>
        <v>0</v>
      </c>
      <c r="K232" s="25">
        <f t="shared" ref="K232:L236" si="33">TRUNC(E232+G232+I232,1)</f>
        <v>10000</v>
      </c>
      <c r="L232" s="28">
        <f t="shared" si="33"/>
        <v>10400</v>
      </c>
      <c r="M232" s="22" t="s">
        <v>52</v>
      </c>
      <c r="N232" s="2" t="s">
        <v>995</v>
      </c>
      <c r="O232" s="2" t="s">
        <v>1065</v>
      </c>
      <c r="P232" s="2" t="s">
        <v>64</v>
      </c>
      <c r="Q232" s="2" t="s">
        <v>64</v>
      </c>
      <c r="R232" s="2" t="s">
        <v>63</v>
      </c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2" t="s">
        <v>52</v>
      </c>
      <c r="AW232" s="2" t="s">
        <v>1066</v>
      </c>
      <c r="AX232" s="2" t="s">
        <v>52</v>
      </c>
      <c r="AY232" s="2" t="s">
        <v>52</v>
      </c>
      <c r="AZ232" s="2" t="s">
        <v>52</v>
      </c>
    </row>
    <row r="233" spans="1:52" ht="30" customHeight="1" x14ac:dyDescent="0.3">
      <c r="A233" s="22" t="s">
        <v>1067</v>
      </c>
      <c r="B233" s="22" t="s">
        <v>1068</v>
      </c>
      <c r="C233" s="22" t="s">
        <v>135</v>
      </c>
      <c r="D233" s="23">
        <v>1</v>
      </c>
      <c r="E233" s="25">
        <f>단가산출목록!E6</f>
        <v>55</v>
      </c>
      <c r="F233" s="28">
        <f>TRUNC(E233*D233,1)</f>
        <v>55</v>
      </c>
      <c r="G233" s="25">
        <f>단가산출목록!F6</f>
        <v>109</v>
      </c>
      <c r="H233" s="28">
        <f>TRUNC(G233*D233,1)</f>
        <v>109</v>
      </c>
      <c r="I233" s="25">
        <f>단가산출목록!G6</f>
        <v>77</v>
      </c>
      <c r="J233" s="28">
        <f>TRUNC(I233*D233,1)</f>
        <v>77</v>
      </c>
      <c r="K233" s="25">
        <f t="shared" si="33"/>
        <v>241</v>
      </c>
      <c r="L233" s="28">
        <f t="shared" si="33"/>
        <v>241</v>
      </c>
      <c r="M233" s="22" t="s">
        <v>1069</v>
      </c>
      <c r="N233" s="2" t="s">
        <v>995</v>
      </c>
      <c r="O233" s="2" t="s">
        <v>1070</v>
      </c>
      <c r="P233" s="2" t="s">
        <v>64</v>
      </c>
      <c r="Q233" s="2" t="s">
        <v>63</v>
      </c>
      <c r="R233" s="2" t="s">
        <v>64</v>
      </c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2" t="s">
        <v>52</v>
      </c>
      <c r="AW233" s="2" t="s">
        <v>1071</v>
      </c>
      <c r="AX233" s="2" t="s">
        <v>52</v>
      </c>
      <c r="AY233" s="2" t="s">
        <v>52</v>
      </c>
      <c r="AZ233" s="2" t="s">
        <v>52</v>
      </c>
    </row>
    <row r="234" spans="1:52" ht="30" customHeight="1" x14ac:dyDescent="0.3">
      <c r="A234" s="22" t="s">
        <v>1072</v>
      </c>
      <c r="B234" s="22" t="s">
        <v>1073</v>
      </c>
      <c r="C234" s="22" t="s">
        <v>135</v>
      </c>
      <c r="D234" s="23">
        <v>0.1</v>
      </c>
      <c r="E234" s="25">
        <f>단가산출목록!E16</f>
        <v>65</v>
      </c>
      <c r="F234" s="28">
        <f>TRUNC(E234*D234,1)</f>
        <v>6.5</v>
      </c>
      <c r="G234" s="25">
        <f>단가산출목록!F16</f>
        <v>202</v>
      </c>
      <c r="H234" s="28">
        <f>TRUNC(G234*D234,1)</f>
        <v>20.2</v>
      </c>
      <c r="I234" s="25">
        <f>단가산출목록!G16</f>
        <v>39</v>
      </c>
      <c r="J234" s="28">
        <f>TRUNC(I234*D234,1)</f>
        <v>3.9</v>
      </c>
      <c r="K234" s="25">
        <f t="shared" si="33"/>
        <v>306</v>
      </c>
      <c r="L234" s="28">
        <f t="shared" si="33"/>
        <v>30.6</v>
      </c>
      <c r="M234" s="22" t="s">
        <v>1074</v>
      </c>
      <c r="N234" s="2" t="s">
        <v>995</v>
      </c>
      <c r="O234" s="2" t="s">
        <v>1075</v>
      </c>
      <c r="P234" s="2" t="s">
        <v>64</v>
      </c>
      <c r="Q234" s="2" t="s">
        <v>63</v>
      </c>
      <c r="R234" s="2" t="s">
        <v>64</v>
      </c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2" t="s">
        <v>52</v>
      </c>
      <c r="AW234" s="2" t="s">
        <v>1076</v>
      </c>
      <c r="AX234" s="2" t="s">
        <v>52</v>
      </c>
      <c r="AY234" s="2" t="s">
        <v>52</v>
      </c>
      <c r="AZ234" s="2" t="s">
        <v>52</v>
      </c>
    </row>
    <row r="235" spans="1:52" ht="30" customHeight="1" x14ac:dyDescent="0.3">
      <c r="A235" s="22" t="s">
        <v>1077</v>
      </c>
      <c r="B235" s="22" t="s">
        <v>1054</v>
      </c>
      <c r="C235" s="22" t="s">
        <v>135</v>
      </c>
      <c r="D235" s="23">
        <v>1</v>
      </c>
      <c r="E235" s="25">
        <f>단가산출목록!E18</f>
        <v>144</v>
      </c>
      <c r="F235" s="28">
        <f>TRUNC(E235*D235,1)</f>
        <v>144</v>
      </c>
      <c r="G235" s="25">
        <f>단가산출목록!F18</f>
        <v>346</v>
      </c>
      <c r="H235" s="28">
        <f>TRUNC(G235*D235,1)</f>
        <v>346</v>
      </c>
      <c r="I235" s="25">
        <f>단가산출목록!G18</f>
        <v>170</v>
      </c>
      <c r="J235" s="28">
        <f>TRUNC(I235*D235,1)</f>
        <v>170</v>
      </c>
      <c r="K235" s="25">
        <f t="shared" si="33"/>
        <v>660</v>
      </c>
      <c r="L235" s="28">
        <f t="shared" si="33"/>
        <v>660</v>
      </c>
      <c r="M235" s="22" t="s">
        <v>1078</v>
      </c>
      <c r="N235" s="2" t="s">
        <v>995</v>
      </c>
      <c r="O235" s="2" t="s">
        <v>1079</v>
      </c>
      <c r="P235" s="2" t="s">
        <v>64</v>
      </c>
      <c r="Q235" s="2" t="s">
        <v>63</v>
      </c>
      <c r="R235" s="2" t="s">
        <v>64</v>
      </c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2" t="s">
        <v>52</v>
      </c>
      <c r="AW235" s="2" t="s">
        <v>1080</v>
      </c>
      <c r="AX235" s="2" t="s">
        <v>52</v>
      </c>
      <c r="AY235" s="2" t="s">
        <v>52</v>
      </c>
      <c r="AZ235" s="2" t="s">
        <v>52</v>
      </c>
    </row>
    <row r="236" spans="1:52" ht="30" customHeight="1" x14ac:dyDescent="0.3">
      <c r="A236" s="22" t="s">
        <v>1081</v>
      </c>
      <c r="B236" s="22" t="s">
        <v>1059</v>
      </c>
      <c r="C236" s="22" t="s">
        <v>135</v>
      </c>
      <c r="D236" s="23">
        <v>1</v>
      </c>
      <c r="E236" s="25">
        <f>단가산출목록!E20</f>
        <v>61</v>
      </c>
      <c r="F236" s="28">
        <f>TRUNC(E236*D236,1)</f>
        <v>61</v>
      </c>
      <c r="G236" s="25">
        <f>단가산출목록!F20</f>
        <v>282</v>
      </c>
      <c r="H236" s="28">
        <f>TRUNC(G236*D236,1)</f>
        <v>282</v>
      </c>
      <c r="I236" s="25">
        <f>단가산출목록!G20</f>
        <v>94</v>
      </c>
      <c r="J236" s="28">
        <f>TRUNC(I236*D236,1)</f>
        <v>94</v>
      </c>
      <c r="K236" s="25">
        <f t="shared" si="33"/>
        <v>437</v>
      </c>
      <c r="L236" s="28">
        <f t="shared" si="33"/>
        <v>437</v>
      </c>
      <c r="M236" s="22" t="s">
        <v>1082</v>
      </c>
      <c r="N236" s="2" t="s">
        <v>995</v>
      </c>
      <c r="O236" s="2" t="s">
        <v>1083</v>
      </c>
      <c r="P236" s="2" t="s">
        <v>64</v>
      </c>
      <c r="Q236" s="2" t="s">
        <v>63</v>
      </c>
      <c r="R236" s="2" t="s">
        <v>64</v>
      </c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2" t="s">
        <v>52</v>
      </c>
      <c r="AW236" s="2" t="s">
        <v>1084</v>
      </c>
      <c r="AX236" s="2" t="s">
        <v>52</v>
      </c>
      <c r="AY236" s="2" t="s">
        <v>52</v>
      </c>
      <c r="AZ236" s="2" t="s">
        <v>52</v>
      </c>
    </row>
    <row r="237" spans="1:52" ht="30" customHeight="1" x14ac:dyDescent="0.3">
      <c r="A237" s="22" t="s">
        <v>681</v>
      </c>
      <c r="B237" s="22" t="s">
        <v>52</v>
      </c>
      <c r="C237" s="22" t="s">
        <v>52</v>
      </c>
      <c r="D237" s="23"/>
      <c r="E237" s="25"/>
      <c r="F237" s="28">
        <f>TRUNC(SUMIF(N232:N236, N231, F232:F236),0)</f>
        <v>10666</v>
      </c>
      <c r="G237" s="25"/>
      <c r="H237" s="28">
        <f>TRUNC(SUMIF(N232:N236, N231, H232:H236),0)</f>
        <v>757</v>
      </c>
      <c r="I237" s="25"/>
      <c r="J237" s="28">
        <f>TRUNC(SUMIF(N232:N236, N231, J232:J236),0)</f>
        <v>344</v>
      </c>
      <c r="K237" s="25"/>
      <c r="L237" s="28">
        <f>F237+H237+J237</f>
        <v>11767</v>
      </c>
      <c r="M237" s="22" t="s">
        <v>52</v>
      </c>
      <c r="N237" s="2" t="s">
        <v>67</v>
      </c>
      <c r="O237" s="2" t="s">
        <v>67</v>
      </c>
      <c r="P237" s="2" t="s">
        <v>52</v>
      </c>
      <c r="Q237" s="2" t="s">
        <v>52</v>
      </c>
      <c r="R237" s="2" t="s">
        <v>52</v>
      </c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2" t="s">
        <v>52</v>
      </c>
      <c r="AW237" s="2" t="s">
        <v>52</v>
      </c>
      <c r="AX237" s="2" t="s">
        <v>52</v>
      </c>
      <c r="AY237" s="2" t="s">
        <v>52</v>
      </c>
      <c r="AZ237" s="2" t="s">
        <v>52</v>
      </c>
    </row>
    <row r="238" spans="1:52" ht="30" customHeight="1" x14ac:dyDescent="0.3">
      <c r="A238" s="23"/>
      <c r="B238" s="23"/>
      <c r="C238" s="23"/>
      <c r="D238" s="23"/>
      <c r="E238" s="25"/>
      <c r="F238" s="28"/>
      <c r="G238" s="25"/>
      <c r="H238" s="28"/>
      <c r="I238" s="25"/>
      <c r="J238" s="28"/>
      <c r="K238" s="25"/>
      <c r="L238" s="28"/>
      <c r="M238" s="23"/>
    </row>
    <row r="239" spans="1:52" ht="30" customHeight="1" x14ac:dyDescent="0.3">
      <c r="A239" s="19" t="s">
        <v>1085</v>
      </c>
      <c r="B239" s="20"/>
      <c r="C239" s="20"/>
      <c r="D239" s="20"/>
      <c r="E239" s="24"/>
      <c r="F239" s="27"/>
      <c r="G239" s="24"/>
      <c r="H239" s="27"/>
      <c r="I239" s="24"/>
      <c r="J239" s="27"/>
      <c r="K239" s="24"/>
      <c r="L239" s="27"/>
      <c r="M239" s="21"/>
      <c r="N239" s="1" t="s">
        <v>1016</v>
      </c>
    </row>
    <row r="240" spans="1:52" ht="30" customHeight="1" x14ac:dyDescent="0.3">
      <c r="A240" s="22" t="s">
        <v>1086</v>
      </c>
      <c r="B240" s="22" t="s">
        <v>1087</v>
      </c>
      <c r="C240" s="22" t="s">
        <v>1003</v>
      </c>
      <c r="D240" s="23">
        <v>12.17</v>
      </c>
      <c r="E240" s="25">
        <f>단가대비표!O146</f>
        <v>59000</v>
      </c>
      <c r="F240" s="28">
        <f>TRUNC(E240*D240,1)</f>
        <v>718030</v>
      </c>
      <c r="G240" s="25">
        <f>단가대비표!P146</f>
        <v>0</v>
      </c>
      <c r="H240" s="28">
        <f>TRUNC(G240*D240,1)</f>
        <v>0</v>
      </c>
      <c r="I240" s="25">
        <f>단가대비표!V146</f>
        <v>0</v>
      </c>
      <c r="J240" s="28">
        <f>TRUNC(I240*D240,1)</f>
        <v>0</v>
      </c>
      <c r="K240" s="25">
        <f>TRUNC(E240+G240+I240,1)</f>
        <v>59000</v>
      </c>
      <c r="L240" s="28">
        <f>TRUNC(F240+H240+J240,1)</f>
        <v>718030</v>
      </c>
      <c r="M240" s="22" t="s">
        <v>52</v>
      </c>
      <c r="N240" s="2" t="s">
        <v>1016</v>
      </c>
      <c r="O240" s="2" t="s">
        <v>1088</v>
      </c>
      <c r="P240" s="2" t="s">
        <v>64</v>
      </c>
      <c r="Q240" s="2" t="s">
        <v>64</v>
      </c>
      <c r="R240" s="2" t="s">
        <v>63</v>
      </c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2" t="s">
        <v>52</v>
      </c>
      <c r="AW240" s="2" t="s">
        <v>1089</v>
      </c>
      <c r="AX240" s="2" t="s">
        <v>52</v>
      </c>
      <c r="AY240" s="2" t="s">
        <v>52</v>
      </c>
      <c r="AZ240" s="2" t="s">
        <v>52</v>
      </c>
    </row>
    <row r="241" spans="1:52" ht="30" customHeight="1" x14ac:dyDescent="0.3">
      <c r="A241" s="22" t="s">
        <v>1090</v>
      </c>
      <c r="B241" s="22" t="s">
        <v>1091</v>
      </c>
      <c r="C241" s="22" t="s">
        <v>972</v>
      </c>
      <c r="D241" s="23">
        <v>1</v>
      </c>
      <c r="E241" s="25">
        <f>단가산출목록!E13</f>
        <v>4575</v>
      </c>
      <c r="F241" s="28">
        <f>TRUNC(E241*D241,1)</f>
        <v>4575</v>
      </c>
      <c r="G241" s="25">
        <f>단가산출목록!F13</f>
        <v>13662</v>
      </c>
      <c r="H241" s="28">
        <f>TRUNC(G241*D241,1)</f>
        <v>13662</v>
      </c>
      <c r="I241" s="25">
        <f>단가산출목록!G13</f>
        <v>13296</v>
      </c>
      <c r="J241" s="28">
        <f>TRUNC(I241*D241,1)</f>
        <v>13296</v>
      </c>
      <c r="K241" s="25">
        <f>TRUNC(E241+G241+I241,1)</f>
        <v>31533</v>
      </c>
      <c r="L241" s="28">
        <f>TRUNC(F241+H241+J241,1)</f>
        <v>31533</v>
      </c>
      <c r="M241" s="22" t="s">
        <v>1092</v>
      </c>
      <c r="N241" s="2" t="s">
        <v>1016</v>
      </c>
      <c r="O241" s="2" t="s">
        <v>1093</v>
      </c>
      <c r="P241" s="2" t="s">
        <v>64</v>
      </c>
      <c r="Q241" s="2" t="s">
        <v>63</v>
      </c>
      <c r="R241" s="2" t="s">
        <v>64</v>
      </c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2" t="s">
        <v>52</v>
      </c>
      <c r="AW241" s="2" t="s">
        <v>1094</v>
      </c>
      <c r="AX241" s="2" t="s">
        <v>52</v>
      </c>
      <c r="AY241" s="2" t="s">
        <v>52</v>
      </c>
      <c r="AZ241" s="2" t="s">
        <v>52</v>
      </c>
    </row>
    <row r="242" spans="1:52" ht="30" customHeight="1" x14ac:dyDescent="0.3">
      <c r="A242" s="22" t="s">
        <v>681</v>
      </c>
      <c r="B242" s="22" t="s">
        <v>52</v>
      </c>
      <c r="C242" s="22" t="s">
        <v>52</v>
      </c>
      <c r="D242" s="23"/>
      <c r="E242" s="25"/>
      <c r="F242" s="28">
        <f>TRUNC(SUMIF(N240:N241, N239, F240:F241),0)</f>
        <v>722605</v>
      </c>
      <c r="G242" s="25"/>
      <c r="H242" s="28">
        <f>TRUNC(SUMIF(N240:N241, N239, H240:H241),0)</f>
        <v>13662</v>
      </c>
      <c r="I242" s="25"/>
      <c r="J242" s="28">
        <f>TRUNC(SUMIF(N240:N241, N239, J240:J241),0)</f>
        <v>13296</v>
      </c>
      <c r="K242" s="25"/>
      <c r="L242" s="28">
        <f>F242+H242+J242</f>
        <v>749563</v>
      </c>
      <c r="M242" s="22" t="s">
        <v>52</v>
      </c>
      <c r="N242" s="2" t="s">
        <v>67</v>
      </c>
      <c r="O242" s="2" t="s">
        <v>67</v>
      </c>
      <c r="P242" s="2" t="s">
        <v>52</v>
      </c>
      <c r="Q242" s="2" t="s">
        <v>52</v>
      </c>
      <c r="R242" s="2" t="s">
        <v>52</v>
      </c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2" t="s">
        <v>52</v>
      </c>
      <c r="AW242" s="2" t="s">
        <v>52</v>
      </c>
      <c r="AX242" s="2" t="s">
        <v>52</v>
      </c>
      <c r="AY242" s="2" t="s">
        <v>52</v>
      </c>
      <c r="AZ242" s="2" t="s">
        <v>52</v>
      </c>
    </row>
    <row r="243" spans="1:52" ht="30" customHeight="1" x14ac:dyDescent="0.3">
      <c r="A243" s="23"/>
      <c r="B243" s="23"/>
      <c r="C243" s="23"/>
      <c r="D243" s="23"/>
      <c r="E243" s="25"/>
      <c r="F243" s="28"/>
      <c r="G243" s="25"/>
      <c r="H243" s="28"/>
      <c r="I243" s="25"/>
      <c r="J243" s="28"/>
      <c r="K243" s="25"/>
      <c r="L243" s="28"/>
      <c r="M243" s="23"/>
    </row>
    <row r="244" spans="1:52" ht="30" customHeight="1" x14ac:dyDescent="0.3">
      <c r="A244" s="19" t="s">
        <v>1095</v>
      </c>
      <c r="B244" s="20"/>
      <c r="C244" s="20"/>
      <c r="D244" s="20"/>
      <c r="E244" s="24"/>
      <c r="F244" s="27"/>
      <c r="G244" s="24"/>
      <c r="H244" s="27"/>
      <c r="I244" s="24"/>
      <c r="J244" s="27"/>
      <c r="K244" s="24"/>
      <c r="L244" s="27"/>
      <c r="M244" s="21"/>
      <c r="N244" s="1" t="s">
        <v>1021</v>
      </c>
    </row>
    <row r="245" spans="1:52" ht="30" customHeight="1" x14ac:dyDescent="0.3">
      <c r="A245" s="22" t="s">
        <v>1096</v>
      </c>
      <c r="B245" s="22" t="s">
        <v>1097</v>
      </c>
      <c r="C245" s="22" t="s">
        <v>972</v>
      </c>
      <c r="D245" s="23">
        <v>1</v>
      </c>
      <c r="E245" s="25">
        <f>단가산출목록!E11</f>
        <v>2815</v>
      </c>
      <c r="F245" s="28">
        <f>TRUNC(E245*D245,1)</f>
        <v>2815</v>
      </c>
      <c r="G245" s="25">
        <f>단가산출목록!F11</f>
        <v>14572</v>
      </c>
      <c r="H245" s="28">
        <f>TRUNC(G245*D245,1)</f>
        <v>14572</v>
      </c>
      <c r="I245" s="25">
        <f>단가산출목록!G11</f>
        <v>2318</v>
      </c>
      <c r="J245" s="28">
        <f>TRUNC(I245*D245,1)</f>
        <v>2318</v>
      </c>
      <c r="K245" s="25">
        <f t="shared" ref="K245:L247" si="34">TRUNC(E245+G245+I245,1)</f>
        <v>19705</v>
      </c>
      <c r="L245" s="28">
        <f t="shared" si="34"/>
        <v>19705</v>
      </c>
      <c r="M245" s="22" t="s">
        <v>1098</v>
      </c>
      <c r="N245" s="2" t="s">
        <v>1021</v>
      </c>
      <c r="O245" s="2" t="s">
        <v>1099</v>
      </c>
      <c r="P245" s="2" t="s">
        <v>64</v>
      </c>
      <c r="Q245" s="2" t="s">
        <v>63</v>
      </c>
      <c r="R245" s="2" t="s">
        <v>64</v>
      </c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2" t="s">
        <v>52</v>
      </c>
      <c r="AW245" s="2" t="s">
        <v>1100</v>
      </c>
      <c r="AX245" s="2" t="s">
        <v>52</v>
      </c>
      <c r="AY245" s="2" t="s">
        <v>52</v>
      </c>
      <c r="AZ245" s="2" t="s">
        <v>52</v>
      </c>
    </row>
    <row r="246" spans="1:52" ht="30" customHeight="1" x14ac:dyDescent="0.3">
      <c r="A246" s="22" t="s">
        <v>1101</v>
      </c>
      <c r="B246" s="22" t="s">
        <v>940</v>
      </c>
      <c r="C246" s="22" t="s">
        <v>972</v>
      </c>
      <c r="D246" s="23">
        <v>1</v>
      </c>
      <c r="E246" s="25">
        <f>단가산출목록!E7</f>
        <v>4315</v>
      </c>
      <c r="F246" s="28">
        <f>TRUNC(E246*D246,1)</f>
        <v>4315</v>
      </c>
      <c r="G246" s="25">
        <f>단가산출목록!F7</f>
        <v>18216</v>
      </c>
      <c r="H246" s="28">
        <f>TRUNC(G246*D246,1)</f>
        <v>18216</v>
      </c>
      <c r="I246" s="25">
        <f>단가산출목록!G7</f>
        <v>5906</v>
      </c>
      <c r="J246" s="28">
        <f>TRUNC(I246*D246,1)</f>
        <v>5906</v>
      </c>
      <c r="K246" s="25">
        <f t="shared" si="34"/>
        <v>28437</v>
      </c>
      <c r="L246" s="28">
        <f t="shared" si="34"/>
        <v>28437</v>
      </c>
      <c r="M246" s="22" t="s">
        <v>1102</v>
      </c>
      <c r="N246" s="2" t="s">
        <v>1021</v>
      </c>
      <c r="O246" s="2" t="s">
        <v>1103</v>
      </c>
      <c r="P246" s="2" t="s">
        <v>64</v>
      </c>
      <c r="Q246" s="2" t="s">
        <v>63</v>
      </c>
      <c r="R246" s="2" t="s">
        <v>64</v>
      </c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2" t="s">
        <v>52</v>
      </c>
      <c r="AW246" s="2" t="s">
        <v>1104</v>
      </c>
      <c r="AX246" s="2" t="s">
        <v>52</v>
      </c>
      <c r="AY246" s="2" t="s">
        <v>52</v>
      </c>
      <c r="AZ246" s="2" t="s">
        <v>52</v>
      </c>
    </row>
    <row r="247" spans="1:52" ht="30" customHeight="1" x14ac:dyDescent="0.3">
      <c r="A247" s="22" t="s">
        <v>1105</v>
      </c>
      <c r="B247" s="22" t="s">
        <v>1106</v>
      </c>
      <c r="C247" s="22" t="s">
        <v>972</v>
      </c>
      <c r="D247" s="23">
        <v>1</v>
      </c>
      <c r="E247" s="25">
        <f>단가산출목록!E9</f>
        <v>1930</v>
      </c>
      <c r="F247" s="28">
        <f>TRUNC(E247*D247,1)</f>
        <v>1930</v>
      </c>
      <c r="G247" s="25">
        <f>단가산출목록!F9</f>
        <v>8942</v>
      </c>
      <c r="H247" s="28">
        <f>TRUNC(G247*D247,1)</f>
        <v>8942</v>
      </c>
      <c r="I247" s="25">
        <f>단가산출목록!G9</f>
        <v>1560</v>
      </c>
      <c r="J247" s="28">
        <f>TRUNC(I247*D247,1)</f>
        <v>1560</v>
      </c>
      <c r="K247" s="25">
        <f t="shared" si="34"/>
        <v>12432</v>
      </c>
      <c r="L247" s="28">
        <f t="shared" si="34"/>
        <v>12432</v>
      </c>
      <c r="M247" s="22" t="s">
        <v>1107</v>
      </c>
      <c r="N247" s="2" t="s">
        <v>1021</v>
      </c>
      <c r="O247" s="2" t="s">
        <v>1108</v>
      </c>
      <c r="P247" s="2" t="s">
        <v>64</v>
      </c>
      <c r="Q247" s="2" t="s">
        <v>63</v>
      </c>
      <c r="R247" s="2" t="s">
        <v>64</v>
      </c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2" t="s">
        <v>52</v>
      </c>
      <c r="AW247" s="2" t="s">
        <v>1109</v>
      </c>
      <c r="AX247" s="2" t="s">
        <v>52</v>
      </c>
      <c r="AY247" s="2" t="s">
        <v>52</v>
      </c>
      <c r="AZ247" s="2" t="s">
        <v>52</v>
      </c>
    </row>
    <row r="248" spans="1:52" ht="30" customHeight="1" x14ac:dyDescent="0.3">
      <c r="A248" s="22" t="s">
        <v>681</v>
      </c>
      <c r="B248" s="22" t="s">
        <v>52</v>
      </c>
      <c r="C248" s="22" t="s">
        <v>52</v>
      </c>
      <c r="D248" s="23"/>
      <c r="E248" s="25"/>
      <c r="F248" s="28">
        <f>TRUNC(SUMIF(N245:N247, N244, F245:F247),0)</f>
        <v>9060</v>
      </c>
      <c r="G248" s="25"/>
      <c r="H248" s="28">
        <f>TRUNC(SUMIF(N245:N247, N244, H245:H247),0)</f>
        <v>41730</v>
      </c>
      <c r="I248" s="25"/>
      <c r="J248" s="28">
        <f>TRUNC(SUMIF(N245:N247, N244, J245:J247),0)</f>
        <v>9784</v>
      </c>
      <c r="K248" s="25"/>
      <c r="L248" s="28">
        <f>F248+H248+J248</f>
        <v>60574</v>
      </c>
      <c r="M248" s="22" t="s">
        <v>52</v>
      </c>
      <c r="N248" s="2" t="s">
        <v>67</v>
      </c>
      <c r="O248" s="2" t="s">
        <v>67</v>
      </c>
      <c r="P248" s="2" t="s">
        <v>52</v>
      </c>
      <c r="Q248" s="2" t="s">
        <v>52</v>
      </c>
      <c r="R248" s="2" t="s">
        <v>52</v>
      </c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2" t="s">
        <v>52</v>
      </c>
      <c r="AW248" s="2" t="s">
        <v>52</v>
      </c>
      <c r="AX248" s="2" t="s">
        <v>52</v>
      </c>
      <c r="AY248" s="2" t="s">
        <v>52</v>
      </c>
      <c r="AZ248" s="2" t="s">
        <v>52</v>
      </c>
    </row>
    <row r="249" spans="1:52" ht="30" customHeight="1" x14ac:dyDescent="0.3">
      <c r="A249" s="23"/>
      <c r="B249" s="23"/>
      <c r="C249" s="23"/>
      <c r="D249" s="23"/>
      <c r="E249" s="25"/>
      <c r="F249" s="28"/>
      <c r="G249" s="25"/>
      <c r="H249" s="28"/>
      <c r="I249" s="25"/>
      <c r="J249" s="28"/>
      <c r="K249" s="25"/>
      <c r="L249" s="28"/>
      <c r="M249" s="23"/>
    </row>
    <row r="250" spans="1:52" ht="30" customHeight="1" x14ac:dyDescent="0.3">
      <c r="A250" s="19" t="s">
        <v>1110</v>
      </c>
      <c r="B250" s="20"/>
      <c r="C250" s="20"/>
      <c r="D250" s="20"/>
      <c r="E250" s="24"/>
      <c r="F250" s="27"/>
      <c r="G250" s="24"/>
      <c r="H250" s="27"/>
      <c r="I250" s="24"/>
      <c r="J250" s="27"/>
      <c r="K250" s="24"/>
      <c r="L250" s="27"/>
      <c r="M250" s="21"/>
      <c r="N250" s="1" t="s">
        <v>1027</v>
      </c>
    </row>
    <row r="251" spans="1:52" ht="30" customHeight="1" x14ac:dyDescent="0.3">
      <c r="A251" s="22" t="s">
        <v>1111</v>
      </c>
      <c r="B251" s="22" t="s">
        <v>1112</v>
      </c>
      <c r="C251" s="22" t="s">
        <v>1113</v>
      </c>
      <c r="D251" s="23">
        <v>7.4999999999999997E-2</v>
      </c>
      <c r="E251" s="25">
        <f>일위대가목록!E160</f>
        <v>11368</v>
      </c>
      <c r="F251" s="28">
        <f t="shared" ref="F251:F257" si="35">TRUNC(E251*D251,1)</f>
        <v>852.6</v>
      </c>
      <c r="G251" s="25">
        <f>일위대가목록!F160</f>
        <v>103529</v>
      </c>
      <c r="H251" s="28">
        <f t="shared" ref="H251:H257" si="36">TRUNC(G251*D251,1)</f>
        <v>7764.6</v>
      </c>
      <c r="I251" s="25">
        <f>일위대가목록!G160</f>
        <v>0</v>
      </c>
      <c r="J251" s="28">
        <f t="shared" ref="J251:J257" si="37">TRUNC(I251*D251,1)</f>
        <v>0</v>
      </c>
      <c r="K251" s="25">
        <f t="shared" ref="K251:L257" si="38">TRUNC(E251+G251+I251,1)</f>
        <v>114897</v>
      </c>
      <c r="L251" s="28">
        <f t="shared" si="38"/>
        <v>8617.2000000000007</v>
      </c>
      <c r="M251" s="22" t="s">
        <v>1114</v>
      </c>
      <c r="N251" s="2" t="s">
        <v>1027</v>
      </c>
      <c r="O251" s="2" t="s">
        <v>1115</v>
      </c>
      <c r="P251" s="2" t="s">
        <v>63</v>
      </c>
      <c r="Q251" s="2" t="s">
        <v>64</v>
      </c>
      <c r="R251" s="2" t="s">
        <v>64</v>
      </c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2" t="s">
        <v>52</v>
      </c>
      <c r="AW251" s="2" t="s">
        <v>1116</v>
      </c>
      <c r="AX251" s="2" t="s">
        <v>52</v>
      </c>
      <c r="AY251" s="2" t="s">
        <v>52</v>
      </c>
      <c r="AZ251" s="2" t="s">
        <v>52</v>
      </c>
    </row>
    <row r="252" spans="1:52" ht="30" customHeight="1" x14ac:dyDescent="0.3">
      <c r="A252" s="22" t="s">
        <v>1117</v>
      </c>
      <c r="B252" s="22" t="s">
        <v>1118</v>
      </c>
      <c r="C252" s="22" t="s">
        <v>1119</v>
      </c>
      <c r="D252" s="23">
        <v>0.375</v>
      </c>
      <c r="E252" s="25">
        <f>단가대비표!O144</f>
        <v>180000</v>
      </c>
      <c r="F252" s="28">
        <f t="shared" si="35"/>
        <v>67500</v>
      </c>
      <c r="G252" s="25">
        <f>단가대비표!P144</f>
        <v>0</v>
      </c>
      <c r="H252" s="28">
        <f t="shared" si="36"/>
        <v>0</v>
      </c>
      <c r="I252" s="25">
        <f>단가대비표!V144</f>
        <v>0</v>
      </c>
      <c r="J252" s="28">
        <f t="shared" si="37"/>
        <v>0</v>
      </c>
      <c r="K252" s="25">
        <f t="shared" si="38"/>
        <v>180000</v>
      </c>
      <c r="L252" s="28">
        <f t="shared" si="38"/>
        <v>67500</v>
      </c>
      <c r="M252" s="22" t="s">
        <v>52</v>
      </c>
      <c r="N252" s="2" t="s">
        <v>1027</v>
      </c>
      <c r="O252" s="2" t="s">
        <v>1120</v>
      </c>
      <c r="P252" s="2" t="s">
        <v>64</v>
      </c>
      <c r="Q252" s="2" t="s">
        <v>64</v>
      </c>
      <c r="R252" s="2" t="s">
        <v>63</v>
      </c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2" t="s">
        <v>52</v>
      </c>
      <c r="AW252" s="2" t="s">
        <v>1121</v>
      </c>
      <c r="AX252" s="2" t="s">
        <v>52</v>
      </c>
      <c r="AY252" s="2" t="s">
        <v>52</v>
      </c>
      <c r="AZ252" s="2" t="s">
        <v>52</v>
      </c>
    </row>
    <row r="253" spans="1:52" ht="30" customHeight="1" x14ac:dyDescent="0.3">
      <c r="A253" s="22" t="s">
        <v>1122</v>
      </c>
      <c r="B253" s="22" t="s">
        <v>52</v>
      </c>
      <c r="C253" s="22" t="s">
        <v>135</v>
      </c>
      <c r="D253" s="23">
        <v>0.5</v>
      </c>
      <c r="E253" s="25">
        <f>일위대가목록!E161</f>
        <v>0</v>
      </c>
      <c r="F253" s="28">
        <f t="shared" si="35"/>
        <v>0</v>
      </c>
      <c r="G253" s="25">
        <f>일위대가목록!F161</f>
        <v>86034</v>
      </c>
      <c r="H253" s="28">
        <f t="shared" si="36"/>
        <v>43017</v>
      </c>
      <c r="I253" s="25">
        <f>일위대가목록!G161</f>
        <v>0</v>
      </c>
      <c r="J253" s="28">
        <f t="shared" si="37"/>
        <v>0</v>
      </c>
      <c r="K253" s="25">
        <f t="shared" si="38"/>
        <v>86034</v>
      </c>
      <c r="L253" s="28">
        <f t="shared" si="38"/>
        <v>43017</v>
      </c>
      <c r="M253" s="22" t="s">
        <v>1123</v>
      </c>
      <c r="N253" s="2" t="s">
        <v>1027</v>
      </c>
      <c r="O253" s="2" t="s">
        <v>1124</v>
      </c>
      <c r="P253" s="2" t="s">
        <v>63</v>
      </c>
      <c r="Q253" s="2" t="s">
        <v>64</v>
      </c>
      <c r="R253" s="2" t="s">
        <v>64</v>
      </c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2" t="s">
        <v>52</v>
      </c>
      <c r="AW253" s="2" t="s">
        <v>1125</v>
      </c>
      <c r="AX253" s="2" t="s">
        <v>52</v>
      </c>
      <c r="AY253" s="2" t="s">
        <v>52</v>
      </c>
      <c r="AZ253" s="2" t="s">
        <v>52</v>
      </c>
    </row>
    <row r="254" spans="1:52" ht="30" customHeight="1" x14ac:dyDescent="0.3">
      <c r="A254" s="22" t="s">
        <v>1126</v>
      </c>
      <c r="B254" s="22" t="s">
        <v>1127</v>
      </c>
      <c r="C254" s="22" t="s">
        <v>972</v>
      </c>
      <c r="D254" s="23">
        <v>1</v>
      </c>
      <c r="E254" s="25">
        <f>단가산출목록!E4</f>
        <v>306</v>
      </c>
      <c r="F254" s="28">
        <f t="shared" si="35"/>
        <v>306</v>
      </c>
      <c r="G254" s="25">
        <f>단가산출목록!F4</f>
        <v>933</v>
      </c>
      <c r="H254" s="28">
        <f t="shared" si="36"/>
        <v>933</v>
      </c>
      <c r="I254" s="25">
        <f>단가산출목록!G4</f>
        <v>250</v>
      </c>
      <c r="J254" s="28">
        <f t="shared" si="37"/>
        <v>250</v>
      </c>
      <c r="K254" s="25">
        <f t="shared" si="38"/>
        <v>1489</v>
      </c>
      <c r="L254" s="28">
        <f t="shared" si="38"/>
        <v>1489</v>
      </c>
      <c r="M254" s="22" t="s">
        <v>1128</v>
      </c>
      <c r="N254" s="2" t="s">
        <v>1027</v>
      </c>
      <c r="O254" s="2" t="s">
        <v>1129</v>
      </c>
      <c r="P254" s="2" t="s">
        <v>64</v>
      </c>
      <c r="Q254" s="2" t="s">
        <v>63</v>
      </c>
      <c r="R254" s="2" t="s">
        <v>64</v>
      </c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2" t="s">
        <v>52</v>
      </c>
      <c r="AW254" s="2" t="s">
        <v>1130</v>
      </c>
      <c r="AX254" s="2" t="s">
        <v>52</v>
      </c>
      <c r="AY254" s="2" t="s">
        <v>52</v>
      </c>
      <c r="AZ254" s="2" t="s">
        <v>52</v>
      </c>
    </row>
    <row r="255" spans="1:52" ht="30" customHeight="1" x14ac:dyDescent="0.3">
      <c r="A255" s="22" t="s">
        <v>1131</v>
      </c>
      <c r="B255" s="22" t="s">
        <v>677</v>
      </c>
      <c r="C255" s="22" t="s">
        <v>678</v>
      </c>
      <c r="D255" s="23">
        <v>4.4999999999999998E-2</v>
      </c>
      <c r="E255" s="25">
        <f>단가대비표!O150</f>
        <v>0</v>
      </c>
      <c r="F255" s="28">
        <f t="shared" si="35"/>
        <v>0</v>
      </c>
      <c r="G255" s="25">
        <f>단가대비표!P150</f>
        <v>232804</v>
      </c>
      <c r="H255" s="28">
        <f t="shared" si="36"/>
        <v>10476.1</v>
      </c>
      <c r="I255" s="25">
        <f>단가대비표!V150</f>
        <v>0</v>
      </c>
      <c r="J255" s="28">
        <f t="shared" si="37"/>
        <v>0</v>
      </c>
      <c r="K255" s="25">
        <f t="shared" si="38"/>
        <v>232804</v>
      </c>
      <c r="L255" s="28">
        <f t="shared" si="38"/>
        <v>10476.1</v>
      </c>
      <c r="M255" s="22" t="s">
        <v>52</v>
      </c>
      <c r="N255" s="2" t="s">
        <v>1027</v>
      </c>
      <c r="O255" s="2" t="s">
        <v>1132</v>
      </c>
      <c r="P255" s="2" t="s">
        <v>64</v>
      </c>
      <c r="Q255" s="2" t="s">
        <v>64</v>
      </c>
      <c r="R255" s="2" t="s">
        <v>63</v>
      </c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2" t="s">
        <v>52</v>
      </c>
      <c r="AW255" s="2" t="s">
        <v>1133</v>
      </c>
      <c r="AX255" s="2" t="s">
        <v>52</v>
      </c>
      <c r="AY255" s="2" t="s">
        <v>52</v>
      </c>
      <c r="AZ255" s="2" t="s">
        <v>52</v>
      </c>
    </row>
    <row r="256" spans="1:52" ht="30" customHeight="1" x14ac:dyDescent="0.3">
      <c r="A256" s="22" t="s">
        <v>1134</v>
      </c>
      <c r="B256" s="22" t="s">
        <v>677</v>
      </c>
      <c r="C256" s="22" t="s">
        <v>678</v>
      </c>
      <c r="D256" s="23">
        <v>2.2499999999999999E-2</v>
      </c>
      <c r="E256" s="25">
        <f>단가대비표!O148</f>
        <v>0</v>
      </c>
      <c r="F256" s="28">
        <f t="shared" si="35"/>
        <v>0</v>
      </c>
      <c r="G256" s="25">
        <f>단가대비표!P148</f>
        <v>153671</v>
      </c>
      <c r="H256" s="28">
        <f t="shared" si="36"/>
        <v>3457.5</v>
      </c>
      <c r="I256" s="25">
        <f>단가대비표!V148</f>
        <v>0</v>
      </c>
      <c r="J256" s="28">
        <f t="shared" si="37"/>
        <v>0</v>
      </c>
      <c r="K256" s="25">
        <f t="shared" si="38"/>
        <v>153671</v>
      </c>
      <c r="L256" s="28">
        <f t="shared" si="38"/>
        <v>3457.5</v>
      </c>
      <c r="M256" s="22" t="s">
        <v>52</v>
      </c>
      <c r="N256" s="2" t="s">
        <v>1027</v>
      </c>
      <c r="O256" s="2" t="s">
        <v>1135</v>
      </c>
      <c r="P256" s="2" t="s">
        <v>64</v>
      </c>
      <c r="Q256" s="2" t="s">
        <v>64</v>
      </c>
      <c r="R256" s="2" t="s">
        <v>63</v>
      </c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2" t="s">
        <v>52</v>
      </c>
      <c r="AW256" s="2" t="s">
        <v>1136</v>
      </c>
      <c r="AX256" s="2" t="s">
        <v>52</v>
      </c>
      <c r="AY256" s="2" t="s">
        <v>52</v>
      </c>
      <c r="AZ256" s="2" t="s">
        <v>52</v>
      </c>
    </row>
    <row r="257" spans="1:52" ht="30" customHeight="1" x14ac:dyDescent="0.3">
      <c r="A257" s="22" t="s">
        <v>1137</v>
      </c>
      <c r="B257" s="22" t="s">
        <v>1138</v>
      </c>
      <c r="C257" s="22" t="s">
        <v>678</v>
      </c>
      <c r="D257" s="23">
        <v>0.2</v>
      </c>
      <c r="E257" s="25">
        <f>단가대비표!O151</f>
        <v>0</v>
      </c>
      <c r="F257" s="28">
        <f t="shared" si="35"/>
        <v>0</v>
      </c>
      <c r="G257" s="25">
        <f>단가대비표!P151</f>
        <v>153671</v>
      </c>
      <c r="H257" s="28">
        <f t="shared" si="36"/>
        <v>30734.2</v>
      </c>
      <c r="I257" s="25">
        <f>단가대비표!V151</f>
        <v>0</v>
      </c>
      <c r="J257" s="28">
        <f t="shared" si="37"/>
        <v>0</v>
      </c>
      <c r="K257" s="25">
        <f t="shared" si="38"/>
        <v>153671</v>
      </c>
      <c r="L257" s="28">
        <f t="shared" si="38"/>
        <v>30734.2</v>
      </c>
      <c r="M257" s="22" t="s">
        <v>52</v>
      </c>
      <c r="N257" s="2" t="s">
        <v>1027</v>
      </c>
      <c r="O257" s="2" t="s">
        <v>1139</v>
      </c>
      <c r="P257" s="2" t="s">
        <v>64</v>
      </c>
      <c r="Q257" s="2" t="s">
        <v>64</v>
      </c>
      <c r="R257" s="2" t="s">
        <v>63</v>
      </c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2" t="s">
        <v>52</v>
      </c>
      <c r="AW257" s="2" t="s">
        <v>1140</v>
      </c>
      <c r="AX257" s="2" t="s">
        <v>52</v>
      </c>
      <c r="AY257" s="2" t="s">
        <v>52</v>
      </c>
      <c r="AZ257" s="2" t="s">
        <v>52</v>
      </c>
    </row>
    <row r="258" spans="1:52" ht="30" customHeight="1" x14ac:dyDescent="0.3">
      <c r="A258" s="22" t="s">
        <v>681</v>
      </c>
      <c r="B258" s="22" t="s">
        <v>52</v>
      </c>
      <c r="C258" s="22" t="s">
        <v>52</v>
      </c>
      <c r="D258" s="23"/>
      <c r="E258" s="25"/>
      <c r="F258" s="28">
        <f>TRUNC(SUMIF(N251:N257, N250, F251:F257),0)</f>
        <v>68658</v>
      </c>
      <c r="G258" s="25"/>
      <c r="H258" s="28">
        <f>TRUNC(SUMIF(N251:N257, N250, H251:H257),0)</f>
        <v>96382</v>
      </c>
      <c r="I258" s="25"/>
      <c r="J258" s="28">
        <f>TRUNC(SUMIF(N251:N257, N250, J251:J257),0)</f>
        <v>250</v>
      </c>
      <c r="K258" s="25"/>
      <c r="L258" s="28">
        <f>F258+H258+J258</f>
        <v>165290</v>
      </c>
      <c r="M258" s="22" t="s">
        <v>52</v>
      </c>
      <c r="N258" s="2" t="s">
        <v>67</v>
      </c>
      <c r="O258" s="2" t="s">
        <v>67</v>
      </c>
      <c r="P258" s="2" t="s">
        <v>52</v>
      </c>
      <c r="Q258" s="2" t="s">
        <v>52</v>
      </c>
      <c r="R258" s="2" t="s">
        <v>52</v>
      </c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2" t="s">
        <v>52</v>
      </c>
      <c r="AW258" s="2" t="s">
        <v>52</v>
      </c>
      <c r="AX258" s="2" t="s">
        <v>52</v>
      </c>
      <c r="AY258" s="2" t="s">
        <v>52</v>
      </c>
      <c r="AZ258" s="2" t="s">
        <v>52</v>
      </c>
    </row>
    <row r="259" spans="1:52" ht="30" customHeight="1" x14ac:dyDescent="0.3">
      <c r="A259" s="23"/>
      <c r="B259" s="23"/>
      <c r="C259" s="23"/>
      <c r="D259" s="23"/>
      <c r="E259" s="25"/>
      <c r="F259" s="28"/>
      <c r="G259" s="25"/>
      <c r="H259" s="28"/>
      <c r="I259" s="25"/>
      <c r="J259" s="28"/>
      <c r="K259" s="25"/>
      <c r="L259" s="28"/>
      <c r="M259" s="23"/>
    </row>
    <row r="260" spans="1:52" ht="30" customHeight="1" x14ac:dyDescent="0.3">
      <c r="A260" s="19" t="s">
        <v>1141</v>
      </c>
      <c r="B260" s="20"/>
      <c r="C260" s="20"/>
      <c r="D260" s="20"/>
      <c r="E260" s="24"/>
      <c r="F260" s="27"/>
      <c r="G260" s="24"/>
      <c r="H260" s="27"/>
      <c r="I260" s="24"/>
      <c r="J260" s="27"/>
      <c r="K260" s="24"/>
      <c r="L260" s="27"/>
      <c r="M260" s="21"/>
      <c r="N260" s="1" t="s">
        <v>1031</v>
      </c>
    </row>
    <row r="261" spans="1:52" ht="30" customHeight="1" x14ac:dyDescent="0.3">
      <c r="A261" s="22" t="s">
        <v>1086</v>
      </c>
      <c r="B261" s="22" t="s">
        <v>1142</v>
      </c>
      <c r="C261" s="22" t="s">
        <v>1003</v>
      </c>
      <c r="D261" s="23">
        <v>18.25</v>
      </c>
      <c r="E261" s="25">
        <f>단가대비표!O145</f>
        <v>55000</v>
      </c>
      <c r="F261" s="28">
        <f>TRUNC(E261*D261,1)</f>
        <v>1003750</v>
      </c>
      <c r="G261" s="25">
        <f>단가대비표!P145</f>
        <v>0</v>
      </c>
      <c r="H261" s="28">
        <f>TRUNC(G261*D261,1)</f>
        <v>0</v>
      </c>
      <c r="I261" s="25">
        <f>단가대비표!V145</f>
        <v>0</v>
      </c>
      <c r="J261" s="28">
        <f>TRUNC(I261*D261,1)</f>
        <v>0</v>
      </c>
      <c r="K261" s="25">
        <f>TRUNC(E261+G261+I261,1)</f>
        <v>55000</v>
      </c>
      <c r="L261" s="28">
        <f>TRUNC(F261+H261+J261,1)</f>
        <v>1003750</v>
      </c>
      <c r="M261" s="22" t="s">
        <v>52</v>
      </c>
      <c r="N261" s="2" t="s">
        <v>1031</v>
      </c>
      <c r="O261" s="2" t="s">
        <v>1143</v>
      </c>
      <c r="P261" s="2" t="s">
        <v>64</v>
      </c>
      <c r="Q261" s="2" t="s">
        <v>64</v>
      </c>
      <c r="R261" s="2" t="s">
        <v>63</v>
      </c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2" t="s">
        <v>52</v>
      </c>
      <c r="AW261" s="2" t="s">
        <v>1144</v>
      </c>
      <c r="AX261" s="2" t="s">
        <v>52</v>
      </c>
      <c r="AY261" s="2" t="s">
        <v>52</v>
      </c>
      <c r="AZ261" s="2" t="s">
        <v>52</v>
      </c>
    </row>
    <row r="262" spans="1:52" ht="30" customHeight="1" x14ac:dyDescent="0.3">
      <c r="A262" s="22" t="s">
        <v>1145</v>
      </c>
      <c r="B262" s="22" t="s">
        <v>1146</v>
      </c>
      <c r="C262" s="22" t="s">
        <v>972</v>
      </c>
      <c r="D262" s="23">
        <v>1</v>
      </c>
      <c r="E262" s="25">
        <f>단가산출목록!E14</f>
        <v>3050</v>
      </c>
      <c r="F262" s="28">
        <f>TRUNC(E262*D262,1)</f>
        <v>3050</v>
      </c>
      <c r="G262" s="25">
        <f>단가산출목록!F14</f>
        <v>9108</v>
      </c>
      <c r="H262" s="28">
        <f>TRUNC(G262*D262,1)</f>
        <v>9108</v>
      </c>
      <c r="I262" s="25">
        <f>단가산출목록!G14</f>
        <v>8864</v>
      </c>
      <c r="J262" s="28">
        <f>TRUNC(I262*D262,1)</f>
        <v>8864</v>
      </c>
      <c r="K262" s="25">
        <f>TRUNC(E262+G262+I262,1)</f>
        <v>21022</v>
      </c>
      <c r="L262" s="28">
        <f>TRUNC(F262+H262+J262,1)</f>
        <v>21022</v>
      </c>
      <c r="M262" s="22" t="s">
        <v>1147</v>
      </c>
      <c r="N262" s="2" t="s">
        <v>1031</v>
      </c>
      <c r="O262" s="2" t="s">
        <v>1148</v>
      </c>
      <c r="P262" s="2" t="s">
        <v>64</v>
      </c>
      <c r="Q262" s="2" t="s">
        <v>63</v>
      </c>
      <c r="R262" s="2" t="s">
        <v>64</v>
      </c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2" t="s">
        <v>52</v>
      </c>
      <c r="AW262" s="2" t="s">
        <v>1149</v>
      </c>
      <c r="AX262" s="2" t="s">
        <v>52</v>
      </c>
      <c r="AY262" s="2" t="s">
        <v>52</v>
      </c>
      <c r="AZ262" s="2" t="s">
        <v>52</v>
      </c>
    </row>
    <row r="263" spans="1:52" ht="30" customHeight="1" x14ac:dyDescent="0.3">
      <c r="A263" s="22" t="s">
        <v>681</v>
      </c>
      <c r="B263" s="22" t="s">
        <v>52</v>
      </c>
      <c r="C263" s="22" t="s">
        <v>52</v>
      </c>
      <c r="D263" s="23"/>
      <c r="E263" s="25"/>
      <c r="F263" s="28">
        <f>TRUNC(SUMIF(N261:N262, N260, F261:F262),0)</f>
        <v>1006800</v>
      </c>
      <c r="G263" s="25"/>
      <c r="H263" s="28">
        <f>TRUNC(SUMIF(N261:N262, N260, H261:H262),0)</f>
        <v>9108</v>
      </c>
      <c r="I263" s="25"/>
      <c r="J263" s="28">
        <f>TRUNC(SUMIF(N261:N262, N260, J261:J262),0)</f>
        <v>8864</v>
      </c>
      <c r="K263" s="25"/>
      <c r="L263" s="28">
        <f>F263+H263+J263</f>
        <v>1024772</v>
      </c>
      <c r="M263" s="22" t="s">
        <v>52</v>
      </c>
      <c r="N263" s="2" t="s">
        <v>67</v>
      </c>
      <c r="O263" s="2" t="s">
        <v>67</v>
      </c>
      <c r="P263" s="2" t="s">
        <v>52</v>
      </c>
      <c r="Q263" s="2" t="s">
        <v>52</v>
      </c>
      <c r="R263" s="2" t="s">
        <v>52</v>
      </c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2" t="s">
        <v>52</v>
      </c>
      <c r="AW263" s="2" t="s">
        <v>52</v>
      </c>
      <c r="AX263" s="2" t="s">
        <v>52</v>
      </c>
      <c r="AY263" s="2" t="s">
        <v>52</v>
      </c>
      <c r="AZ263" s="2" t="s">
        <v>52</v>
      </c>
    </row>
    <row r="264" spans="1:52" ht="30" customHeight="1" x14ac:dyDescent="0.3">
      <c r="A264" s="23"/>
      <c r="B264" s="23"/>
      <c r="C264" s="23"/>
      <c r="D264" s="23"/>
      <c r="E264" s="25"/>
      <c r="F264" s="28"/>
      <c r="G264" s="25"/>
      <c r="H264" s="28"/>
      <c r="I264" s="25"/>
      <c r="J264" s="28"/>
      <c r="K264" s="25"/>
      <c r="L264" s="28"/>
      <c r="M264" s="23"/>
    </row>
    <row r="265" spans="1:52" ht="30" customHeight="1" x14ac:dyDescent="0.3">
      <c r="A265" s="19" t="s">
        <v>1150</v>
      </c>
      <c r="B265" s="20"/>
      <c r="C265" s="20"/>
      <c r="D265" s="20"/>
      <c r="E265" s="24"/>
      <c r="F265" s="27"/>
      <c r="G265" s="24"/>
      <c r="H265" s="27"/>
      <c r="I265" s="24"/>
      <c r="J265" s="27"/>
      <c r="K265" s="24"/>
      <c r="L265" s="27"/>
      <c r="M265" s="21"/>
      <c r="N265" s="1" t="s">
        <v>1036</v>
      </c>
    </row>
    <row r="266" spans="1:52" ht="30" customHeight="1" x14ac:dyDescent="0.3">
      <c r="A266" s="22" t="s">
        <v>1151</v>
      </c>
      <c r="B266" s="22" t="s">
        <v>1097</v>
      </c>
      <c r="C266" s="22" t="s">
        <v>972</v>
      </c>
      <c r="D266" s="23">
        <v>1</v>
      </c>
      <c r="E266" s="25">
        <f>단가산출목록!E12</f>
        <v>2119</v>
      </c>
      <c r="F266" s="28">
        <f>TRUNC(E266*D266,1)</f>
        <v>2119</v>
      </c>
      <c r="G266" s="25">
        <f>단가산출목록!F12</f>
        <v>11843</v>
      </c>
      <c r="H266" s="28">
        <f>TRUNC(G266*D266,1)</f>
        <v>11843</v>
      </c>
      <c r="I266" s="25">
        <f>단가산출목록!G12</f>
        <v>2083</v>
      </c>
      <c r="J266" s="28">
        <f>TRUNC(I266*D266,1)</f>
        <v>2083</v>
      </c>
      <c r="K266" s="25">
        <f t="shared" ref="K266:L268" si="39">TRUNC(E266+G266+I266,1)</f>
        <v>16045</v>
      </c>
      <c r="L266" s="28">
        <f t="shared" si="39"/>
        <v>16045</v>
      </c>
      <c r="M266" s="22" t="s">
        <v>1152</v>
      </c>
      <c r="N266" s="2" t="s">
        <v>1036</v>
      </c>
      <c r="O266" s="2" t="s">
        <v>1153</v>
      </c>
      <c r="P266" s="2" t="s">
        <v>64</v>
      </c>
      <c r="Q266" s="2" t="s">
        <v>63</v>
      </c>
      <c r="R266" s="2" t="s">
        <v>64</v>
      </c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2" t="s">
        <v>52</v>
      </c>
      <c r="AW266" s="2" t="s">
        <v>1154</v>
      </c>
      <c r="AX266" s="2" t="s">
        <v>52</v>
      </c>
      <c r="AY266" s="2" t="s">
        <v>52</v>
      </c>
      <c r="AZ266" s="2" t="s">
        <v>52</v>
      </c>
    </row>
    <row r="267" spans="1:52" ht="30" customHeight="1" x14ac:dyDescent="0.3">
      <c r="A267" s="22" t="s">
        <v>1155</v>
      </c>
      <c r="B267" s="22" t="s">
        <v>940</v>
      </c>
      <c r="C267" s="22" t="s">
        <v>972</v>
      </c>
      <c r="D267" s="23">
        <v>1</v>
      </c>
      <c r="E267" s="25">
        <f>단가산출목록!E8</f>
        <v>3655</v>
      </c>
      <c r="F267" s="28">
        <f>TRUNC(E267*D267,1)</f>
        <v>3655</v>
      </c>
      <c r="G267" s="25">
        <f>단가산출목록!F8</f>
        <v>16655</v>
      </c>
      <c r="H267" s="28">
        <f>TRUNC(G267*D267,1)</f>
        <v>16655</v>
      </c>
      <c r="I267" s="25">
        <f>단가산출목록!G8</f>
        <v>5603</v>
      </c>
      <c r="J267" s="28">
        <f>TRUNC(I267*D267,1)</f>
        <v>5603</v>
      </c>
      <c r="K267" s="25">
        <f t="shared" si="39"/>
        <v>25913</v>
      </c>
      <c r="L267" s="28">
        <f t="shared" si="39"/>
        <v>25913</v>
      </c>
      <c r="M267" s="22" t="s">
        <v>1156</v>
      </c>
      <c r="N267" s="2" t="s">
        <v>1036</v>
      </c>
      <c r="O267" s="2" t="s">
        <v>1157</v>
      </c>
      <c r="P267" s="2" t="s">
        <v>64</v>
      </c>
      <c r="Q267" s="2" t="s">
        <v>63</v>
      </c>
      <c r="R267" s="2" t="s">
        <v>64</v>
      </c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2" t="s">
        <v>52</v>
      </c>
      <c r="AW267" s="2" t="s">
        <v>1158</v>
      </c>
      <c r="AX267" s="2" t="s">
        <v>52</v>
      </c>
      <c r="AY267" s="2" t="s">
        <v>52</v>
      </c>
      <c r="AZ267" s="2" t="s">
        <v>52</v>
      </c>
    </row>
    <row r="268" spans="1:52" ht="30" customHeight="1" x14ac:dyDescent="0.3">
      <c r="A268" s="22" t="s">
        <v>1159</v>
      </c>
      <c r="B268" s="22" t="s">
        <v>1160</v>
      </c>
      <c r="C268" s="22" t="s">
        <v>972</v>
      </c>
      <c r="D268" s="23">
        <v>1</v>
      </c>
      <c r="E268" s="25">
        <f>단가산출목록!E10</f>
        <v>4696</v>
      </c>
      <c r="F268" s="28">
        <f>TRUNC(E268*D268,1)</f>
        <v>4696</v>
      </c>
      <c r="G268" s="25">
        <f>단가산출목록!F10</f>
        <v>19186</v>
      </c>
      <c r="H268" s="28">
        <f>TRUNC(G268*D268,1)</f>
        <v>19186</v>
      </c>
      <c r="I268" s="25">
        <f>단가산출목록!G10</f>
        <v>4328</v>
      </c>
      <c r="J268" s="28">
        <f>TRUNC(I268*D268,1)</f>
        <v>4328</v>
      </c>
      <c r="K268" s="25">
        <f t="shared" si="39"/>
        <v>28210</v>
      </c>
      <c r="L268" s="28">
        <f t="shared" si="39"/>
        <v>28210</v>
      </c>
      <c r="M268" s="22" t="s">
        <v>1161</v>
      </c>
      <c r="N268" s="2" t="s">
        <v>1036</v>
      </c>
      <c r="O268" s="2" t="s">
        <v>1162</v>
      </c>
      <c r="P268" s="2" t="s">
        <v>64</v>
      </c>
      <c r="Q268" s="2" t="s">
        <v>63</v>
      </c>
      <c r="R268" s="2" t="s">
        <v>64</v>
      </c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2" t="s">
        <v>52</v>
      </c>
      <c r="AW268" s="2" t="s">
        <v>1163</v>
      </c>
      <c r="AX268" s="2" t="s">
        <v>52</v>
      </c>
      <c r="AY268" s="2" t="s">
        <v>52</v>
      </c>
      <c r="AZ268" s="2" t="s">
        <v>52</v>
      </c>
    </row>
    <row r="269" spans="1:52" ht="30" customHeight="1" x14ac:dyDescent="0.3">
      <c r="A269" s="22" t="s">
        <v>681</v>
      </c>
      <c r="B269" s="22" t="s">
        <v>52</v>
      </c>
      <c r="C269" s="22" t="s">
        <v>52</v>
      </c>
      <c r="D269" s="23"/>
      <c r="E269" s="25"/>
      <c r="F269" s="28">
        <f>TRUNC(SUMIF(N266:N268, N265, F266:F268),0)</f>
        <v>10470</v>
      </c>
      <c r="G269" s="25"/>
      <c r="H269" s="28">
        <f>TRUNC(SUMIF(N266:N268, N265, H266:H268),0)</f>
        <v>47684</v>
      </c>
      <c r="I269" s="25"/>
      <c r="J269" s="28">
        <f>TRUNC(SUMIF(N266:N268, N265, J266:J268),0)</f>
        <v>12014</v>
      </c>
      <c r="K269" s="25"/>
      <c r="L269" s="28">
        <f>F269+H269+J269</f>
        <v>70168</v>
      </c>
      <c r="M269" s="22" t="s">
        <v>52</v>
      </c>
      <c r="N269" s="2" t="s">
        <v>67</v>
      </c>
      <c r="O269" s="2" t="s">
        <v>67</v>
      </c>
      <c r="P269" s="2" t="s">
        <v>52</v>
      </c>
      <c r="Q269" s="2" t="s">
        <v>52</v>
      </c>
      <c r="R269" s="2" t="s">
        <v>52</v>
      </c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2" t="s">
        <v>52</v>
      </c>
      <c r="AW269" s="2" t="s">
        <v>52</v>
      </c>
      <c r="AX269" s="2" t="s">
        <v>52</v>
      </c>
      <c r="AY269" s="2" t="s">
        <v>52</v>
      </c>
      <c r="AZ269" s="2" t="s">
        <v>52</v>
      </c>
    </row>
    <row r="270" spans="1:52" ht="30" customHeight="1" x14ac:dyDescent="0.3">
      <c r="A270" s="23"/>
      <c r="B270" s="23"/>
      <c r="C270" s="23"/>
      <c r="D270" s="23"/>
      <c r="E270" s="25"/>
      <c r="F270" s="28"/>
      <c r="G270" s="25"/>
      <c r="H270" s="28"/>
      <c r="I270" s="25"/>
      <c r="J270" s="28"/>
      <c r="K270" s="25"/>
      <c r="L270" s="28"/>
      <c r="M270" s="23"/>
    </row>
    <row r="271" spans="1:52" ht="30" customHeight="1" x14ac:dyDescent="0.3">
      <c r="A271" s="19" t="s">
        <v>1164</v>
      </c>
      <c r="B271" s="20"/>
      <c r="C271" s="20"/>
      <c r="D271" s="20"/>
      <c r="E271" s="24"/>
      <c r="F271" s="27"/>
      <c r="G271" s="24"/>
      <c r="H271" s="27"/>
      <c r="I271" s="24"/>
      <c r="J271" s="27"/>
      <c r="K271" s="24"/>
      <c r="L271" s="27"/>
      <c r="M271" s="21"/>
      <c r="N271" s="1" t="s">
        <v>1165</v>
      </c>
    </row>
    <row r="272" spans="1:52" ht="30" customHeight="1" x14ac:dyDescent="0.3">
      <c r="A272" s="22" t="s">
        <v>1169</v>
      </c>
      <c r="B272" s="22" t="s">
        <v>1167</v>
      </c>
      <c r="C272" s="22" t="s">
        <v>93</v>
      </c>
      <c r="D272" s="23">
        <v>0.24740000000000001</v>
      </c>
      <c r="E272" s="25">
        <f>단가대비표!O26</f>
        <v>0</v>
      </c>
      <c r="F272" s="28">
        <f>TRUNC(E272*D272,1)</f>
        <v>0</v>
      </c>
      <c r="G272" s="25">
        <f>단가대비표!P26</f>
        <v>0</v>
      </c>
      <c r="H272" s="28">
        <f>TRUNC(G272*D272,1)</f>
        <v>0</v>
      </c>
      <c r="I272" s="25">
        <f>단가대비표!V26</f>
        <v>64113</v>
      </c>
      <c r="J272" s="28">
        <f>TRUNC(I272*D272,1)</f>
        <v>15861.5</v>
      </c>
      <c r="K272" s="25">
        <f t="shared" ref="K272:L275" si="40">TRUNC(E272+G272+I272,1)</f>
        <v>64113</v>
      </c>
      <c r="L272" s="28">
        <f t="shared" si="40"/>
        <v>15861.5</v>
      </c>
      <c r="M272" s="22" t="s">
        <v>665</v>
      </c>
      <c r="N272" s="2" t="s">
        <v>1165</v>
      </c>
      <c r="O272" s="2" t="s">
        <v>1170</v>
      </c>
      <c r="P272" s="2" t="s">
        <v>64</v>
      </c>
      <c r="Q272" s="2" t="s">
        <v>64</v>
      </c>
      <c r="R272" s="2" t="s">
        <v>63</v>
      </c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2" t="s">
        <v>52</v>
      </c>
      <c r="AW272" s="2" t="s">
        <v>1171</v>
      </c>
      <c r="AX272" s="2" t="s">
        <v>52</v>
      </c>
      <c r="AY272" s="2" t="s">
        <v>52</v>
      </c>
      <c r="AZ272" s="2" t="s">
        <v>52</v>
      </c>
    </row>
    <row r="273" spans="1:52" ht="30" customHeight="1" x14ac:dyDescent="0.3">
      <c r="A273" s="22" t="s">
        <v>668</v>
      </c>
      <c r="B273" s="22" t="s">
        <v>669</v>
      </c>
      <c r="C273" s="22" t="s">
        <v>670</v>
      </c>
      <c r="D273" s="23">
        <v>10.9</v>
      </c>
      <c r="E273" s="25">
        <f>단가대비표!O45</f>
        <v>1421</v>
      </c>
      <c r="F273" s="28">
        <f>TRUNC(E273*D273,1)</f>
        <v>15488.9</v>
      </c>
      <c r="G273" s="25">
        <f>단가대비표!P45</f>
        <v>0</v>
      </c>
      <c r="H273" s="28">
        <f>TRUNC(G273*D273,1)</f>
        <v>0</v>
      </c>
      <c r="I273" s="25">
        <f>단가대비표!V45</f>
        <v>0</v>
      </c>
      <c r="J273" s="28">
        <f>TRUNC(I273*D273,1)</f>
        <v>0</v>
      </c>
      <c r="K273" s="25">
        <f t="shared" si="40"/>
        <v>1421</v>
      </c>
      <c r="L273" s="28">
        <f t="shared" si="40"/>
        <v>15488.9</v>
      </c>
      <c r="M273" s="22" t="s">
        <v>52</v>
      </c>
      <c r="N273" s="2" t="s">
        <v>1165</v>
      </c>
      <c r="O273" s="2" t="s">
        <v>671</v>
      </c>
      <c r="P273" s="2" t="s">
        <v>64</v>
      </c>
      <c r="Q273" s="2" t="s">
        <v>64</v>
      </c>
      <c r="R273" s="2" t="s">
        <v>63</v>
      </c>
      <c r="S273" s="3"/>
      <c r="T273" s="3"/>
      <c r="U273" s="3"/>
      <c r="V273" s="3">
        <v>1</v>
      </c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2" t="s">
        <v>52</v>
      </c>
      <c r="AW273" s="2" t="s">
        <v>1172</v>
      </c>
      <c r="AX273" s="2" t="s">
        <v>52</v>
      </c>
      <c r="AY273" s="2" t="s">
        <v>52</v>
      </c>
      <c r="AZ273" s="2" t="s">
        <v>52</v>
      </c>
    </row>
    <row r="274" spans="1:52" ht="30" customHeight="1" x14ac:dyDescent="0.3">
      <c r="A274" s="22" t="s">
        <v>673</v>
      </c>
      <c r="B274" s="22" t="s">
        <v>1173</v>
      </c>
      <c r="C274" s="22" t="s">
        <v>630</v>
      </c>
      <c r="D274" s="23">
        <v>1</v>
      </c>
      <c r="E274" s="25">
        <f>TRUNC(SUMIF(V272:V275, RIGHTB(O274, 1), F272:F275)*U274, 2)</f>
        <v>3872.22</v>
      </c>
      <c r="F274" s="28">
        <f>TRUNC(E274*D274,1)</f>
        <v>3872.2</v>
      </c>
      <c r="G274" s="25">
        <v>0</v>
      </c>
      <c r="H274" s="28">
        <f>TRUNC(G274*D274,1)</f>
        <v>0</v>
      </c>
      <c r="I274" s="25">
        <v>0</v>
      </c>
      <c r="J274" s="28">
        <f>TRUNC(I274*D274,1)</f>
        <v>0</v>
      </c>
      <c r="K274" s="25">
        <f t="shared" si="40"/>
        <v>3872.2</v>
      </c>
      <c r="L274" s="28">
        <f t="shared" si="40"/>
        <v>3872.2</v>
      </c>
      <c r="M274" s="22" t="s">
        <v>52</v>
      </c>
      <c r="N274" s="2" t="s">
        <v>1165</v>
      </c>
      <c r="O274" s="2" t="s">
        <v>631</v>
      </c>
      <c r="P274" s="2" t="s">
        <v>64</v>
      </c>
      <c r="Q274" s="2" t="s">
        <v>64</v>
      </c>
      <c r="R274" s="2" t="s">
        <v>64</v>
      </c>
      <c r="S274" s="3">
        <v>0</v>
      </c>
      <c r="T274" s="3">
        <v>0</v>
      </c>
      <c r="U274" s="3">
        <v>0.25</v>
      </c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2" t="s">
        <v>52</v>
      </c>
      <c r="AW274" s="2" t="s">
        <v>1174</v>
      </c>
      <c r="AX274" s="2" t="s">
        <v>52</v>
      </c>
      <c r="AY274" s="2" t="s">
        <v>52</v>
      </c>
      <c r="AZ274" s="2" t="s">
        <v>52</v>
      </c>
    </row>
    <row r="275" spans="1:52" ht="30" customHeight="1" x14ac:dyDescent="0.3">
      <c r="A275" s="22" t="s">
        <v>676</v>
      </c>
      <c r="B275" s="22" t="s">
        <v>677</v>
      </c>
      <c r="C275" s="22" t="s">
        <v>678</v>
      </c>
      <c r="D275" s="23">
        <v>1</v>
      </c>
      <c r="E275" s="25">
        <f>TRUNC(단가대비표!O192*1/8*16/12*25/20, 1)</f>
        <v>0</v>
      </c>
      <c r="F275" s="28">
        <f>TRUNC(E275*D275,1)</f>
        <v>0</v>
      </c>
      <c r="G275" s="25">
        <f>TRUNC(단가대비표!P192*1/8*16/12*25/20, 1)</f>
        <v>59020.2</v>
      </c>
      <c r="H275" s="28">
        <f>TRUNC(G275*D275,1)</f>
        <v>59020.2</v>
      </c>
      <c r="I275" s="25">
        <f>TRUNC(단가대비표!V192*1/8*16/12*25/20, 1)</f>
        <v>0</v>
      </c>
      <c r="J275" s="28">
        <f>TRUNC(I275*D275,1)</f>
        <v>0</v>
      </c>
      <c r="K275" s="25">
        <f t="shared" si="40"/>
        <v>59020.2</v>
      </c>
      <c r="L275" s="28">
        <f t="shared" si="40"/>
        <v>59020.2</v>
      </c>
      <c r="M275" s="22" t="s">
        <v>52</v>
      </c>
      <c r="N275" s="2" t="s">
        <v>1165</v>
      </c>
      <c r="O275" s="2" t="s">
        <v>679</v>
      </c>
      <c r="P275" s="2" t="s">
        <v>64</v>
      </c>
      <c r="Q275" s="2" t="s">
        <v>64</v>
      </c>
      <c r="R275" s="2" t="s">
        <v>63</v>
      </c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2" t="s">
        <v>52</v>
      </c>
      <c r="AW275" s="2" t="s">
        <v>1175</v>
      </c>
      <c r="AX275" s="2" t="s">
        <v>63</v>
      </c>
      <c r="AY275" s="2" t="s">
        <v>52</v>
      </c>
      <c r="AZ275" s="2" t="s">
        <v>52</v>
      </c>
    </row>
    <row r="276" spans="1:52" ht="30" customHeight="1" x14ac:dyDescent="0.3">
      <c r="A276" s="22" t="s">
        <v>681</v>
      </c>
      <c r="B276" s="22" t="s">
        <v>52</v>
      </c>
      <c r="C276" s="22" t="s">
        <v>52</v>
      </c>
      <c r="D276" s="23"/>
      <c r="E276" s="25"/>
      <c r="F276" s="28">
        <f>TRUNC(SUMIF(N272:N275, N271, F272:F275),0)</f>
        <v>19361</v>
      </c>
      <c r="G276" s="25"/>
      <c r="H276" s="28">
        <f>TRUNC(SUMIF(N272:N275, N271, H272:H275),0)</f>
        <v>59020</v>
      </c>
      <c r="I276" s="25"/>
      <c r="J276" s="28">
        <f>TRUNC(SUMIF(N272:N275, N271, J272:J275),0)</f>
        <v>15861</v>
      </c>
      <c r="K276" s="25"/>
      <c r="L276" s="28">
        <f>F276+H276+J276</f>
        <v>94242</v>
      </c>
      <c r="M276" s="22" t="s">
        <v>52</v>
      </c>
      <c r="N276" s="2" t="s">
        <v>67</v>
      </c>
      <c r="O276" s="2" t="s">
        <v>67</v>
      </c>
      <c r="P276" s="2" t="s">
        <v>52</v>
      </c>
      <c r="Q276" s="2" t="s">
        <v>52</v>
      </c>
      <c r="R276" s="2" t="s">
        <v>52</v>
      </c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2" t="s">
        <v>52</v>
      </c>
      <c r="AW276" s="2" t="s">
        <v>52</v>
      </c>
      <c r="AX276" s="2" t="s">
        <v>63</v>
      </c>
      <c r="AY276" s="2" t="s">
        <v>52</v>
      </c>
      <c r="AZ276" s="2" t="s">
        <v>52</v>
      </c>
    </row>
    <row r="277" spans="1:52" ht="30" customHeight="1" x14ac:dyDescent="0.3">
      <c r="A277" s="23"/>
      <c r="B277" s="23"/>
      <c r="C277" s="23"/>
      <c r="D277" s="23"/>
      <c r="E277" s="25"/>
      <c r="F277" s="28"/>
      <c r="G277" s="25"/>
      <c r="H277" s="28"/>
      <c r="I277" s="25"/>
      <c r="J277" s="28"/>
      <c r="K277" s="25"/>
      <c r="L277" s="28"/>
      <c r="M277" s="23"/>
    </row>
    <row r="278" spans="1:52" ht="30" customHeight="1" x14ac:dyDescent="0.3">
      <c r="A278" s="19" t="s">
        <v>1176</v>
      </c>
      <c r="B278" s="20"/>
      <c r="C278" s="20"/>
      <c r="D278" s="20"/>
      <c r="E278" s="24"/>
      <c r="F278" s="27"/>
      <c r="G278" s="24"/>
      <c r="H278" s="27"/>
      <c r="I278" s="24"/>
      <c r="J278" s="27"/>
      <c r="K278" s="24"/>
      <c r="L278" s="27"/>
      <c r="M278" s="21"/>
      <c r="N278" s="1" t="s">
        <v>1177</v>
      </c>
    </row>
    <row r="279" spans="1:52" ht="30" customHeight="1" x14ac:dyDescent="0.3">
      <c r="A279" s="22" t="s">
        <v>1181</v>
      </c>
      <c r="B279" s="22" t="s">
        <v>677</v>
      </c>
      <c r="C279" s="22" t="s">
        <v>678</v>
      </c>
      <c r="D279" s="23">
        <v>0.03</v>
      </c>
      <c r="E279" s="25">
        <f>단가대비표!O174</f>
        <v>0</v>
      </c>
      <c r="F279" s="28">
        <f>TRUNC(E279*D279,1)</f>
        <v>0</v>
      </c>
      <c r="G279" s="25">
        <f>단가대비표!P174</f>
        <v>281939</v>
      </c>
      <c r="H279" s="28">
        <f>TRUNC(G279*D279,1)</f>
        <v>8458.1</v>
      </c>
      <c r="I279" s="25">
        <f>단가대비표!V174</f>
        <v>0</v>
      </c>
      <c r="J279" s="28">
        <f>TRUNC(I279*D279,1)</f>
        <v>0</v>
      </c>
      <c r="K279" s="25">
        <f t="shared" ref="K279:L283" si="41">TRUNC(E279+G279+I279,1)</f>
        <v>281939</v>
      </c>
      <c r="L279" s="28">
        <f t="shared" si="41"/>
        <v>8458.1</v>
      </c>
      <c r="M279" s="22" t="s">
        <v>1182</v>
      </c>
      <c r="N279" s="2" t="s">
        <v>52</v>
      </c>
      <c r="O279" s="2" t="s">
        <v>1183</v>
      </c>
      <c r="P279" s="2" t="s">
        <v>64</v>
      </c>
      <c r="Q279" s="2" t="s">
        <v>64</v>
      </c>
      <c r="R279" s="2" t="s">
        <v>63</v>
      </c>
      <c r="S279" s="3"/>
      <c r="T279" s="3"/>
      <c r="U279" s="3"/>
      <c r="V279" s="3">
        <v>1</v>
      </c>
      <c r="W279" s="3">
        <v>2</v>
      </c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2" t="s">
        <v>52</v>
      </c>
      <c r="AW279" s="2" t="s">
        <v>1184</v>
      </c>
      <c r="AX279" s="2" t="s">
        <v>52</v>
      </c>
      <c r="AY279" s="2" t="s">
        <v>1185</v>
      </c>
      <c r="AZ279" s="2" t="s">
        <v>52</v>
      </c>
    </row>
    <row r="280" spans="1:52" ht="30" customHeight="1" x14ac:dyDescent="0.3">
      <c r="A280" s="22" t="s">
        <v>1134</v>
      </c>
      <c r="B280" s="22" t="s">
        <v>677</v>
      </c>
      <c r="C280" s="22" t="s">
        <v>678</v>
      </c>
      <c r="D280" s="23">
        <v>0.01</v>
      </c>
      <c r="E280" s="25">
        <f>단가대비표!O172</f>
        <v>0</v>
      </c>
      <c r="F280" s="28">
        <f>TRUNC(E280*D280,1)</f>
        <v>0</v>
      </c>
      <c r="G280" s="25">
        <f>단가대비표!P172</f>
        <v>172068</v>
      </c>
      <c r="H280" s="28">
        <f>TRUNC(G280*D280,1)</f>
        <v>1720.6</v>
      </c>
      <c r="I280" s="25">
        <f>단가대비표!V172</f>
        <v>0</v>
      </c>
      <c r="J280" s="28">
        <f>TRUNC(I280*D280,1)</f>
        <v>0</v>
      </c>
      <c r="K280" s="25">
        <f t="shared" si="41"/>
        <v>172068</v>
      </c>
      <c r="L280" s="28">
        <f t="shared" si="41"/>
        <v>1720.6</v>
      </c>
      <c r="M280" s="22" t="s">
        <v>1182</v>
      </c>
      <c r="N280" s="2" t="s">
        <v>52</v>
      </c>
      <c r="O280" s="2" t="s">
        <v>1186</v>
      </c>
      <c r="P280" s="2" t="s">
        <v>64</v>
      </c>
      <c r="Q280" s="2" t="s">
        <v>64</v>
      </c>
      <c r="R280" s="2" t="s">
        <v>63</v>
      </c>
      <c r="S280" s="3"/>
      <c r="T280" s="3"/>
      <c r="U280" s="3"/>
      <c r="V280" s="3">
        <v>1</v>
      </c>
      <c r="W280" s="3">
        <v>2</v>
      </c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2" t="s">
        <v>52</v>
      </c>
      <c r="AW280" s="2" t="s">
        <v>1187</v>
      </c>
      <c r="AX280" s="2" t="s">
        <v>52</v>
      </c>
      <c r="AY280" s="2" t="s">
        <v>1185</v>
      </c>
      <c r="AZ280" s="2" t="s">
        <v>52</v>
      </c>
    </row>
    <row r="281" spans="1:52" ht="30" customHeight="1" x14ac:dyDescent="0.3">
      <c r="A281" s="22" t="s">
        <v>660</v>
      </c>
      <c r="B281" s="22" t="s">
        <v>661</v>
      </c>
      <c r="C281" s="22" t="s">
        <v>662</v>
      </c>
      <c r="D281" s="23">
        <v>0.04</v>
      </c>
      <c r="E281" s="25">
        <f>일위대가목록!E4</f>
        <v>8597</v>
      </c>
      <c r="F281" s="28">
        <f>TRUNC(E281*D281,1)</f>
        <v>343.8</v>
      </c>
      <c r="G281" s="25">
        <f>일위대가목록!F4</f>
        <v>59020</v>
      </c>
      <c r="H281" s="28">
        <f>TRUNC(G281*D281,1)</f>
        <v>2360.8000000000002</v>
      </c>
      <c r="I281" s="25">
        <f>일위대가목록!G4</f>
        <v>13873</v>
      </c>
      <c r="J281" s="28">
        <f>TRUNC(I281*D281,1)</f>
        <v>554.9</v>
      </c>
      <c r="K281" s="25">
        <f t="shared" si="41"/>
        <v>81490</v>
      </c>
      <c r="L281" s="28">
        <f t="shared" si="41"/>
        <v>3259.5</v>
      </c>
      <c r="M281" s="22" t="s">
        <v>1182</v>
      </c>
      <c r="N281" s="2" t="s">
        <v>52</v>
      </c>
      <c r="O281" s="2" t="s">
        <v>659</v>
      </c>
      <c r="P281" s="2" t="s">
        <v>63</v>
      </c>
      <c r="Q281" s="2" t="s">
        <v>64</v>
      </c>
      <c r="R281" s="2" t="s">
        <v>64</v>
      </c>
      <c r="S281" s="3"/>
      <c r="T281" s="3"/>
      <c r="U281" s="3"/>
      <c r="V281" s="3"/>
      <c r="W281" s="3">
        <v>2</v>
      </c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2" t="s">
        <v>52</v>
      </c>
      <c r="AW281" s="2" t="s">
        <v>1188</v>
      </c>
      <c r="AX281" s="2" t="s">
        <v>52</v>
      </c>
      <c r="AY281" s="2" t="s">
        <v>1185</v>
      </c>
      <c r="AZ281" s="2" t="s">
        <v>52</v>
      </c>
    </row>
    <row r="282" spans="1:52" ht="30" customHeight="1" x14ac:dyDescent="0.3">
      <c r="A282" s="22" t="s">
        <v>1189</v>
      </c>
      <c r="B282" s="22" t="s">
        <v>1190</v>
      </c>
      <c r="C282" s="22" t="s">
        <v>630</v>
      </c>
      <c r="D282" s="23">
        <v>1</v>
      </c>
      <c r="E282" s="25">
        <v>0</v>
      </c>
      <c r="F282" s="28">
        <f>TRUNC(E282*D282,1)</f>
        <v>0</v>
      </c>
      <c r="G282" s="25">
        <v>0</v>
      </c>
      <c r="H282" s="28">
        <f>TRUNC(G282*D282,1)</f>
        <v>0</v>
      </c>
      <c r="I282" s="25">
        <f>TRUNC(SUMIF(V279:V283, RIGHTB(O282, 1), H279:H283)*U282, 2)</f>
        <v>305.36</v>
      </c>
      <c r="J282" s="28">
        <f>TRUNC(I282*D282,1)</f>
        <v>305.3</v>
      </c>
      <c r="K282" s="25">
        <f t="shared" si="41"/>
        <v>305.3</v>
      </c>
      <c r="L282" s="28">
        <f t="shared" si="41"/>
        <v>305.3</v>
      </c>
      <c r="M282" s="22" t="s">
        <v>1182</v>
      </c>
      <c r="N282" s="2" t="s">
        <v>52</v>
      </c>
      <c r="O282" s="2" t="s">
        <v>631</v>
      </c>
      <c r="P282" s="2" t="s">
        <v>64</v>
      </c>
      <c r="Q282" s="2" t="s">
        <v>64</v>
      </c>
      <c r="R282" s="2" t="s">
        <v>64</v>
      </c>
      <c r="S282" s="3">
        <v>1</v>
      </c>
      <c r="T282" s="3">
        <v>2</v>
      </c>
      <c r="U282" s="3">
        <v>0.03</v>
      </c>
      <c r="V282" s="3"/>
      <c r="W282" s="3">
        <v>2</v>
      </c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2" t="s">
        <v>52</v>
      </c>
      <c r="AW282" s="2" t="s">
        <v>1191</v>
      </c>
      <c r="AX282" s="2" t="s">
        <v>52</v>
      </c>
      <c r="AY282" s="2" t="s">
        <v>1185</v>
      </c>
      <c r="AZ282" s="2" t="s">
        <v>52</v>
      </c>
    </row>
    <row r="283" spans="1:52" ht="30" customHeight="1" x14ac:dyDescent="0.3">
      <c r="A283" s="22" t="s">
        <v>1192</v>
      </c>
      <c r="B283" s="22" t="s">
        <v>1193</v>
      </c>
      <c r="C283" s="22" t="s">
        <v>630</v>
      </c>
      <c r="D283" s="23">
        <v>1</v>
      </c>
      <c r="E283" s="25">
        <v>0</v>
      </c>
      <c r="F283" s="28">
        <f>TRUNC(E283*D283,1)</f>
        <v>0</v>
      </c>
      <c r="G283" s="25">
        <v>0</v>
      </c>
      <c r="H283" s="28">
        <f>TRUNC(G283*D283,1)</f>
        <v>0</v>
      </c>
      <c r="I283" s="25">
        <f>TRUNC(SUMIF(W279:W283, RIGHTB(O283, 1), L279:L283)*U283, 2)</f>
        <v>13743.5</v>
      </c>
      <c r="J283" s="28">
        <f>TRUNC(I283*D283,1)</f>
        <v>13743.5</v>
      </c>
      <c r="K283" s="25">
        <f t="shared" si="41"/>
        <v>13743.5</v>
      </c>
      <c r="L283" s="28">
        <f t="shared" si="41"/>
        <v>13743.5</v>
      </c>
      <c r="M283" s="22" t="s">
        <v>52</v>
      </c>
      <c r="N283" s="2" t="s">
        <v>1177</v>
      </c>
      <c r="O283" s="2" t="s">
        <v>1194</v>
      </c>
      <c r="P283" s="2" t="s">
        <v>64</v>
      </c>
      <c r="Q283" s="2" t="s">
        <v>64</v>
      </c>
      <c r="R283" s="2" t="s">
        <v>64</v>
      </c>
      <c r="S283" s="3">
        <v>3</v>
      </c>
      <c r="T283" s="3">
        <v>2</v>
      </c>
      <c r="U283" s="3">
        <v>1</v>
      </c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2" t="s">
        <v>52</v>
      </c>
      <c r="AW283" s="2" t="s">
        <v>1195</v>
      </c>
      <c r="AX283" s="2" t="s">
        <v>52</v>
      </c>
      <c r="AY283" s="2" t="s">
        <v>52</v>
      </c>
      <c r="AZ283" s="2" t="s">
        <v>52</v>
      </c>
    </row>
    <row r="284" spans="1:52" ht="30" customHeight="1" x14ac:dyDescent="0.3">
      <c r="A284" s="22" t="s">
        <v>681</v>
      </c>
      <c r="B284" s="22" t="s">
        <v>52</v>
      </c>
      <c r="C284" s="22" t="s">
        <v>52</v>
      </c>
      <c r="D284" s="23"/>
      <c r="E284" s="25"/>
      <c r="F284" s="28">
        <f>TRUNC(SUMIF(N279:N283, N278, F279:F283),0)</f>
        <v>0</v>
      </c>
      <c r="G284" s="25"/>
      <c r="H284" s="28">
        <f>TRUNC(SUMIF(N279:N283, N278, H279:H283),0)</f>
        <v>0</v>
      </c>
      <c r="I284" s="25"/>
      <c r="J284" s="28">
        <f>TRUNC(SUMIF(N279:N283, N278, J279:J283),0)</f>
        <v>13743</v>
      </c>
      <c r="K284" s="25"/>
      <c r="L284" s="28">
        <f>F284+H284+J284</f>
        <v>13743</v>
      </c>
      <c r="M284" s="22" t="s">
        <v>52</v>
      </c>
      <c r="N284" s="2" t="s">
        <v>67</v>
      </c>
      <c r="O284" s="2" t="s">
        <v>67</v>
      </c>
      <c r="P284" s="2" t="s">
        <v>52</v>
      </c>
      <c r="Q284" s="2" t="s">
        <v>52</v>
      </c>
      <c r="R284" s="2" t="s">
        <v>52</v>
      </c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2" t="s">
        <v>52</v>
      </c>
      <c r="AW284" s="2" t="s">
        <v>52</v>
      </c>
      <c r="AX284" s="2" t="s">
        <v>52</v>
      </c>
      <c r="AY284" s="2" t="s">
        <v>52</v>
      </c>
      <c r="AZ284" s="2" t="s">
        <v>52</v>
      </c>
    </row>
    <row r="285" spans="1:52" ht="30" customHeight="1" x14ac:dyDescent="0.3">
      <c r="A285" s="23"/>
      <c r="B285" s="23"/>
      <c r="C285" s="23"/>
      <c r="D285" s="23"/>
      <c r="E285" s="25"/>
      <c r="F285" s="28"/>
      <c r="G285" s="25"/>
      <c r="H285" s="28"/>
      <c r="I285" s="25"/>
      <c r="J285" s="28"/>
      <c r="K285" s="25"/>
      <c r="L285" s="28"/>
      <c r="M285" s="23"/>
    </row>
    <row r="286" spans="1:52" ht="30" customHeight="1" x14ac:dyDescent="0.3">
      <c r="A286" s="19" t="s">
        <v>1196</v>
      </c>
      <c r="B286" s="20"/>
      <c r="C286" s="20"/>
      <c r="D286" s="20"/>
      <c r="E286" s="24"/>
      <c r="F286" s="27"/>
      <c r="G286" s="24"/>
      <c r="H286" s="27"/>
      <c r="I286" s="24"/>
      <c r="J286" s="27"/>
      <c r="K286" s="24"/>
      <c r="L286" s="27"/>
      <c r="M286" s="21"/>
      <c r="N286" s="1" t="s">
        <v>1197</v>
      </c>
    </row>
    <row r="287" spans="1:52" ht="30" customHeight="1" x14ac:dyDescent="0.3">
      <c r="A287" s="22" t="s">
        <v>1181</v>
      </c>
      <c r="B287" s="22" t="s">
        <v>677</v>
      </c>
      <c r="C287" s="22" t="s">
        <v>678</v>
      </c>
      <c r="D287" s="23">
        <v>1.2E-2</v>
      </c>
      <c r="E287" s="25">
        <f>단가대비표!O174</f>
        <v>0</v>
      </c>
      <c r="F287" s="28">
        <f>TRUNC(E287*D287,1)</f>
        <v>0</v>
      </c>
      <c r="G287" s="25">
        <f>단가대비표!P174</f>
        <v>281939</v>
      </c>
      <c r="H287" s="28">
        <f>TRUNC(G287*D287,1)</f>
        <v>3383.2</v>
      </c>
      <c r="I287" s="25">
        <f>단가대비표!V174</f>
        <v>0</v>
      </c>
      <c r="J287" s="28">
        <f>TRUNC(I287*D287,1)</f>
        <v>0</v>
      </c>
      <c r="K287" s="25">
        <f t="shared" ref="K287:L291" si="42">TRUNC(E287+G287+I287,1)</f>
        <v>281939</v>
      </c>
      <c r="L287" s="28">
        <f t="shared" si="42"/>
        <v>3383.2</v>
      </c>
      <c r="M287" s="22" t="s">
        <v>1182</v>
      </c>
      <c r="N287" s="2" t="s">
        <v>52</v>
      </c>
      <c r="O287" s="2" t="s">
        <v>1183</v>
      </c>
      <c r="P287" s="2" t="s">
        <v>64</v>
      </c>
      <c r="Q287" s="2" t="s">
        <v>64</v>
      </c>
      <c r="R287" s="2" t="s">
        <v>63</v>
      </c>
      <c r="S287" s="3"/>
      <c r="T287" s="3"/>
      <c r="U287" s="3"/>
      <c r="V287" s="3">
        <v>1</v>
      </c>
      <c r="W287" s="3">
        <v>2</v>
      </c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2" t="s">
        <v>52</v>
      </c>
      <c r="AW287" s="2" t="s">
        <v>1200</v>
      </c>
      <c r="AX287" s="2" t="s">
        <v>52</v>
      </c>
      <c r="AY287" s="2" t="s">
        <v>1185</v>
      </c>
      <c r="AZ287" s="2" t="s">
        <v>52</v>
      </c>
    </row>
    <row r="288" spans="1:52" ht="30" customHeight="1" x14ac:dyDescent="0.3">
      <c r="A288" s="22" t="s">
        <v>1134</v>
      </c>
      <c r="B288" s="22" t="s">
        <v>677</v>
      </c>
      <c r="C288" s="22" t="s">
        <v>678</v>
      </c>
      <c r="D288" s="23">
        <v>4.0000000000000001E-3</v>
      </c>
      <c r="E288" s="25">
        <f>단가대비표!O172</f>
        <v>0</v>
      </c>
      <c r="F288" s="28">
        <f>TRUNC(E288*D288,1)</f>
        <v>0</v>
      </c>
      <c r="G288" s="25">
        <f>단가대비표!P172</f>
        <v>172068</v>
      </c>
      <c r="H288" s="28">
        <f>TRUNC(G288*D288,1)</f>
        <v>688.2</v>
      </c>
      <c r="I288" s="25">
        <f>단가대비표!V172</f>
        <v>0</v>
      </c>
      <c r="J288" s="28">
        <f>TRUNC(I288*D288,1)</f>
        <v>0</v>
      </c>
      <c r="K288" s="25">
        <f t="shared" si="42"/>
        <v>172068</v>
      </c>
      <c r="L288" s="28">
        <f t="shared" si="42"/>
        <v>688.2</v>
      </c>
      <c r="M288" s="22" t="s">
        <v>1182</v>
      </c>
      <c r="N288" s="2" t="s">
        <v>52</v>
      </c>
      <c r="O288" s="2" t="s">
        <v>1186</v>
      </c>
      <c r="P288" s="2" t="s">
        <v>64</v>
      </c>
      <c r="Q288" s="2" t="s">
        <v>64</v>
      </c>
      <c r="R288" s="2" t="s">
        <v>63</v>
      </c>
      <c r="S288" s="3"/>
      <c r="T288" s="3"/>
      <c r="U288" s="3"/>
      <c r="V288" s="3">
        <v>1</v>
      </c>
      <c r="W288" s="3">
        <v>2</v>
      </c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2" t="s">
        <v>52</v>
      </c>
      <c r="AW288" s="2" t="s">
        <v>1201</v>
      </c>
      <c r="AX288" s="2" t="s">
        <v>52</v>
      </c>
      <c r="AY288" s="2" t="s">
        <v>1185</v>
      </c>
      <c r="AZ288" s="2" t="s">
        <v>52</v>
      </c>
    </row>
    <row r="289" spans="1:52" ht="30" customHeight="1" x14ac:dyDescent="0.3">
      <c r="A289" s="22" t="s">
        <v>660</v>
      </c>
      <c r="B289" s="22" t="s">
        <v>661</v>
      </c>
      <c r="C289" s="22" t="s">
        <v>662</v>
      </c>
      <c r="D289" s="23">
        <v>1.6E-2</v>
      </c>
      <c r="E289" s="25">
        <f>일위대가목록!E4</f>
        <v>8597</v>
      </c>
      <c r="F289" s="28">
        <f>TRUNC(E289*D289,1)</f>
        <v>137.5</v>
      </c>
      <c r="G289" s="25">
        <f>일위대가목록!F4</f>
        <v>59020</v>
      </c>
      <c r="H289" s="28">
        <f>TRUNC(G289*D289,1)</f>
        <v>944.3</v>
      </c>
      <c r="I289" s="25">
        <f>일위대가목록!G4</f>
        <v>13873</v>
      </c>
      <c r="J289" s="28">
        <f>TRUNC(I289*D289,1)</f>
        <v>221.9</v>
      </c>
      <c r="K289" s="25">
        <f t="shared" si="42"/>
        <v>81490</v>
      </c>
      <c r="L289" s="28">
        <f t="shared" si="42"/>
        <v>1303.7</v>
      </c>
      <c r="M289" s="22" t="s">
        <v>1182</v>
      </c>
      <c r="N289" s="2" t="s">
        <v>52</v>
      </c>
      <c r="O289" s="2" t="s">
        <v>659</v>
      </c>
      <c r="P289" s="2" t="s">
        <v>63</v>
      </c>
      <c r="Q289" s="2" t="s">
        <v>64</v>
      </c>
      <c r="R289" s="2" t="s">
        <v>64</v>
      </c>
      <c r="S289" s="3"/>
      <c r="T289" s="3"/>
      <c r="U289" s="3"/>
      <c r="V289" s="3"/>
      <c r="W289" s="3">
        <v>2</v>
      </c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2" t="s">
        <v>52</v>
      </c>
      <c r="AW289" s="2" t="s">
        <v>1202</v>
      </c>
      <c r="AX289" s="2" t="s">
        <v>52</v>
      </c>
      <c r="AY289" s="2" t="s">
        <v>1185</v>
      </c>
      <c r="AZ289" s="2" t="s">
        <v>52</v>
      </c>
    </row>
    <row r="290" spans="1:52" ht="30" customHeight="1" x14ac:dyDescent="0.3">
      <c r="A290" s="22" t="s">
        <v>1189</v>
      </c>
      <c r="B290" s="22" t="s">
        <v>1190</v>
      </c>
      <c r="C290" s="22" t="s">
        <v>630</v>
      </c>
      <c r="D290" s="23">
        <v>1</v>
      </c>
      <c r="E290" s="25">
        <v>0</v>
      </c>
      <c r="F290" s="28">
        <f>TRUNC(E290*D290,1)</f>
        <v>0</v>
      </c>
      <c r="G290" s="25">
        <v>0</v>
      </c>
      <c r="H290" s="28">
        <f>TRUNC(G290*D290,1)</f>
        <v>0</v>
      </c>
      <c r="I290" s="25">
        <f>TRUNC(SUMIF(V287:V291, RIGHTB(O290, 1), H287:H291)*U290, 2)</f>
        <v>122.14</v>
      </c>
      <c r="J290" s="28">
        <f>TRUNC(I290*D290,1)</f>
        <v>122.1</v>
      </c>
      <c r="K290" s="25">
        <f t="shared" si="42"/>
        <v>122.1</v>
      </c>
      <c r="L290" s="28">
        <f t="shared" si="42"/>
        <v>122.1</v>
      </c>
      <c r="M290" s="22" t="s">
        <v>1182</v>
      </c>
      <c r="N290" s="2" t="s">
        <v>52</v>
      </c>
      <c r="O290" s="2" t="s">
        <v>631</v>
      </c>
      <c r="P290" s="2" t="s">
        <v>64</v>
      </c>
      <c r="Q290" s="2" t="s">
        <v>64</v>
      </c>
      <c r="R290" s="2" t="s">
        <v>64</v>
      </c>
      <c r="S290" s="3">
        <v>1</v>
      </c>
      <c r="T290" s="3">
        <v>2</v>
      </c>
      <c r="U290" s="3">
        <v>0.03</v>
      </c>
      <c r="V290" s="3"/>
      <c r="W290" s="3">
        <v>2</v>
      </c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2" t="s">
        <v>52</v>
      </c>
      <c r="AW290" s="2" t="s">
        <v>1203</v>
      </c>
      <c r="AX290" s="2" t="s">
        <v>52</v>
      </c>
      <c r="AY290" s="2" t="s">
        <v>1185</v>
      </c>
      <c r="AZ290" s="2" t="s">
        <v>52</v>
      </c>
    </row>
    <row r="291" spans="1:52" ht="30" customHeight="1" x14ac:dyDescent="0.3">
      <c r="A291" s="22" t="s">
        <v>1192</v>
      </c>
      <c r="B291" s="22" t="s">
        <v>1193</v>
      </c>
      <c r="C291" s="22" t="s">
        <v>630</v>
      </c>
      <c r="D291" s="23">
        <v>1</v>
      </c>
      <c r="E291" s="25">
        <v>0</v>
      </c>
      <c r="F291" s="28">
        <f>TRUNC(E291*D291,1)</f>
        <v>0</v>
      </c>
      <c r="G291" s="25">
        <v>0</v>
      </c>
      <c r="H291" s="28">
        <f>TRUNC(G291*D291,1)</f>
        <v>0</v>
      </c>
      <c r="I291" s="25">
        <f>TRUNC(SUMIF(W287:W291, RIGHTB(O291, 1), L287:L291)*U291, 2)</f>
        <v>5497.2</v>
      </c>
      <c r="J291" s="28">
        <f>TRUNC(I291*D291,1)</f>
        <v>5497.2</v>
      </c>
      <c r="K291" s="25">
        <f t="shared" si="42"/>
        <v>5497.2</v>
      </c>
      <c r="L291" s="28">
        <f t="shared" si="42"/>
        <v>5497.2</v>
      </c>
      <c r="M291" s="22" t="s">
        <v>52</v>
      </c>
      <c r="N291" s="2" t="s">
        <v>1197</v>
      </c>
      <c r="O291" s="2" t="s">
        <v>1194</v>
      </c>
      <c r="P291" s="2" t="s">
        <v>64</v>
      </c>
      <c r="Q291" s="2" t="s">
        <v>64</v>
      </c>
      <c r="R291" s="2" t="s">
        <v>64</v>
      </c>
      <c r="S291" s="3">
        <v>3</v>
      </c>
      <c r="T291" s="3">
        <v>2</v>
      </c>
      <c r="U291" s="3">
        <v>1</v>
      </c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2" t="s">
        <v>52</v>
      </c>
      <c r="AW291" s="2" t="s">
        <v>1204</v>
      </c>
      <c r="AX291" s="2" t="s">
        <v>52</v>
      </c>
      <c r="AY291" s="2" t="s">
        <v>52</v>
      </c>
      <c r="AZ291" s="2" t="s">
        <v>52</v>
      </c>
    </row>
    <row r="292" spans="1:52" ht="30" customHeight="1" x14ac:dyDescent="0.3">
      <c r="A292" s="22" t="s">
        <v>681</v>
      </c>
      <c r="B292" s="22" t="s">
        <v>52</v>
      </c>
      <c r="C292" s="22" t="s">
        <v>52</v>
      </c>
      <c r="D292" s="23"/>
      <c r="E292" s="25"/>
      <c r="F292" s="28">
        <f>TRUNC(SUMIF(N287:N291, N286, F287:F291),0)</f>
        <v>0</v>
      </c>
      <c r="G292" s="25"/>
      <c r="H292" s="28">
        <f>TRUNC(SUMIF(N287:N291, N286, H287:H291),0)</f>
        <v>0</v>
      </c>
      <c r="I292" s="25"/>
      <c r="J292" s="28">
        <f>TRUNC(SUMIF(N287:N291, N286, J287:J291),0)</f>
        <v>5497</v>
      </c>
      <c r="K292" s="25"/>
      <c r="L292" s="28">
        <f>F292+H292+J292</f>
        <v>5497</v>
      </c>
      <c r="M292" s="22" t="s">
        <v>52</v>
      </c>
      <c r="N292" s="2" t="s">
        <v>67</v>
      </c>
      <c r="O292" s="2" t="s">
        <v>67</v>
      </c>
      <c r="P292" s="2" t="s">
        <v>52</v>
      </c>
      <c r="Q292" s="2" t="s">
        <v>52</v>
      </c>
      <c r="R292" s="2" t="s">
        <v>52</v>
      </c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2" t="s">
        <v>52</v>
      </c>
      <c r="AW292" s="2" t="s">
        <v>52</v>
      </c>
      <c r="AX292" s="2" t="s">
        <v>52</v>
      </c>
      <c r="AY292" s="2" t="s">
        <v>52</v>
      </c>
      <c r="AZ292" s="2" t="s">
        <v>52</v>
      </c>
    </row>
    <row r="293" spans="1:52" ht="30" customHeight="1" x14ac:dyDescent="0.3">
      <c r="A293" s="23"/>
      <c r="B293" s="23"/>
      <c r="C293" s="23"/>
      <c r="D293" s="23"/>
      <c r="E293" s="25"/>
      <c r="F293" s="28"/>
      <c r="G293" s="25"/>
      <c r="H293" s="28"/>
      <c r="I293" s="25"/>
      <c r="J293" s="28"/>
      <c r="K293" s="25"/>
      <c r="L293" s="28"/>
      <c r="M293" s="23"/>
    </row>
    <row r="294" spans="1:52" ht="30" customHeight="1" x14ac:dyDescent="0.3">
      <c r="A294" s="19" t="s">
        <v>1205</v>
      </c>
      <c r="B294" s="20"/>
      <c r="C294" s="20"/>
      <c r="D294" s="20"/>
      <c r="E294" s="24"/>
      <c r="F294" s="27"/>
      <c r="G294" s="24"/>
      <c r="H294" s="27"/>
      <c r="I294" s="24"/>
      <c r="J294" s="27"/>
      <c r="K294" s="24"/>
      <c r="L294" s="27"/>
      <c r="M294" s="21"/>
      <c r="N294" s="1" t="s">
        <v>74</v>
      </c>
    </row>
    <row r="295" spans="1:52" ht="30" customHeight="1" x14ac:dyDescent="0.3">
      <c r="A295" s="22" t="s">
        <v>1206</v>
      </c>
      <c r="B295" s="22" t="s">
        <v>1207</v>
      </c>
      <c r="C295" s="22" t="s">
        <v>1208</v>
      </c>
      <c r="D295" s="23">
        <v>0.57999999999999996</v>
      </c>
      <c r="E295" s="25">
        <f>단가대비표!O111</f>
        <v>20875</v>
      </c>
      <c r="F295" s="28">
        <f t="shared" ref="F295:F304" si="43">TRUNC(E295*D295,1)</f>
        <v>12107.5</v>
      </c>
      <c r="G295" s="25">
        <f>단가대비표!P111</f>
        <v>0</v>
      </c>
      <c r="H295" s="28">
        <f t="shared" ref="H295:H304" si="44">TRUNC(G295*D295,1)</f>
        <v>0</v>
      </c>
      <c r="I295" s="25">
        <f>단가대비표!V111</f>
        <v>0</v>
      </c>
      <c r="J295" s="28">
        <f t="shared" ref="J295:J304" si="45">TRUNC(I295*D295,1)</f>
        <v>0</v>
      </c>
      <c r="K295" s="25">
        <f t="shared" ref="K295:K304" si="46">TRUNC(E295+G295+I295,1)</f>
        <v>20875</v>
      </c>
      <c r="L295" s="28">
        <f t="shared" ref="L295:L304" si="47">TRUNC(F295+H295+J295,1)</f>
        <v>12107.5</v>
      </c>
      <c r="M295" s="22" t="s">
        <v>1182</v>
      </c>
      <c r="N295" s="2" t="s">
        <v>52</v>
      </c>
      <c r="O295" s="2" t="s">
        <v>1209</v>
      </c>
      <c r="P295" s="2" t="s">
        <v>64</v>
      </c>
      <c r="Q295" s="2" t="s">
        <v>64</v>
      </c>
      <c r="R295" s="2" t="s">
        <v>63</v>
      </c>
      <c r="S295" s="3"/>
      <c r="T295" s="3"/>
      <c r="U295" s="3"/>
      <c r="V295" s="3">
        <v>1</v>
      </c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2" t="s">
        <v>52</v>
      </c>
      <c r="AW295" s="2" t="s">
        <v>1210</v>
      </c>
      <c r="AX295" s="2" t="s">
        <v>52</v>
      </c>
      <c r="AY295" s="2" t="s">
        <v>1185</v>
      </c>
      <c r="AZ295" s="2" t="s">
        <v>52</v>
      </c>
    </row>
    <row r="296" spans="1:52" ht="30" customHeight="1" x14ac:dyDescent="0.3">
      <c r="A296" s="22" t="s">
        <v>1211</v>
      </c>
      <c r="B296" s="22" t="s">
        <v>1212</v>
      </c>
      <c r="C296" s="22" t="s">
        <v>72</v>
      </c>
      <c r="D296" s="23">
        <v>0.39600000000000002</v>
      </c>
      <c r="E296" s="25">
        <f>단가대비표!O89</f>
        <v>4037</v>
      </c>
      <c r="F296" s="28">
        <f t="shared" si="43"/>
        <v>1598.6</v>
      </c>
      <c r="G296" s="25">
        <f>단가대비표!P89</f>
        <v>0</v>
      </c>
      <c r="H296" s="28">
        <f t="shared" si="44"/>
        <v>0</v>
      </c>
      <c r="I296" s="25">
        <f>단가대비표!V89</f>
        <v>0</v>
      </c>
      <c r="J296" s="28">
        <f t="shared" si="45"/>
        <v>0</v>
      </c>
      <c r="K296" s="25">
        <f t="shared" si="46"/>
        <v>4037</v>
      </c>
      <c r="L296" s="28">
        <f t="shared" si="47"/>
        <v>1598.6</v>
      </c>
      <c r="M296" s="22" t="s">
        <v>1182</v>
      </c>
      <c r="N296" s="2" t="s">
        <v>52</v>
      </c>
      <c r="O296" s="2" t="s">
        <v>1213</v>
      </c>
      <c r="P296" s="2" t="s">
        <v>64</v>
      </c>
      <c r="Q296" s="2" t="s">
        <v>64</v>
      </c>
      <c r="R296" s="2" t="s">
        <v>63</v>
      </c>
      <c r="S296" s="3"/>
      <c r="T296" s="3"/>
      <c r="U296" s="3"/>
      <c r="V296" s="3">
        <v>1</v>
      </c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2" t="s">
        <v>52</v>
      </c>
      <c r="AW296" s="2" t="s">
        <v>1214</v>
      </c>
      <c r="AX296" s="2" t="s">
        <v>52</v>
      </c>
      <c r="AY296" s="2" t="s">
        <v>1185</v>
      </c>
      <c r="AZ296" s="2" t="s">
        <v>52</v>
      </c>
    </row>
    <row r="297" spans="1:52" ht="30" customHeight="1" x14ac:dyDescent="0.3">
      <c r="A297" s="22" t="s">
        <v>1215</v>
      </c>
      <c r="B297" s="22" t="s">
        <v>1216</v>
      </c>
      <c r="C297" s="22" t="s">
        <v>222</v>
      </c>
      <c r="D297" s="23">
        <v>0.15240000000000001</v>
      </c>
      <c r="E297" s="25">
        <f>단가대비표!O91</f>
        <v>1560</v>
      </c>
      <c r="F297" s="28">
        <f t="shared" si="43"/>
        <v>237.7</v>
      </c>
      <c r="G297" s="25">
        <f>단가대비표!P91</f>
        <v>0</v>
      </c>
      <c r="H297" s="28">
        <f t="shared" si="44"/>
        <v>0</v>
      </c>
      <c r="I297" s="25">
        <f>단가대비표!V91</f>
        <v>0</v>
      </c>
      <c r="J297" s="28">
        <f t="shared" si="45"/>
        <v>0</v>
      </c>
      <c r="K297" s="25">
        <f t="shared" si="46"/>
        <v>1560</v>
      </c>
      <c r="L297" s="28">
        <f t="shared" si="47"/>
        <v>237.7</v>
      </c>
      <c r="M297" s="22" t="s">
        <v>1182</v>
      </c>
      <c r="N297" s="2" t="s">
        <v>52</v>
      </c>
      <c r="O297" s="2" t="s">
        <v>1217</v>
      </c>
      <c r="P297" s="2" t="s">
        <v>64</v>
      </c>
      <c r="Q297" s="2" t="s">
        <v>64</v>
      </c>
      <c r="R297" s="2" t="s">
        <v>63</v>
      </c>
      <c r="S297" s="3"/>
      <c r="T297" s="3"/>
      <c r="U297" s="3"/>
      <c r="V297" s="3">
        <v>1</v>
      </c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2" t="s">
        <v>52</v>
      </c>
      <c r="AW297" s="2" t="s">
        <v>1218</v>
      </c>
      <c r="AX297" s="2" t="s">
        <v>52</v>
      </c>
      <c r="AY297" s="2" t="s">
        <v>1185</v>
      </c>
      <c r="AZ297" s="2" t="s">
        <v>52</v>
      </c>
    </row>
    <row r="298" spans="1:52" ht="30" customHeight="1" x14ac:dyDescent="0.3">
      <c r="A298" s="22" t="s">
        <v>1215</v>
      </c>
      <c r="B298" s="22" t="s">
        <v>1219</v>
      </c>
      <c r="C298" s="22" t="s">
        <v>222</v>
      </c>
      <c r="D298" s="23">
        <v>3.3599999999999998E-2</v>
      </c>
      <c r="E298" s="25">
        <f>단가대비표!O90</f>
        <v>1300</v>
      </c>
      <c r="F298" s="28">
        <f t="shared" si="43"/>
        <v>43.6</v>
      </c>
      <c r="G298" s="25">
        <f>단가대비표!P90</f>
        <v>0</v>
      </c>
      <c r="H298" s="28">
        <f t="shared" si="44"/>
        <v>0</v>
      </c>
      <c r="I298" s="25">
        <f>단가대비표!V90</f>
        <v>0</v>
      </c>
      <c r="J298" s="28">
        <f t="shared" si="45"/>
        <v>0</v>
      </c>
      <c r="K298" s="25">
        <f t="shared" si="46"/>
        <v>1300</v>
      </c>
      <c r="L298" s="28">
        <f t="shared" si="47"/>
        <v>43.6</v>
      </c>
      <c r="M298" s="22" t="s">
        <v>1182</v>
      </c>
      <c r="N298" s="2" t="s">
        <v>52</v>
      </c>
      <c r="O298" s="2" t="s">
        <v>1220</v>
      </c>
      <c r="P298" s="2" t="s">
        <v>64</v>
      </c>
      <c r="Q298" s="2" t="s">
        <v>64</v>
      </c>
      <c r="R298" s="2" t="s">
        <v>63</v>
      </c>
      <c r="S298" s="3"/>
      <c r="T298" s="3"/>
      <c r="U298" s="3"/>
      <c r="V298" s="3">
        <v>1</v>
      </c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2" t="s">
        <v>52</v>
      </c>
      <c r="AW298" s="2" t="s">
        <v>1221</v>
      </c>
      <c r="AX298" s="2" t="s">
        <v>52</v>
      </c>
      <c r="AY298" s="2" t="s">
        <v>1185</v>
      </c>
      <c r="AZ298" s="2" t="s">
        <v>52</v>
      </c>
    </row>
    <row r="299" spans="1:52" ht="30" customHeight="1" x14ac:dyDescent="0.3">
      <c r="A299" s="22" t="s">
        <v>1206</v>
      </c>
      <c r="B299" s="22" t="s">
        <v>1222</v>
      </c>
      <c r="C299" s="22" t="s">
        <v>222</v>
      </c>
      <c r="D299" s="23">
        <v>0.79979999999999996</v>
      </c>
      <c r="E299" s="25">
        <f>단가대비표!O112</f>
        <v>350</v>
      </c>
      <c r="F299" s="28">
        <f t="shared" si="43"/>
        <v>279.89999999999998</v>
      </c>
      <c r="G299" s="25">
        <f>단가대비표!P112</f>
        <v>0</v>
      </c>
      <c r="H299" s="28">
        <f t="shared" si="44"/>
        <v>0</v>
      </c>
      <c r="I299" s="25">
        <f>단가대비표!V112</f>
        <v>0</v>
      </c>
      <c r="J299" s="28">
        <f t="shared" si="45"/>
        <v>0</v>
      </c>
      <c r="K299" s="25">
        <f t="shared" si="46"/>
        <v>350</v>
      </c>
      <c r="L299" s="28">
        <f t="shared" si="47"/>
        <v>279.89999999999998</v>
      </c>
      <c r="M299" s="22" t="s">
        <v>1182</v>
      </c>
      <c r="N299" s="2" t="s">
        <v>52</v>
      </c>
      <c r="O299" s="2" t="s">
        <v>1223</v>
      </c>
      <c r="P299" s="2" t="s">
        <v>64</v>
      </c>
      <c r="Q299" s="2" t="s">
        <v>64</v>
      </c>
      <c r="R299" s="2" t="s">
        <v>63</v>
      </c>
      <c r="S299" s="3"/>
      <c r="T299" s="3"/>
      <c r="U299" s="3"/>
      <c r="V299" s="3">
        <v>1</v>
      </c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2" t="s">
        <v>52</v>
      </c>
      <c r="AW299" s="2" t="s">
        <v>1224</v>
      </c>
      <c r="AX299" s="2" t="s">
        <v>52</v>
      </c>
      <c r="AY299" s="2" t="s">
        <v>1185</v>
      </c>
      <c r="AZ299" s="2" t="s">
        <v>52</v>
      </c>
    </row>
    <row r="300" spans="1:52" ht="30" customHeight="1" x14ac:dyDescent="0.3">
      <c r="A300" s="22" t="s">
        <v>1178</v>
      </c>
      <c r="B300" s="22" t="s">
        <v>1179</v>
      </c>
      <c r="C300" s="22" t="s">
        <v>72</v>
      </c>
      <c r="D300" s="23">
        <v>1</v>
      </c>
      <c r="E300" s="25">
        <f>일위대가목록!E45</f>
        <v>0</v>
      </c>
      <c r="F300" s="28">
        <f t="shared" si="43"/>
        <v>0</v>
      </c>
      <c r="G300" s="25">
        <f>일위대가목록!F45</f>
        <v>0</v>
      </c>
      <c r="H300" s="28">
        <f t="shared" si="44"/>
        <v>0</v>
      </c>
      <c r="I300" s="25">
        <f>일위대가목록!G45</f>
        <v>13743</v>
      </c>
      <c r="J300" s="28">
        <f t="shared" si="45"/>
        <v>13743</v>
      </c>
      <c r="K300" s="25">
        <f t="shared" si="46"/>
        <v>13743</v>
      </c>
      <c r="L300" s="28">
        <f t="shared" si="47"/>
        <v>13743</v>
      </c>
      <c r="M300" s="22" t="s">
        <v>1182</v>
      </c>
      <c r="N300" s="2" t="s">
        <v>52</v>
      </c>
      <c r="O300" s="2" t="s">
        <v>1177</v>
      </c>
      <c r="P300" s="2" t="s">
        <v>63</v>
      </c>
      <c r="Q300" s="2" t="s">
        <v>64</v>
      </c>
      <c r="R300" s="2" t="s">
        <v>64</v>
      </c>
      <c r="S300" s="3"/>
      <c r="T300" s="3"/>
      <c r="U300" s="3"/>
      <c r="V300" s="3">
        <v>1</v>
      </c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2" t="s">
        <v>52</v>
      </c>
      <c r="AW300" s="2" t="s">
        <v>1225</v>
      </c>
      <c r="AX300" s="2" t="s">
        <v>52</v>
      </c>
      <c r="AY300" s="2" t="s">
        <v>1185</v>
      </c>
      <c r="AZ300" s="2" t="s">
        <v>52</v>
      </c>
    </row>
    <row r="301" spans="1:52" ht="30" customHeight="1" x14ac:dyDescent="0.3">
      <c r="A301" s="22" t="s">
        <v>1198</v>
      </c>
      <c r="B301" s="22" t="s">
        <v>1179</v>
      </c>
      <c r="C301" s="22" t="s">
        <v>72</v>
      </c>
      <c r="D301" s="23">
        <v>1</v>
      </c>
      <c r="E301" s="25">
        <f>일위대가목록!E46</f>
        <v>0</v>
      </c>
      <c r="F301" s="28">
        <f t="shared" si="43"/>
        <v>0</v>
      </c>
      <c r="G301" s="25">
        <f>일위대가목록!F46</f>
        <v>0</v>
      </c>
      <c r="H301" s="28">
        <f t="shared" si="44"/>
        <v>0</v>
      </c>
      <c r="I301" s="25">
        <f>일위대가목록!G46</f>
        <v>5497</v>
      </c>
      <c r="J301" s="28">
        <f t="shared" si="45"/>
        <v>5497</v>
      </c>
      <c r="K301" s="25">
        <f t="shared" si="46"/>
        <v>5497</v>
      </c>
      <c r="L301" s="28">
        <f t="shared" si="47"/>
        <v>5497</v>
      </c>
      <c r="M301" s="22" t="s">
        <v>1182</v>
      </c>
      <c r="N301" s="2" t="s">
        <v>52</v>
      </c>
      <c r="O301" s="2" t="s">
        <v>1197</v>
      </c>
      <c r="P301" s="2" t="s">
        <v>63</v>
      </c>
      <c r="Q301" s="2" t="s">
        <v>64</v>
      </c>
      <c r="R301" s="2" t="s">
        <v>64</v>
      </c>
      <c r="S301" s="3"/>
      <c r="T301" s="3"/>
      <c r="U301" s="3"/>
      <c r="V301" s="3">
        <v>1</v>
      </c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2" t="s">
        <v>52</v>
      </c>
      <c r="AW301" s="2" t="s">
        <v>1226</v>
      </c>
      <c r="AX301" s="2" t="s">
        <v>52</v>
      </c>
      <c r="AY301" s="2" t="s">
        <v>1185</v>
      </c>
      <c r="AZ301" s="2" t="s">
        <v>52</v>
      </c>
    </row>
    <row r="302" spans="1:52" ht="30" customHeight="1" x14ac:dyDescent="0.3">
      <c r="A302" s="22" t="s">
        <v>1227</v>
      </c>
      <c r="B302" s="22" t="s">
        <v>1228</v>
      </c>
      <c r="C302" s="22" t="s">
        <v>72</v>
      </c>
      <c r="D302" s="23">
        <v>1</v>
      </c>
      <c r="E302" s="25">
        <f>일위대가목록!E48</f>
        <v>0</v>
      </c>
      <c r="F302" s="28">
        <f t="shared" si="43"/>
        <v>0</v>
      </c>
      <c r="G302" s="25">
        <f>일위대가목록!F48</f>
        <v>0</v>
      </c>
      <c r="H302" s="28">
        <f t="shared" si="44"/>
        <v>0</v>
      </c>
      <c r="I302" s="25">
        <f>일위대가목록!G48</f>
        <v>9540</v>
      </c>
      <c r="J302" s="28">
        <f t="shared" si="45"/>
        <v>9540</v>
      </c>
      <c r="K302" s="25">
        <f t="shared" si="46"/>
        <v>9540</v>
      </c>
      <c r="L302" s="28">
        <f t="shared" si="47"/>
        <v>9540</v>
      </c>
      <c r="M302" s="22" t="s">
        <v>1182</v>
      </c>
      <c r="N302" s="2" t="s">
        <v>52</v>
      </c>
      <c r="O302" s="2" t="s">
        <v>1229</v>
      </c>
      <c r="P302" s="2" t="s">
        <v>63</v>
      </c>
      <c r="Q302" s="2" t="s">
        <v>64</v>
      </c>
      <c r="R302" s="2" t="s">
        <v>64</v>
      </c>
      <c r="S302" s="3"/>
      <c r="T302" s="3"/>
      <c r="U302" s="3"/>
      <c r="V302" s="3">
        <v>1</v>
      </c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2" t="s">
        <v>52</v>
      </c>
      <c r="AW302" s="2" t="s">
        <v>1230</v>
      </c>
      <c r="AX302" s="2" t="s">
        <v>52</v>
      </c>
      <c r="AY302" s="2" t="s">
        <v>1185</v>
      </c>
      <c r="AZ302" s="2" t="s">
        <v>52</v>
      </c>
    </row>
    <row r="303" spans="1:52" ht="30" customHeight="1" x14ac:dyDescent="0.3">
      <c r="A303" s="22" t="s">
        <v>1231</v>
      </c>
      <c r="B303" s="22" t="s">
        <v>1228</v>
      </c>
      <c r="C303" s="22" t="s">
        <v>72</v>
      </c>
      <c r="D303" s="23">
        <v>1</v>
      </c>
      <c r="E303" s="25">
        <f>일위대가목록!E49</f>
        <v>0</v>
      </c>
      <c r="F303" s="28">
        <f t="shared" si="43"/>
        <v>0</v>
      </c>
      <c r="G303" s="25">
        <f>일위대가목록!F49</f>
        <v>0</v>
      </c>
      <c r="H303" s="28">
        <f t="shared" si="44"/>
        <v>0</v>
      </c>
      <c r="I303" s="25">
        <f>일위대가목록!G49</f>
        <v>3745</v>
      </c>
      <c r="J303" s="28">
        <f t="shared" si="45"/>
        <v>3745</v>
      </c>
      <c r="K303" s="25">
        <f t="shared" si="46"/>
        <v>3745</v>
      </c>
      <c r="L303" s="28">
        <f t="shared" si="47"/>
        <v>3745</v>
      </c>
      <c r="M303" s="22" t="s">
        <v>1182</v>
      </c>
      <c r="N303" s="2" t="s">
        <v>52</v>
      </c>
      <c r="O303" s="2" t="s">
        <v>1232</v>
      </c>
      <c r="P303" s="2" t="s">
        <v>63</v>
      </c>
      <c r="Q303" s="2" t="s">
        <v>64</v>
      </c>
      <c r="R303" s="2" t="s">
        <v>64</v>
      </c>
      <c r="S303" s="3"/>
      <c r="T303" s="3"/>
      <c r="U303" s="3"/>
      <c r="V303" s="3">
        <v>1</v>
      </c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2" t="s">
        <v>52</v>
      </c>
      <c r="AW303" s="2" t="s">
        <v>1233</v>
      </c>
      <c r="AX303" s="2" t="s">
        <v>52</v>
      </c>
      <c r="AY303" s="2" t="s">
        <v>1185</v>
      </c>
      <c r="AZ303" s="2" t="s">
        <v>52</v>
      </c>
    </row>
    <row r="304" spans="1:52" ht="30" customHeight="1" x14ac:dyDescent="0.3">
      <c r="A304" s="22" t="s">
        <v>1192</v>
      </c>
      <c r="B304" s="22" t="s">
        <v>1193</v>
      </c>
      <c r="C304" s="22" t="s">
        <v>630</v>
      </c>
      <c r="D304" s="23">
        <v>1</v>
      </c>
      <c r="E304" s="25">
        <v>0</v>
      </c>
      <c r="F304" s="28">
        <f t="shared" si="43"/>
        <v>0</v>
      </c>
      <c r="G304" s="25">
        <v>0</v>
      </c>
      <c r="H304" s="28">
        <f t="shared" si="44"/>
        <v>0</v>
      </c>
      <c r="I304" s="25">
        <f>TRUNC(SUMIF(V295:V304, RIGHTB(O304, 1), L295:L304)*U304, 2)</f>
        <v>46792.3</v>
      </c>
      <c r="J304" s="28">
        <f t="shared" si="45"/>
        <v>46792.3</v>
      </c>
      <c r="K304" s="25">
        <f t="shared" si="46"/>
        <v>46792.3</v>
      </c>
      <c r="L304" s="28">
        <f t="shared" si="47"/>
        <v>46792.3</v>
      </c>
      <c r="M304" s="22" t="s">
        <v>52</v>
      </c>
      <c r="N304" s="2" t="s">
        <v>74</v>
      </c>
      <c r="O304" s="2" t="s">
        <v>631</v>
      </c>
      <c r="P304" s="2" t="s">
        <v>64</v>
      </c>
      <c r="Q304" s="2" t="s">
        <v>64</v>
      </c>
      <c r="R304" s="2" t="s">
        <v>64</v>
      </c>
      <c r="S304" s="3">
        <v>3</v>
      </c>
      <c r="T304" s="3">
        <v>2</v>
      </c>
      <c r="U304" s="3">
        <v>1</v>
      </c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2" t="s">
        <v>52</v>
      </c>
      <c r="AW304" s="2" t="s">
        <v>1234</v>
      </c>
      <c r="AX304" s="2" t="s">
        <v>52</v>
      </c>
      <c r="AY304" s="2" t="s">
        <v>52</v>
      </c>
      <c r="AZ304" s="2" t="s">
        <v>52</v>
      </c>
    </row>
    <row r="305" spans="1:52" ht="30" customHeight="1" x14ac:dyDescent="0.3">
      <c r="A305" s="22" t="s">
        <v>681</v>
      </c>
      <c r="B305" s="22" t="s">
        <v>52</v>
      </c>
      <c r="C305" s="22" t="s">
        <v>52</v>
      </c>
      <c r="D305" s="23"/>
      <c r="E305" s="25"/>
      <c r="F305" s="28">
        <f>TRUNC(SUMIF(N295:N304, N294, F295:F304),0)</f>
        <v>0</v>
      </c>
      <c r="G305" s="25"/>
      <c r="H305" s="28">
        <f>TRUNC(SUMIF(N295:N304, N294, H295:H304),0)</f>
        <v>0</v>
      </c>
      <c r="I305" s="25"/>
      <c r="J305" s="28">
        <f>TRUNC(SUMIF(N295:N304, N294, J295:J304),0)</f>
        <v>46792</v>
      </c>
      <c r="K305" s="25"/>
      <c r="L305" s="28">
        <f>F305+H305+J305</f>
        <v>46792</v>
      </c>
      <c r="M305" s="22" t="s">
        <v>52</v>
      </c>
      <c r="N305" s="2" t="s">
        <v>67</v>
      </c>
      <c r="O305" s="2" t="s">
        <v>67</v>
      </c>
      <c r="P305" s="2" t="s">
        <v>52</v>
      </c>
      <c r="Q305" s="2" t="s">
        <v>52</v>
      </c>
      <c r="R305" s="2" t="s">
        <v>52</v>
      </c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2" t="s">
        <v>52</v>
      </c>
      <c r="AW305" s="2" t="s">
        <v>52</v>
      </c>
      <c r="AX305" s="2" t="s">
        <v>52</v>
      </c>
      <c r="AY305" s="2" t="s">
        <v>52</v>
      </c>
      <c r="AZ305" s="2" t="s">
        <v>52</v>
      </c>
    </row>
    <row r="306" spans="1:52" ht="30" customHeight="1" x14ac:dyDescent="0.3">
      <c r="A306" s="23"/>
      <c r="B306" s="23"/>
      <c r="C306" s="23"/>
      <c r="D306" s="23"/>
      <c r="E306" s="25"/>
      <c r="F306" s="28"/>
      <c r="G306" s="25"/>
      <c r="H306" s="28"/>
      <c r="I306" s="25"/>
      <c r="J306" s="28"/>
      <c r="K306" s="25"/>
      <c r="L306" s="28"/>
      <c r="M306" s="23"/>
    </row>
    <row r="307" spans="1:52" ht="30" customHeight="1" x14ac:dyDescent="0.3">
      <c r="A307" s="19" t="s">
        <v>1235</v>
      </c>
      <c r="B307" s="20"/>
      <c r="C307" s="20"/>
      <c r="D307" s="20"/>
      <c r="E307" s="24"/>
      <c r="F307" s="27"/>
      <c r="G307" s="24"/>
      <c r="H307" s="27"/>
      <c r="I307" s="24"/>
      <c r="J307" s="27"/>
      <c r="K307" s="24"/>
      <c r="L307" s="27"/>
      <c r="M307" s="21"/>
      <c r="N307" s="1" t="s">
        <v>1229</v>
      </c>
    </row>
    <row r="308" spans="1:52" ht="30" customHeight="1" x14ac:dyDescent="0.3">
      <c r="A308" s="22" t="s">
        <v>1181</v>
      </c>
      <c r="B308" s="22" t="s">
        <v>677</v>
      </c>
      <c r="C308" s="22" t="s">
        <v>678</v>
      </c>
      <c r="D308" s="23">
        <v>2.7300000000000001E-2</v>
      </c>
      <c r="E308" s="25">
        <f>단가대비표!O174</f>
        <v>0</v>
      </c>
      <c r="F308" s="28">
        <f>TRUNC(E308*D308,1)</f>
        <v>0</v>
      </c>
      <c r="G308" s="25">
        <f>단가대비표!P174</f>
        <v>281939</v>
      </c>
      <c r="H308" s="28">
        <f>TRUNC(G308*D308,1)</f>
        <v>7696.9</v>
      </c>
      <c r="I308" s="25">
        <f>단가대비표!V174</f>
        <v>0</v>
      </c>
      <c r="J308" s="28">
        <f>TRUNC(I308*D308,1)</f>
        <v>0</v>
      </c>
      <c r="K308" s="25">
        <f t="shared" ref="K308:L311" si="48">TRUNC(E308+G308+I308,1)</f>
        <v>281939</v>
      </c>
      <c r="L308" s="28">
        <f t="shared" si="48"/>
        <v>7696.9</v>
      </c>
      <c r="M308" s="22" t="s">
        <v>1182</v>
      </c>
      <c r="N308" s="2" t="s">
        <v>52</v>
      </c>
      <c r="O308" s="2" t="s">
        <v>1183</v>
      </c>
      <c r="P308" s="2" t="s">
        <v>64</v>
      </c>
      <c r="Q308" s="2" t="s">
        <v>64</v>
      </c>
      <c r="R308" s="2" t="s">
        <v>63</v>
      </c>
      <c r="S308" s="3"/>
      <c r="T308" s="3"/>
      <c r="U308" s="3"/>
      <c r="V308" s="3">
        <v>1</v>
      </c>
      <c r="W308" s="3">
        <v>2</v>
      </c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2" t="s">
        <v>52</v>
      </c>
      <c r="AW308" s="2" t="s">
        <v>1237</v>
      </c>
      <c r="AX308" s="2" t="s">
        <v>52</v>
      </c>
      <c r="AY308" s="2" t="s">
        <v>1185</v>
      </c>
      <c r="AZ308" s="2" t="s">
        <v>52</v>
      </c>
    </row>
    <row r="309" spans="1:52" ht="30" customHeight="1" x14ac:dyDescent="0.3">
      <c r="A309" s="22" t="s">
        <v>1134</v>
      </c>
      <c r="B309" s="22" t="s">
        <v>677</v>
      </c>
      <c r="C309" s="22" t="s">
        <v>678</v>
      </c>
      <c r="D309" s="23">
        <v>9.1000000000000004E-3</v>
      </c>
      <c r="E309" s="25">
        <f>단가대비표!O172</f>
        <v>0</v>
      </c>
      <c r="F309" s="28">
        <f>TRUNC(E309*D309,1)</f>
        <v>0</v>
      </c>
      <c r="G309" s="25">
        <f>단가대비표!P172</f>
        <v>172068</v>
      </c>
      <c r="H309" s="28">
        <f>TRUNC(G309*D309,1)</f>
        <v>1565.8</v>
      </c>
      <c r="I309" s="25">
        <f>단가대비표!V172</f>
        <v>0</v>
      </c>
      <c r="J309" s="28">
        <f>TRUNC(I309*D309,1)</f>
        <v>0</v>
      </c>
      <c r="K309" s="25">
        <f t="shared" si="48"/>
        <v>172068</v>
      </c>
      <c r="L309" s="28">
        <f t="shared" si="48"/>
        <v>1565.8</v>
      </c>
      <c r="M309" s="22" t="s">
        <v>1182</v>
      </c>
      <c r="N309" s="2" t="s">
        <v>52</v>
      </c>
      <c r="O309" s="2" t="s">
        <v>1186</v>
      </c>
      <c r="P309" s="2" t="s">
        <v>64</v>
      </c>
      <c r="Q309" s="2" t="s">
        <v>64</v>
      </c>
      <c r="R309" s="2" t="s">
        <v>63</v>
      </c>
      <c r="S309" s="3"/>
      <c r="T309" s="3"/>
      <c r="U309" s="3"/>
      <c r="V309" s="3">
        <v>1</v>
      </c>
      <c r="W309" s="3">
        <v>2</v>
      </c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2" t="s">
        <v>52</v>
      </c>
      <c r="AW309" s="2" t="s">
        <v>1238</v>
      </c>
      <c r="AX309" s="2" t="s">
        <v>52</v>
      </c>
      <c r="AY309" s="2" t="s">
        <v>1185</v>
      </c>
      <c r="AZ309" s="2" t="s">
        <v>52</v>
      </c>
    </row>
    <row r="310" spans="1:52" ht="30" customHeight="1" x14ac:dyDescent="0.3">
      <c r="A310" s="22" t="s">
        <v>1239</v>
      </c>
      <c r="B310" s="22" t="s">
        <v>1190</v>
      </c>
      <c r="C310" s="22" t="s">
        <v>630</v>
      </c>
      <c r="D310" s="23">
        <v>1</v>
      </c>
      <c r="E310" s="25">
        <v>0</v>
      </c>
      <c r="F310" s="28">
        <f>TRUNC(E310*D310,1)</f>
        <v>0</v>
      </c>
      <c r="G310" s="25">
        <v>0</v>
      </c>
      <c r="H310" s="28">
        <f>TRUNC(G310*D310,1)</f>
        <v>0</v>
      </c>
      <c r="I310" s="25">
        <f>TRUNC(SUMIF(V308:V311, RIGHTB(O310, 1), H308:H311)*U310, 2)</f>
        <v>277.88</v>
      </c>
      <c r="J310" s="28">
        <f>TRUNC(I310*D310,1)</f>
        <v>277.8</v>
      </c>
      <c r="K310" s="25">
        <f t="shared" si="48"/>
        <v>277.8</v>
      </c>
      <c r="L310" s="28">
        <f t="shared" si="48"/>
        <v>277.8</v>
      </c>
      <c r="M310" s="22" t="s">
        <v>1182</v>
      </c>
      <c r="N310" s="2" t="s">
        <v>52</v>
      </c>
      <c r="O310" s="2" t="s">
        <v>631</v>
      </c>
      <c r="P310" s="2" t="s">
        <v>64</v>
      </c>
      <c r="Q310" s="2" t="s">
        <v>64</v>
      </c>
      <c r="R310" s="2" t="s">
        <v>64</v>
      </c>
      <c r="S310" s="3">
        <v>1</v>
      </c>
      <c r="T310" s="3">
        <v>2</v>
      </c>
      <c r="U310" s="3">
        <v>0.03</v>
      </c>
      <c r="V310" s="3"/>
      <c r="W310" s="3">
        <v>2</v>
      </c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2" t="s">
        <v>52</v>
      </c>
      <c r="AW310" s="2" t="s">
        <v>1240</v>
      </c>
      <c r="AX310" s="2" t="s">
        <v>52</v>
      </c>
      <c r="AY310" s="2" t="s">
        <v>1185</v>
      </c>
      <c r="AZ310" s="2" t="s">
        <v>52</v>
      </c>
    </row>
    <row r="311" spans="1:52" ht="30" customHeight="1" x14ac:dyDescent="0.3">
      <c r="A311" s="22" t="s">
        <v>1192</v>
      </c>
      <c r="B311" s="22" t="s">
        <v>1193</v>
      </c>
      <c r="C311" s="22" t="s">
        <v>630</v>
      </c>
      <c r="D311" s="23">
        <v>1</v>
      </c>
      <c r="E311" s="25">
        <v>0</v>
      </c>
      <c r="F311" s="28">
        <f>TRUNC(E311*D311,1)</f>
        <v>0</v>
      </c>
      <c r="G311" s="25">
        <v>0</v>
      </c>
      <c r="H311" s="28">
        <f>TRUNC(G311*D311,1)</f>
        <v>0</v>
      </c>
      <c r="I311" s="25">
        <f>TRUNC(SUMIF(W308:W311, RIGHTB(O311, 1), L308:L311)*U311, 2)</f>
        <v>9540.5</v>
      </c>
      <c r="J311" s="28">
        <f>TRUNC(I311*D311,1)</f>
        <v>9540.5</v>
      </c>
      <c r="K311" s="25">
        <f t="shared" si="48"/>
        <v>9540.5</v>
      </c>
      <c r="L311" s="28">
        <f t="shared" si="48"/>
        <v>9540.5</v>
      </c>
      <c r="M311" s="22" t="s">
        <v>52</v>
      </c>
      <c r="N311" s="2" t="s">
        <v>1229</v>
      </c>
      <c r="O311" s="2" t="s">
        <v>1194</v>
      </c>
      <c r="P311" s="2" t="s">
        <v>64</v>
      </c>
      <c r="Q311" s="2" t="s">
        <v>64</v>
      </c>
      <c r="R311" s="2" t="s">
        <v>64</v>
      </c>
      <c r="S311" s="3">
        <v>3</v>
      </c>
      <c r="T311" s="3">
        <v>2</v>
      </c>
      <c r="U311" s="3">
        <v>1</v>
      </c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2" t="s">
        <v>52</v>
      </c>
      <c r="AW311" s="2" t="s">
        <v>1241</v>
      </c>
      <c r="AX311" s="2" t="s">
        <v>52</v>
      </c>
      <c r="AY311" s="2" t="s">
        <v>52</v>
      </c>
      <c r="AZ311" s="2" t="s">
        <v>52</v>
      </c>
    </row>
    <row r="312" spans="1:52" ht="30" customHeight="1" x14ac:dyDescent="0.3">
      <c r="A312" s="22" t="s">
        <v>681</v>
      </c>
      <c r="B312" s="22" t="s">
        <v>52</v>
      </c>
      <c r="C312" s="22" t="s">
        <v>52</v>
      </c>
      <c r="D312" s="23"/>
      <c r="E312" s="25"/>
      <c r="F312" s="28">
        <f>TRUNC(SUMIF(N308:N311, N307, F308:F311),0)</f>
        <v>0</v>
      </c>
      <c r="G312" s="25"/>
      <c r="H312" s="28">
        <f>TRUNC(SUMIF(N308:N311, N307, H308:H311),0)</f>
        <v>0</v>
      </c>
      <c r="I312" s="25"/>
      <c r="J312" s="28">
        <f>TRUNC(SUMIF(N308:N311, N307, J308:J311),0)</f>
        <v>9540</v>
      </c>
      <c r="K312" s="25"/>
      <c r="L312" s="28">
        <f>F312+H312+J312</f>
        <v>9540</v>
      </c>
      <c r="M312" s="22" t="s">
        <v>52</v>
      </c>
      <c r="N312" s="2" t="s">
        <v>67</v>
      </c>
      <c r="O312" s="2" t="s">
        <v>67</v>
      </c>
      <c r="P312" s="2" t="s">
        <v>52</v>
      </c>
      <c r="Q312" s="2" t="s">
        <v>52</v>
      </c>
      <c r="R312" s="2" t="s">
        <v>52</v>
      </c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2" t="s">
        <v>52</v>
      </c>
      <c r="AW312" s="2" t="s">
        <v>52</v>
      </c>
      <c r="AX312" s="2" t="s">
        <v>52</v>
      </c>
      <c r="AY312" s="2" t="s">
        <v>52</v>
      </c>
      <c r="AZ312" s="2" t="s">
        <v>52</v>
      </c>
    </row>
    <row r="313" spans="1:52" ht="30" customHeight="1" x14ac:dyDescent="0.3">
      <c r="A313" s="23"/>
      <c r="B313" s="23"/>
      <c r="C313" s="23"/>
      <c r="D313" s="23"/>
      <c r="E313" s="25"/>
      <c r="F313" s="28"/>
      <c r="G313" s="25"/>
      <c r="H313" s="28"/>
      <c r="I313" s="25"/>
      <c r="J313" s="28"/>
      <c r="K313" s="25"/>
      <c r="L313" s="28"/>
      <c r="M313" s="23"/>
    </row>
    <row r="314" spans="1:52" ht="30" customHeight="1" x14ac:dyDescent="0.3">
      <c r="A314" s="19" t="s">
        <v>1242</v>
      </c>
      <c r="B314" s="20"/>
      <c r="C314" s="20"/>
      <c r="D314" s="20"/>
      <c r="E314" s="24"/>
      <c r="F314" s="27"/>
      <c r="G314" s="24"/>
      <c r="H314" s="27"/>
      <c r="I314" s="24"/>
      <c r="J314" s="27"/>
      <c r="K314" s="24"/>
      <c r="L314" s="27"/>
      <c r="M314" s="21"/>
      <c r="N314" s="1" t="s">
        <v>1232</v>
      </c>
    </row>
    <row r="315" spans="1:52" ht="30" customHeight="1" x14ac:dyDescent="0.3">
      <c r="A315" s="22" t="s">
        <v>1181</v>
      </c>
      <c r="B315" s="22" t="s">
        <v>677</v>
      </c>
      <c r="C315" s="22" t="s">
        <v>678</v>
      </c>
      <c r="D315" s="23">
        <v>1.0699999999999999E-2</v>
      </c>
      <c r="E315" s="25">
        <f>단가대비표!O174</f>
        <v>0</v>
      </c>
      <c r="F315" s="28">
        <f>TRUNC(E315*D315,1)</f>
        <v>0</v>
      </c>
      <c r="G315" s="25">
        <f>단가대비표!P174</f>
        <v>281939</v>
      </c>
      <c r="H315" s="28">
        <f>TRUNC(G315*D315,1)</f>
        <v>3016.7</v>
      </c>
      <c r="I315" s="25">
        <f>단가대비표!V174</f>
        <v>0</v>
      </c>
      <c r="J315" s="28">
        <f>TRUNC(I315*D315,1)</f>
        <v>0</v>
      </c>
      <c r="K315" s="25">
        <f t="shared" ref="K315:L318" si="49">TRUNC(E315+G315+I315,1)</f>
        <v>281939</v>
      </c>
      <c r="L315" s="28">
        <f t="shared" si="49"/>
        <v>3016.7</v>
      </c>
      <c r="M315" s="22" t="s">
        <v>1182</v>
      </c>
      <c r="N315" s="2" t="s">
        <v>52</v>
      </c>
      <c r="O315" s="2" t="s">
        <v>1183</v>
      </c>
      <c r="P315" s="2" t="s">
        <v>64</v>
      </c>
      <c r="Q315" s="2" t="s">
        <v>64</v>
      </c>
      <c r="R315" s="2" t="s">
        <v>63</v>
      </c>
      <c r="S315" s="3"/>
      <c r="T315" s="3"/>
      <c r="U315" s="3"/>
      <c r="V315" s="3">
        <v>1</v>
      </c>
      <c r="W315" s="3">
        <v>2</v>
      </c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2" t="s">
        <v>52</v>
      </c>
      <c r="AW315" s="2" t="s">
        <v>1244</v>
      </c>
      <c r="AX315" s="2" t="s">
        <v>52</v>
      </c>
      <c r="AY315" s="2" t="s">
        <v>1185</v>
      </c>
      <c r="AZ315" s="2" t="s">
        <v>52</v>
      </c>
    </row>
    <row r="316" spans="1:52" ht="30" customHeight="1" x14ac:dyDescent="0.3">
      <c r="A316" s="22" t="s">
        <v>1134</v>
      </c>
      <c r="B316" s="22" t="s">
        <v>677</v>
      </c>
      <c r="C316" s="22" t="s">
        <v>678</v>
      </c>
      <c r="D316" s="23">
        <v>3.5999999999999999E-3</v>
      </c>
      <c r="E316" s="25">
        <f>단가대비표!O172</f>
        <v>0</v>
      </c>
      <c r="F316" s="28">
        <f>TRUNC(E316*D316,1)</f>
        <v>0</v>
      </c>
      <c r="G316" s="25">
        <f>단가대비표!P172</f>
        <v>172068</v>
      </c>
      <c r="H316" s="28">
        <f>TRUNC(G316*D316,1)</f>
        <v>619.4</v>
      </c>
      <c r="I316" s="25">
        <f>단가대비표!V172</f>
        <v>0</v>
      </c>
      <c r="J316" s="28">
        <f>TRUNC(I316*D316,1)</f>
        <v>0</v>
      </c>
      <c r="K316" s="25">
        <f t="shared" si="49"/>
        <v>172068</v>
      </c>
      <c r="L316" s="28">
        <f t="shared" si="49"/>
        <v>619.4</v>
      </c>
      <c r="M316" s="22" t="s">
        <v>1182</v>
      </c>
      <c r="N316" s="2" t="s">
        <v>52</v>
      </c>
      <c r="O316" s="2" t="s">
        <v>1186</v>
      </c>
      <c r="P316" s="2" t="s">
        <v>64</v>
      </c>
      <c r="Q316" s="2" t="s">
        <v>64</v>
      </c>
      <c r="R316" s="2" t="s">
        <v>63</v>
      </c>
      <c r="S316" s="3"/>
      <c r="T316" s="3"/>
      <c r="U316" s="3"/>
      <c r="V316" s="3">
        <v>1</v>
      </c>
      <c r="W316" s="3">
        <v>2</v>
      </c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2" t="s">
        <v>52</v>
      </c>
      <c r="AW316" s="2" t="s">
        <v>1245</v>
      </c>
      <c r="AX316" s="2" t="s">
        <v>52</v>
      </c>
      <c r="AY316" s="2" t="s">
        <v>1185</v>
      </c>
      <c r="AZ316" s="2" t="s">
        <v>52</v>
      </c>
    </row>
    <row r="317" spans="1:52" ht="30" customHeight="1" x14ac:dyDescent="0.3">
      <c r="A317" s="22" t="s">
        <v>1239</v>
      </c>
      <c r="B317" s="22" t="s">
        <v>1190</v>
      </c>
      <c r="C317" s="22" t="s">
        <v>630</v>
      </c>
      <c r="D317" s="23">
        <v>1</v>
      </c>
      <c r="E317" s="25">
        <v>0</v>
      </c>
      <c r="F317" s="28">
        <f>TRUNC(E317*D317,1)</f>
        <v>0</v>
      </c>
      <c r="G317" s="25">
        <v>0</v>
      </c>
      <c r="H317" s="28">
        <f>TRUNC(G317*D317,1)</f>
        <v>0</v>
      </c>
      <c r="I317" s="25">
        <f>TRUNC(SUMIF(V315:V318, RIGHTB(O317, 1), H315:H318)*U317, 2)</f>
        <v>109.08</v>
      </c>
      <c r="J317" s="28">
        <f>TRUNC(I317*D317,1)</f>
        <v>109</v>
      </c>
      <c r="K317" s="25">
        <f t="shared" si="49"/>
        <v>109</v>
      </c>
      <c r="L317" s="28">
        <f t="shared" si="49"/>
        <v>109</v>
      </c>
      <c r="M317" s="22" t="s">
        <v>1182</v>
      </c>
      <c r="N317" s="2" t="s">
        <v>52</v>
      </c>
      <c r="O317" s="2" t="s">
        <v>631</v>
      </c>
      <c r="P317" s="2" t="s">
        <v>64</v>
      </c>
      <c r="Q317" s="2" t="s">
        <v>64</v>
      </c>
      <c r="R317" s="2" t="s">
        <v>64</v>
      </c>
      <c r="S317" s="3">
        <v>1</v>
      </c>
      <c r="T317" s="3">
        <v>2</v>
      </c>
      <c r="U317" s="3">
        <v>0.03</v>
      </c>
      <c r="V317" s="3"/>
      <c r="W317" s="3">
        <v>2</v>
      </c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2" t="s">
        <v>52</v>
      </c>
      <c r="AW317" s="2" t="s">
        <v>1246</v>
      </c>
      <c r="AX317" s="2" t="s">
        <v>52</v>
      </c>
      <c r="AY317" s="2" t="s">
        <v>1185</v>
      </c>
      <c r="AZ317" s="2" t="s">
        <v>52</v>
      </c>
    </row>
    <row r="318" spans="1:52" ht="30" customHeight="1" x14ac:dyDescent="0.3">
      <c r="A318" s="22" t="s">
        <v>1192</v>
      </c>
      <c r="B318" s="22" t="s">
        <v>1193</v>
      </c>
      <c r="C318" s="22" t="s">
        <v>630</v>
      </c>
      <c r="D318" s="23">
        <v>1</v>
      </c>
      <c r="E318" s="25">
        <v>0</v>
      </c>
      <c r="F318" s="28">
        <f>TRUNC(E318*D318,1)</f>
        <v>0</v>
      </c>
      <c r="G318" s="25">
        <v>0</v>
      </c>
      <c r="H318" s="28">
        <f>TRUNC(G318*D318,1)</f>
        <v>0</v>
      </c>
      <c r="I318" s="25">
        <f>TRUNC(SUMIF(W315:W318, RIGHTB(O318, 1), L315:L318)*U318, 2)</f>
        <v>3745.1</v>
      </c>
      <c r="J318" s="28">
        <f>TRUNC(I318*D318,1)</f>
        <v>3745.1</v>
      </c>
      <c r="K318" s="25">
        <f t="shared" si="49"/>
        <v>3745.1</v>
      </c>
      <c r="L318" s="28">
        <f t="shared" si="49"/>
        <v>3745.1</v>
      </c>
      <c r="M318" s="22" t="s">
        <v>52</v>
      </c>
      <c r="N318" s="2" t="s">
        <v>1232</v>
      </c>
      <c r="O318" s="2" t="s">
        <v>1194</v>
      </c>
      <c r="P318" s="2" t="s">
        <v>64</v>
      </c>
      <c r="Q318" s="2" t="s">
        <v>64</v>
      </c>
      <c r="R318" s="2" t="s">
        <v>64</v>
      </c>
      <c r="S318" s="3">
        <v>3</v>
      </c>
      <c r="T318" s="3">
        <v>2</v>
      </c>
      <c r="U318" s="3">
        <v>1</v>
      </c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2" t="s">
        <v>52</v>
      </c>
      <c r="AW318" s="2" t="s">
        <v>1247</v>
      </c>
      <c r="AX318" s="2" t="s">
        <v>52</v>
      </c>
      <c r="AY318" s="2" t="s">
        <v>52</v>
      </c>
      <c r="AZ318" s="2" t="s">
        <v>52</v>
      </c>
    </row>
    <row r="319" spans="1:52" ht="30" customHeight="1" x14ac:dyDescent="0.3">
      <c r="A319" s="22" t="s">
        <v>681</v>
      </c>
      <c r="B319" s="22" t="s">
        <v>52</v>
      </c>
      <c r="C319" s="22" t="s">
        <v>52</v>
      </c>
      <c r="D319" s="23"/>
      <c r="E319" s="25"/>
      <c r="F319" s="28">
        <f>TRUNC(SUMIF(N315:N318, N314, F315:F318),0)</f>
        <v>0</v>
      </c>
      <c r="G319" s="25"/>
      <c r="H319" s="28">
        <f>TRUNC(SUMIF(N315:N318, N314, H315:H318),0)</f>
        <v>0</v>
      </c>
      <c r="I319" s="25"/>
      <c r="J319" s="28">
        <f>TRUNC(SUMIF(N315:N318, N314, J315:J318),0)</f>
        <v>3745</v>
      </c>
      <c r="K319" s="25"/>
      <c r="L319" s="28">
        <f>F319+H319+J319</f>
        <v>3745</v>
      </c>
      <c r="M319" s="22" t="s">
        <v>52</v>
      </c>
      <c r="N319" s="2" t="s">
        <v>67</v>
      </c>
      <c r="O319" s="2" t="s">
        <v>67</v>
      </c>
      <c r="P319" s="2" t="s">
        <v>52</v>
      </c>
      <c r="Q319" s="2" t="s">
        <v>52</v>
      </c>
      <c r="R319" s="2" t="s">
        <v>52</v>
      </c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2" t="s">
        <v>52</v>
      </c>
      <c r="AW319" s="2" t="s">
        <v>52</v>
      </c>
      <c r="AX319" s="2" t="s">
        <v>52</v>
      </c>
      <c r="AY319" s="2" t="s">
        <v>52</v>
      </c>
      <c r="AZ319" s="2" t="s">
        <v>52</v>
      </c>
    </row>
    <row r="320" spans="1:52" ht="30" customHeight="1" x14ac:dyDescent="0.3">
      <c r="A320" s="23"/>
      <c r="B320" s="23"/>
      <c r="C320" s="23"/>
      <c r="D320" s="23"/>
      <c r="E320" s="25"/>
      <c r="F320" s="28"/>
      <c r="G320" s="25"/>
      <c r="H320" s="28"/>
      <c r="I320" s="25"/>
      <c r="J320" s="28"/>
      <c r="K320" s="25"/>
      <c r="L320" s="28"/>
      <c r="M320" s="23"/>
    </row>
    <row r="321" spans="1:52" ht="30" customHeight="1" x14ac:dyDescent="0.3">
      <c r="A321" s="19" t="s">
        <v>1248</v>
      </c>
      <c r="B321" s="20"/>
      <c r="C321" s="20"/>
      <c r="D321" s="20"/>
      <c r="E321" s="24"/>
      <c r="F321" s="27"/>
      <c r="G321" s="24"/>
      <c r="H321" s="27"/>
      <c r="I321" s="24"/>
      <c r="J321" s="27"/>
      <c r="K321" s="24"/>
      <c r="L321" s="27"/>
      <c r="M321" s="21"/>
      <c r="N321" s="1" t="s">
        <v>1249</v>
      </c>
    </row>
    <row r="322" spans="1:52" ht="30" customHeight="1" x14ac:dyDescent="0.3">
      <c r="A322" s="22" t="s">
        <v>1181</v>
      </c>
      <c r="B322" s="22" t="s">
        <v>677</v>
      </c>
      <c r="C322" s="22" t="s">
        <v>678</v>
      </c>
      <c r="D322" s="23">
        <v>0.25</v>
      </c>
      <c r="E322" s="25">
        <f>단가대비표!O174</f>
        <v>0</v>
      </c>
      <c r="F322" s="28">
        <f>TRUNC(E322*D322,1)</f>
        <v>0</v>
      </c>
      <c r="G322" s="25">
        <f>단가대비표!P174</f>
        <v>281939</v>
      </c>
      <c r="H322" s="28">
        <f>TRUNC(G322*D322,1)</f>
        <v>70484.7</v>
      </c>
      <c r="I322" s="25">
        <f>단가대비표!V174</f>
        <v>0</v>
      </c>
      <c r="J322" s="28">
        <f>TRUNC(I322*D322,1)</f>
        <v>0</v>
      </c>
      <c r="K322" s="25">
        <f>TRUNC(E322+G322+I322,1)</f>
        <v>281939</v>
      </c>
      <c r="L322" s="28">
        <f>TRUNC(F322+H322+J322,1)</f>
        <v>70484.7</v>
      </c>
      <c r="M322" s="22" t="s">
        <v>52</v>
      </c>
      <c r="N322" s="2" t="s">
        <v>1249</v>
      </c>
      <c r="O322" s="2" t="s">
        <v>1183</v>
      </c>
      <c r="P322" s="2" t="s">
        <v>64</v>
      </c>
      <c r="Q322" s="2" t="s">
        <v>64</v>
      </c>
      <c r="R322" s="2" t="s">
        <v>63</v>
      </c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2" t="s">
        <v>52</v>
      </c>
      <c r="AW322" s="2" t="s">
        <v>1252</v>
      </c>
      <c r="AX322" s="2" t="s">
        <v>52</v>
      </c>
      <c r="AY322" s="2" t="s">
        <v>52</v>
      </c>
      <c r="AZ322" s="2" t="s">
        <v>52</v>
      </c>
    </row>
    <row r="323" spans="1:52" ht="30" customHeight="1" x14ac:dyDescent="0.3">
      <c r="A323" s="22" t="s">
        <v>1134</v>
      </c>
      <c r="B323" s="22" t="s">
        <v>677</v>
      </c>
      <c r="C323" s="22" t="s">
        <v>678</v>
      </c>
      <c r="D323" s="23">
        <v>0.14000000000000001</v>
      </c>
      <c r="E323" s="25">
        <f>단가대비표!O172</f>
        <v>0</v>
      </c>
      <c r="F323" s="28">
        <f>TRUNC(E323*D323,1)</f>
        <v>0</v>
      </c>
      <c r="G323" s="25">
        <f>단가대비표!P172</f>
        <v>172068</v>
      </c>
      <c r="H323" s="28">
        <f>TRUNC(G323*D323,1)</f>
        <v>24089.5</v>
      </c>
      <c r="I323" s="25">
        <f>단가대비표!V172</f>
        <v>0</v>
      </c>
      <c r="J323" s="28">
        <f>TRUNC(I323*D323,1)</f>
        <v>0</v>
      </c>
      <c r="K323" s="25">
        <f>TRUNC(E323+G323+I323,1)</f>
        <v>172068</v>
      </c>
      <c r="L323" s="28">
        <f>TRUNC(F323+H323+J323,1)</f>
        <v>24089.5</v>
      </c>
      <c r="M323" s="22" t="s">
        <v>52</v>
      </c>
      <c r="N323" s="2" t="s">
        <v>1249</v>
      </c>
      <c r="O323" s="2" t="s">
        <v>1186</v>
      </c>
      <c r="P323" s="2" t="s">
        <v>64</v>
      </c>
      <c r="Q323" s="2" t="s">
        <v>64</v>
      </c>
      <c r="R323" s="2" t="s">
        <v>63</v>
      </c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2" t="s">
        <v>52</v>
      </c>
      <c r="AW323" s="2" t="s">
        <v>1253</v>
      </c>
      <c r="AX323" s="2" t="s">
        <v>52</v>
      </c>
      <c r="AY323" s="2" t="s">
        <v>52</v>
      </c>
      <c r="AZ323" s="2" t="s">
        <v>52</v>
      </c>
    </row>
    <row r="324" spans="1:52" ht="30" customHeight="1" x14ac:dyDescent="0.3">
      <c r="A324" s="22" t="s">
        <v>681</v>
      </c>
      <c r="B324" s="22" t="s">
        <v>52</v>
      </c>
      <c r="C324" s="22" t="s">
        <v>52</v>
      </c>
      <c r="D324" s="23"/>
      <c r="E324" s="25"/>
      <c r="F324" s="28">
        <f>TRUNC(SUMIF(N322:N323, N321, F322:F323),0)</f>
        <v>0</v>
      </c>
      <c r="G324" s="25"/>
      <c r="H324" s="28">
        <f>TRUNC(SUMIF(N322:N323, N321, H322:H323),0)</f>
        <v>94574</v>
      </c>
      <c r="I324" s="25"/>
      <c r="J324" s="28">
        <f>TRUNC(SUMIF(N322:N323, N321, J322:J323),0)</f>
        <v>0</v>
      </c>
      <c r="K324" s="25"/>
      <c r="L324" s="28">
        <f>F324+H324+J324</f>
        <v>94574</v>
      </c>
      <c r="M324" s="22" t="s">
        <v>52</v>
      </c>
      <c r="N324" s="2" t="s">
        <v>67</v>
      </c>
      <c r="O324" s="2" t="s">
        <v>67</v>
      </c>
      <c r="P324" s="2" t="s">
        <v>52</v>
      </c>
      <c r="Q324" s="2" t="s">
        <v>52</v>
      </c>
      <c r="R324" s="2" t="s">
        <v>52</v>
      </c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2" t="s">
        <v>52</v>
      </c>
      <c r="AW324" s="2" t="s">
        <v>52</v>
      </c>
      <c r="AX324" s="2" t="s">
        <v>52</v>
      </c>
      <c r="AY324" s="2" t="s">
        <v>52</v>
      </c>
      <c r="AZ324" s="2" t="s">
        <v>52</v>
      </c>
    </row>
    <row r="325" spans="1:52" ht="30" customHeight="1" x14ac:dyDescent="0.3">
      <c r="A325" s="23"/>
      <c r="B325" s="23"/>
      <c r="C325" s="23"/>
      <c r="D325" s="23"/>
      <c r="E325" s="25"/>
      <c r="F325" s="28"/>
      <c r="G325" s="25"/>
      <c r="H325" s="28"/>
      <c r="I325" s="25"/>
      <c r="J325" s="28"/>
      <c r="K325" s="25"/>
      <c r="L325" s="28"/>
      <c r="M325" s="23"/>
    </row>
    <row r="326" spans="1:52" ht="30" customHeight="1" x14ac:dyDescent="0.3">
      <c r="A326" s="19" t="s">
        <v>1254</v>
      </c>
      <c r="B326" s="20"/>
      <c r="C326" s="20"/>
      <c r="D326" s="20"/>
      <c r="E326" s="24"/>
      <c r="F326" s="27"/>
      <c r="G326" s="24"/>
      <c r="H326" s="27"/>
      <c r="I326" s="24"/>
      <c r="J326" s="27"/>
      <c r="K326" s="24"/>
      <c r="L326" s="27"/>
      <c r="M326" s="21"/>
      <c r="N326" s="1" t="s">
        <v>95</v>
      </c>
    </row>
    <row r="327" spans="1:52" ht="30" customHeight="1" x14ac:dyDescent="0.3">
      <c r="A327" s="22" t="s">
        <v>1255</v>
      </c>
      <c r="B327" s="22" t="s">
        <v>1256</v>
      </c>
      <c r="C327" s="22" t="s">
        <v>222</v>
      </c>
      <c r="D327" s="23">
        <v>0.12</v>
      </c>
      <c r="E327" s="25">
        <f>단가대비표!O102</f>
        <v>28500</v>
      </c>
      <c r="F327" s="28">
        <f t="shared" ref="F327:F336" si="50">TRUNC(E327*D327,1)</f>
        <v>3420</v>
      </c>
      <c r="G327" s="25">
        <f>단가대비표!P102</f>
        <v>0</v>
      </c>
      <c r="H327" s="28">
        <f t="shared" ref="H327:H336" si="51">TRUNC(G327*D327,1)</f>
        <v>0</v>
      </c>
      <c r="I327" s="25">
        <f>단가대비표!V102</f>
        <v>0</v>
      </c>
      <c r="J327" s="28">
        <f t="shared" ref="J327:J336" si="52">TRUNC(I327*D327,1)</f>
        <v>0</v>
      </c>
      <c r="K327" s="25">
        <f t="shared" ref="K327:K336" si="53">TRUNC(E327+G327+I327,1)</f>
        <v>28500</v>
      </c>
      <c r="L327" s="28">
        <f t="shared" ref="L327:L336" si="54">TRUNC(F327+H327+J327,1)</f>
        <v>3420</v>
      </c>
      <c r="M327" s="22" t="s">
        <v>52</v>
      </c>
      <c r="N327" s="2" t="s">
        <v>95</v>
      </c>
      <c r="O327" s="2" t="s">
        <v>1257</v>
      </c>
      <c r="P327" s="2" t="s">
        <v>64</v>
      </c>
      <c r="Q327" s="2" t="s">
        <v>64</v>
      </c>
      <c r="R327" s="2" t="s">
        <v>63</v>
      </c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2" t="s">
        <v>52</v>
      </c>
      <c r="AW327" s="2" t="s">
        <v>1258</v>
      </c>
      <c r="AX327" s="2" t="s">
        <v>52</v>
      </c>
      <c r="AY327" s="2" t="s">
        <v>52</v>
      </c>
      <c r="AZ327" s="2" t="s">
        <v>52</v>
      </c>
    </row>
    <row r="328" spans="1:52" ht="30" customHeight="1" x14ac:dyDescent="0.3">
      <c r="A328" s="22" t="s">
        <v>1255</v>
      </c>
      <c r="B328" s="22" t="s">
        <v>1259</v>
      </c>
      <c r="C328" s="22" t="s">
        <v>222</v>
      </c>
      <c r="D328" s="23">
        <v>0.12</v>
      </c>
      <c r="E328" s="25">
        <f>단가대비표!O109</f>
        <v>9500</v>
      </c>
      <c r="F328" s="28">
        <f t="shared" si="50"/>
        <v>1140</v>
      </c>
      <c r="G328" s="25">
        <f>단가대비표!P109</f>
        <v>0</v>
      </c>
      <c r="H328" s="28">
        <f t="shared" si="51"/>
        <v>0</v>
      </c>
      <c r="I328" s="25">
        <f>단가대비표!V109</f>
        <v>0</v>
      </c>
      <c r="J328" s="28">
        <f t="shared" si="52"/>
        <v>0</v>
      </c>
      <c r="K328" s="25">
        <f t="shared" si="53"/>
        <v>9500</v>
      </c>
      <c r="L328" s="28">
        <f t="shared" si="54"/>
        <v>1140</v>
      </c>
      <c r="M328" s="22" t="s">
        <v>52</v>
      </c>
      <c r="N328" s="2" t="s">
        <v>95</v>
      </c>
      <c r="O328" s="2" t="s">
        <v>1260</v>
      </c>
      <c r="P328" s="2" t="s">
        <v>64</v>
      </c>
      <c r="Q328" s="2" t="s">
        <v>64</v>
      </c>
      <c r="R328" s="2" t="s">
        <v>63</v>
      </c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2" t="s">
        <v>52</v>
      </c>
      <c r="AW328" s="2" t="s">
        <v>1261</v>
      </c>
      <c r="AX328" s="2" t="s">
        <v>52</v>
      </c>
      <c r="AY328" s="2" t="s">
        <v>52</v>
      </c>
      <c r="AZ328" s="2" t="s">
        <v>52</v>
      </c>
    </row>
    <row r="329" spans="1:52" ht="30" customHeight="1" x14ac:dyDescent="0.3">
      <c r="A329" s="22" t="s">
        <v>1255</v>
      </c>
      <c r="B329" s="22" t="s">
        <v>1262</v>
      </c>
      <c r="C329" s="22" t="s">
        <v>222</v>
      </c>
      <c r="D329" s="23">
        <v>0.24</v>
      </c>
      <c r="E329" s="25">
        <f>단가대비표!O103</f>
        <v>24130</v>
      </c>
      <c r="F329" s="28">
        <f t="shared" si="50"/>
        <v>5791.2</v>
      </c>
      <c r="G329" s="25">
        <f>단가대비표!P103</f>
        <v>0</v>
      </c>
      <c r="H329" s="28">
        <f t="shared" si="51"/>
        <v>0</v>
      </c>
      <c r="I329" s="25">
        <f>단가대비표!V103</f>
        <v>0</v>
      </c>
      <c r="J329" s="28">
        <f t="shared" si="52"/>
        <v>0</v>
      </c>
      <c r="K329" s="25">
        <f t="shared" si="53"/>
        <v>24130</v>
      </c>
      <c r="L329" s="28">
        <f t="shared" si="54"/>
        <v>5791.2</v>
      </c>
      <c r="M329" s="22" t="s">
        <v>52</v>
      </c>
      <c r="N329" s="2" t="s">
        <v>95</v>
      </c>
      <c r="O329" s="2" t="s">
        <v>1263</v>
      </c>
      <c r="P329" s="2" t="s">
        <v>64</v>
      </c>
      <c r="Q329" s="2" t="s">
        <v>64</v>
      </c>
      <c r="R329" s="2" t="s">
        <v>63</v>
      </c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2" t="s">
        <v>52</v>
      </c>
      <c r="AW329" s="2" t="s">
        <v>1264</v>
      </c>
      <c r="AX329" s="2" t="s">
        <v>52</v>
      </c>
      <c r="AY329" s="2" t="s">
        <v>52</v>
      </c>
      <c r="AZ329" s="2" t="s">
        <v>52</v>
      </c>
    </row>
    <row r="330" spans="1:52" ht="30" customHeight="1" x14ac:dyDescent="0.3">
      <c r="A330" s="22" t="s">
        <v>1255</v>
      </c>
      <c r="B330" s="22" t="s">
        <v>1265</v>
      </c>
      <c r="C330" s="22" t="s">
        <v>222</v>
      </c>
      <c r="D330" s="23">
        <v>0.24</v>
      </c>
      <c r="E330" s="25">
        <f>단가대비표!O106</f>
        <v>22400</v>
      </c>
      <c r="F330" s="28">
        <f t="shared" si="50"/>
        <v>5376</v>
      </c>
      <c r="G330" s="25">
        <f>단가대비표!P106</f>
        <v>0</v>
      </c>
      <c r="H330" s="28">
        <f t="shared" si="51"/>
        <v>0</v>
      </c>
      <c r="I330" s="25">
        <f>단가대비표!V106</f>
        <v>0</v>
      </c>
      <c r="J330" s="28">
        <f t="shared" si="52"/>
        <v>0</v>
      </c>
      <c r="K330" s="25">
        <f t="shared" si="53"/>
        <v>22400</v>
      </c>
      <c r="L330" s="28">
        <f t="shared" si="54"/>
        <v>5376</v>
      </c>
      <c r="M330" s="22" t="s">
        <v>52</v>
      </c>
      <c r="N330" s="2" t="s">
        <v>95</v>
      </c>
      <c r="O330" s="2" t="s">
        <v>1266</v>
      </c>
      <c r="P330" s="2" t="s">
        <v>64</v>
      </c>
      <c r="Q330" s="2" t="s">
        <v>64</v>
      </c>
      <c r="R330" s="2" t="s">
        <v>63</v>
      </c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2" t="s">
        <v>52</v>
      </c>
      <c r="AW330" s="2" t="s">
        <v>1267</v>
      </c>
      <c r="AX330" s="2" t="s">
        <v>52</v>
      </c>
      <c r="AY330" s="2" t="s">
        <v>52</v>
      </c>
      <c r="AZ330" s="2" t="s">
        <v>52</v>
      </c>
    </row>
    <row r="331" spans="1:52" ht="30" customHeight="1" x14ac:dyDescent="0.3">
      <c r="A331" s="22" t="s">
        <v>1255</v>
      </c>
      <c r="B331" s="22" t="s">
        <v>1268</v>
      </c>
      <c r="C331" s="22" t="s">
        <v>222</v>
      </c>
      <c r="D331" s="23">
        <v>0.12</v>
      </c>
      <c r="E331" s="25">
        <f>단가대비표!O104</f>
        <v>10800</v>
      </c>
      <c r="F331" s="28">
        <f t="shared" si="50"/>
        <v>1296</v>
      </c>
      <c r="G331" s="25">
        <f>단가대비표!P104</f>
        <v>0</v>
      </c>
      <c r="H331" s="28">
        <f t="shared" si="51"/>
        <v>0</v>
      </c>
      <c r="I331" s="25">
        <f>단가대비표!V104</f>
        <v>0</v>
      </c>
      <c r="J331" s="28">
        <f t="shared" si="52"/>
        <v>0</v>
      </c>
      <c r="K331" s="25">
        <f t="shared" si="53"/>
        <v>10800</v>
      </c>
      <c r="L331" s="28">
        <f t="shared" si="54"/>
        <v>1296</v>
      </c>
      <c r="M331" s="22" t="s">
        <v>52</v>
      </c>
      <c r="N331" s="2" t="s">
        <v>95</v>
      </c>
      <c r="O331" s="2" t="s">
        <v>1269</v>
      </c>
      <c r="P331" s="2" t="s">
        <v>64</v>
      </c>
      <c r="Q331" s="2" t="s">
        <v>64</v>
      </c>
      <c r="R331" s="2" t="s">
        <v>63</v>
      </c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2" t="s">
        <v>52</v>
      </c>
      <c r="AW331" s="2" t="s">
        <v>1270</v>
      </c>
      <c r="AX331" s="2" t="s">
        <v>52</v>
      </c>
      <c r="AY331" s="2" t="s">
        <v>52</v>
      </c>
      <c r="AZ331" s="2" t="s">
        <v>52</v>
      </c>
    </row>
    <row r="332" spans="1:52" ht="30" customHeight="1" x14ac:dyDescent="0.3">
      <c r="A332" s="22" t="s">
        <v>1255</v>
      </c>
      <c r="B332" s="22" t="s">
        <v>1271</v>
      </c>
      <c r="C332" s="22" t="s">
        <v>222</v>
      </c>
      <c r="D332" s="23">
        <v>0.24</v>
      </c>
      <c r="E332" s="25">
        <f>단가대비표!O105</f>
        <v>13500</v>
      </c>
      <c r="F332" s="28">
        <f t="shared" si="50"/>
        <v>3240</v>
      </c>
      <c r="G332" s="25">
        <f>단가대비표!P105</f>
        <v>0</v>
      </c>
      <c r="H332" s="28">
        <f t="shared" si="51"/>
        <v>0</v>
      </c>
      <c r="I332" s="25">
        <f>단가대비표!V105</f>
        <v>0</v>
      </c>
      <c r="J332" s="28">
        <f t="shared" si="52"/>
        <v>0</v>
      </c>
      <c r="K332" s="25">
        <f t="shared" si="53"/>
        <v>13500</v>
      </c>
      <c r="L332" s="28">
        <f t="shared" si="54"/>
        <v>3240</v>
      </c>
      <c r="M332" s="22" t="s">
        <v>52</v>
      </c>
      <c r="N332" s="2" t="s">
        <v>95</v>
      </c>
      <c r="O332" s="2" t="s">
        <v>1272</v>
      </c>
      <c r="P332" s="2" t="s">
        <v>64</v>
      </c>
      <c r="Q332" s="2" t="s">
        <v>64</v>
      </c>
      <c r="R332" s="2" t="s">
        <v>63</v>
      </c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2" t="s">
        <v>52</v>
      </c>
      <c r="AW332" s="2" t="s">
        <v>1273</v>
      </c>
      <c r="AX332" s="2" t="s">
        <v>52</v>
      </c>
      <c r="AY332" s="2" t="s">
        <v>52</v>
      </c>
      <c r="AZ332" s="2" t="s">
        <v>52</v>
      </c>
    </row>
    <row r="333" spans="1:52" ht="30" customHeight="1" x14ac:dyDescent="0.3">
      <c r="A333" s="22" t="s">
        <v>1255</v>
      </c>
      <c r="B333" s="22" t="s">
        <v>1274</v>
      </c>
      <c r="C333" s="22" t="s">
        <v>222</v>
      </c>
      <c r="D333" s="23">
        <v>0.36</v>
      </c>
      <c r="E333" s="25">
        <f>단가대비표!O107</f>
        <v>9500</v>
      </c>
      <c r="F333" s="28">
        <f t="shared" si="50"/>
        <v>3420</v>
      </c>
      <c r="G333" s="25">
        <f>단가대비표!P107</f>
        <v>0</v>
      </c>
      <c r="H333" s="28">
        <f t="shared" si="51"/>
        <v>0</v>
      </c>
      <c r="I333" s="25">
        <f>단가대비표!V107</f>
        <v>0</v>
      </c>
      <c r="J333" s="28">
        <f t="shared" si="52"/>
        <v>0</v>
      </c>
      <c r="K333" s="25">
        <f t="shared" si="53"/>
        <v>9500</v>
      </c>
      <c r="L333" s="28">
        <f t="shared" si="54"/>
        <v>3420</v>
      </c>
      <c r="M333" s="22" t="s">
        <v>52</v>
      </c>
      <c r="N333" s="2" t="s">
        <v>95</v>
      </c>
      <c r="O333" s="2" t="s">
        <v>1275</v>
      </c>
      <c r="P333" s="2" t="s">
        <v>64</v>
      </c>
      <c r="Q333" s="2" t="s">
        <v>64</v>
      </c>
      <c r="R333" s="2" t="s">
        <v>63</v>
      </c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2" t="s">
        <v>52</v>
      </c>
      <c r="AW333" s="2" t="s">
        <v>1276</v>
      </c>
      <c r="AX333" s="2" t="s">
        <v>52</v>
      </c>
      <c r="AY333" s="2" t="s">
        <v>52</v>
      </c>
      <c r="AZ333" s="2" t="s">
        <v>52</v>
      </c>
    </row>
    <row r="334" spans="1:52" ht="30" customHeight="1" x14ac:dyDescent="0.3">
      <c r="A334" s="22" t="s">
        <v>1255</v>
      </c>
      <c r="B334" s="22" t="s">
        <v>1277</v>
      </c>
      <c r="C334" s="22" t="s">
        <v>222</v>
      </c>
      <c r="D334" s="23">
        <v>0.36</v>
      </c>
      <c r="E334" s="25">
        <f>단가대비표!O108</f>
        <v>8700</v>
      </c>
      <c r="F334" s="28">
        <f t="shared" si="50"/>
        <v>3132</v>
      </c>
      <c r="G334" s="25">
        <f>단가대비표!P108</f>
        <v>0</v>
      </c>
      <c r="H334" s="28">
        <f t="shared" si="51"/>
        <v>0</v>
      </c>
      <c r="I334" s="25">
        <f>단가대비표!V108</f>
        <v>0</v>
      </c>
      <c r="J334" s="28">
        <f t="shared" si="52"/>
        <v>0</v>
      </c>
      <c r="K334" s="25">
        <f t="shared" si="53"/>
        <v>8700</v>
      </c>
      <c r="L334" s="28">
        <f t="shared" si="54"/>
        <v>3132</v>
      </c>
      <c r="M334" s="22" t="s">
        <v>52</v>
      </c>
      <c r="N334" s="2" t="s">
        <v>95</v>
      </c>
      <c r="O334" s="2" t="s">
        <v>1278</v>
      </c>
      <c r="P334" s="2" t="s">
        <v>64</v>
      </c>
      <c r="Q334" s="2" t="s">
        <v>64</v>
      </c>
      <c r="R334" s="2" t="s">
        <v>63</v>
      </c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2" t="s">
        <v>52</v>
      </c>
      <c r="AW334" s="2" t="s">
        <v>1279</v>
      </c>
      <c r="AX334" s="2" t="s">
        <v>52</v>
      </c>
      <c r="AY334" s="2" t="s">
        <v>52</v>
      </c>
      <c r="AZ334" s="2" t="s">
        <v>52</v>
      </c>
    </row>
    <row r="335" spans="1:52" ht="30" customHeight="1" x14ac:dyDescent="0.3">
      <c r="A335" s="22" t="s">
        <v>1255</v>
      </c>
      <c r="B335" s="22" t="s">
        <v>1280</v>
      </c>
      <c r="C335" s="22" t="s">
        <v>1281</v>
      </c>
      <c r="D335" s="23">
        <v>0.63</v>
      </c>
      <c r="E335" s="25">
        <f>단가대비표!O110</f>
        <v>9900</v>
      </c>
      <c r="F335" s="28">
        <f t="shared" si="50"/>
        <v>6237</v>
      </c>
      <c r="G335" s="25">
        <f>단가대비표!P110</f>
        <v>0</v>
      </c>
      <c r="H335" s="28">
        <f t="shared" si="51"/>
        <v>0</v>
      </c>
      <c r="I335" s="25">
        <f>단가대비표!V110</f>
        <v>0</v>
      </c>
      <c r="J335" s="28">
        <f t="shared" si="52"/>
        <v>0</v>
      </c>
      <c r="K335" s="25">
        <f t="shared" si="53"/>
        <v>9900</v>
      </c>
      <c r="L335" s="28">
        <f t="shared" si="54"/>
        <v>6237</v>
      </c>
      <c r="M335" s="22" t="s">
        <v>52</v>
      </c>
      <c r="N335" s="2" t="s">
        <v>95</v>
      </c>
      <c r="O335" s="2" t="s">
        <v>1282</v>
      </c>
      <c r="P335" s="2" t="s">
        <v>64</v>
      </c>
      <c r="Q335" s="2" t="s">
        <v>64</v>
      </c>
      <c r="R335" s="2" t="s">
        <v>63</v>
      </c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2" t="s">
        <v>52</v>
      </c>
      <c r="AW335" s="2" t="s">
        <v>1283</v>
      </c>
      <c r="AX335" s="2" t="s">
        <v>52</v>
      </c>
      <c r="AY335" s="2" t="s">
        <v>52</v>
      </c>
      <c r="AZ335" s="2" t="s">
        <v>52</v>
      </c>
    </row>
    <row r="336" spans="1:52" ht="30" customHeight="1" x14ac:dyDescent="0.3">
      <c r="A336" s="22" t="s">
        <v>91</v>
      </c>
      <c r="B336" s="22" t="s">
        <v>1250</v>
      </c>
      <c r="C336" s="22" t="s">
        <v>93</v>
      </c>
      <c r="D336" s="23">
        <v>1</v>
      </c>
      <c r="E336" s="25">
        <f>일위대가목록!E50</f>
        <v>0</v>
      </c>
      <c r="F336" s="28">
        <f t="shared" si="50"/>
        <v>0</v>
      </c>
      <c r="G336" s="25">
        <f>일위대가목록!F50</f>
        <v>94574</v>
      </c>
      <c r="H336" s="28">
        <f t="shared" si="51"/>
        <v>94574</v>
      </c>
      <c r="I336" s="25">
        <f>일위대가목록!G50</f>
        <v>0</v>
      </c>
      <c r="J336" s="28">
        <f t="shared" si="52"/>
        <v>0</v>
      </c>
      <c r="K336" s="25">
        <f t="shared" si="53"/>
        <v>94574</v>
      </c>
      <c r="L336" s="28">
        <f t="shared" si="54"/>
        <v>94574</v>
      </c>
      <c r="M336" s="22" t="s">
        <v>1251</v>
      </c>
      <c r="N336" s="2" t="s">
        <v>95</v>
      </c>
      <c r="O336" s="2" t="s">
        <v>1249</v>
      </c>
      <c r="P336" s="2" t="s">
        <v>63</v>
      </c>
      <c r="Q336" s="2" t="s">
        <v>64</v>
      </c>
      <c r="R336" s="2" t="s">
        <v>64</v>
      </c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2" t="s">
        <v>52</v>
      </c>
      <c r="AW336" s="2" t="s">
        <v>1284</v>
      </c>
      <c r="AX336" s="2" t="s">
        <v>52</v>
      </c>
      <c r="AY336" s="2" t="s">
        <v>52</v>
      </c>
      <c r="AZ336" s="2" t="s">
        <v>52</v>
      </c>
    </row>
    <row r="337" spans="1:52" ht="30" customHeight="1" x14ac:dyDescent="0.3">
      <c r="A337" s="22" t="s">
        <v>681</v>
      </c>
      <c r="B337" s="22" t="s">
        <v>52</v>
      </c>
      <c r="C337" s="22" t="s">
        <v>52</v>
      </c>
      <c r="D337" s="23"/>
      <c r="E337" s="25"/>
      <c r="F337" s="28">
        <f>TRUNC(SUMIF(N327:N336, N326, F327:F336),0)</f>
        <v>33052</v>
      </c>
      <c r="G337" s="25"/>
      <c r="H337" s="28">
        <f>TRUNC(SUMIF(N327:N336, N326, H327:H336),0)</f>
        <v>94574</v>
      </c>
      <c r="I337" s="25"/>
      <c r="J337" s="28">
        <f>TRUNC(SUMIF(N327:N336, N326, J327:J336),0)</f>
        <v>0</v>
      </c>
      <c r="K337" s="25"/>
      <c r="L337" s="28">
        <f>F337+H337+J337</f>
        <v>127626</v>
      </c>
      <c r="M337" s="22" t="s">
        <v>52</v>
      </c>
      <c r="N337" s="2" t="s">
        <v>67</v>
      </c>
      <c r="O337" s="2" t="s">
        <v>67</v>
      </c>
      <c r="P337" s="2" t="s">
        <v>52</v>
      </c>
      <c r="Q337" s="2" t="s">
        <v>52</v>
      </c>
      <c r="R337" s="2" t="s">
        <v>52</v>
      </c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2" t="s">
        <v>52</v>
      </c>
      <c r="AW337" s="2" t="s">
        <v>52</v>
      </c>
      <c r="AX337" s="2" t="s">
        <v>52</v>
      </c>
      <c r="AY337" s="2" t="s">
        <v>52</v>
      </c>
      <c r="AZ337" s="2" t="s">
        <v>52</v>
      </c>
    </row>
    <row r="338" spans="1:52" ht="30" customHeight="1" x14ac:dyDescent="0.3">
      <c r="A338" s="23"/>
      <c r="B338" s="23"/>
      <c r="C338" s="23"/>
      <c r="D338" s="23"/>
      <c r="E338" s="25"/>
      <c r="F338" s="28"/>
      <c r="G338" s="25"/>
      <c r="H338" s="28"/>
      <c r="I338" s="25"/>
      <c r="J338" s="28"/>
      <c r="K338" s="25"/>
      <c r="L338" s="28"/>
      <c r="M338" s="23"/>
    </row>
    <row r="339" spans="1:52" ht="30" customHeight="1" x14ac:dyDescent="0.3">
      <c r="A339" s="19" t="s">
        <v>1285</v>
      </c>
      <c r="B339" s="20"/>
      <c r="C339" s="20"/>
      <c r="D339" s="20"/>
      <c r="E339" s="24"/>
      <c r="F339" s="27"/>
      <c r="G339" s="24"/>
      <c r="H339" s="27"/>
      <c r="I339" s="24"/>
      <c r="J339" s="27"/>
      <c r="K339" s="24"/>
      <c r="L339" s="27"/>
      <c r="M339" s="21"/>
      <c r="N339" s="1" t="s">
        <v>1286</v>
      </c>
    </row>
    <row r="340" spans="1:52" ht="30" customHeight="1" x14ac:dyDescent="0.3">
      <c r="A340" s="22" t="s">
        <v>1181</v>
      </c>
      <c r="B340" s="22" t="s">
        <v>677</v>
      </c>
      <c r="C340" s="22" t="s">
        <v>678</v>
      </c>
      <c r="D340" s="23">
        <v>0.04</v>
      </c>
      <c r="E340" s="25">
        <f>단가대비표!O174</f>
        <v>0</v>
      </c>
      <c r="F340" s="28">
        <f>TRUNC(E340*D340,1)</f>
        <v>0</v>
      </c>
      <c r="G340" s="25">
        <f>단가대비표!P174</f>
        <v>281939</v>
      </c>
      <c r="H340" s="28">
        <f>TRUNC(G340*D340,1)</f>
        <v>11277.5</v>
      </c>
      <c r="I340" s="25">
        <f>단가대비표!V174</f>
        <v>0</v>
      </c>
      <c r="J340" s="28">
        <f>TRUNC(I340*D340,1)</f>
        <v>0</v>
      </c>
      <c r="K340" s="25">
        <f t="shared" ref="K340:L342" si="55">TRUNC(E340+G340+I340,1)</f>
        <v>281939</v>
      </c>
      <c r="L340" s="28">
        <f t="shared" si="55"/>
        <v>11277.5</v>
      </c>
      <c r="M340" s="22" t="s">
        <v>52</v>
      </c>
      <c r="N340" s="2" t="s">
        <v>1286</v>
      </c>
      <c r="O340" s="2" t="s">
        <v>1183</v>
      </c>
      <c r="P340" s="2" t="s">
        <v>64</v>
      </c>
      <c r="Q340" s="2" t="s">
        <v>64</v>
      </c>
      <c r="R340" s="2" t="s">
        <v>63</v>
      </c>
      <c r="S340" s="3"/>
      <c r="T340" s="3"/>
      <c r="U340" s="3"/>
      <c r="V340" s="3">
        <v>1</v>
      </c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2" t="s">
        <v>52</v>
      </c>
      <c r="AW340" s="2" t="s">
        <v>1290</v>
      </c>
      <c r="AX340" s="2" t="s">
        <v>52</v>
      </c>
      <c r="AY340" s="2" t="s">
        <v>52</v>
      </c>
      <c r="AZ340" s="2" t="s">
        <v>52</v>
      </c>
    </row>
    <row r="341" spans="1:52" ht="30" customHeight="1" x14ac:dyDescent="0.3">
      <c r="A341" s="22" t="s">
        <v>1134</v>
      </c>
      <c r="B341" s="22" t="s">
        <v>677</v>
      </c>
      <c r="C341" s="22" t="s">
        <v>678</v>
      </c>
      <c r="D341" s="23">
        <v>0.02</v>
      </c>
      <c r="E341" s="25">
        <f>단가대비표!O172</f>
        <v>0</v>
      </c>
      <c r="F341" s="28">
        <f>TRUNC(E341*D341,1)</f>
        <v>0</v>
      </c>
      <c r="G341" s="25">
        <f>단가대비표!P172</f>
        <v>172068</v>
      </c>
      <c r="H341" s="28">
        <f>TRUNC(G341*D341,1)</f>
        <v>3441.3</v>
      </c>
      <c r="I341" s="25">
        <f>단가대비표!V172</f>
        <v>0</v>
      </c>
      <c r="J341" s="28">
        <f>TRUNC(I341*D341,1)</f>
        <v>0</v>
      </c>
      <c r="K341" s="25">
        <f t="shared" si="55"/>
        <v>172068</v>
      </c>
      <c r="L341" s="28">
        <f t="shared" si="55"/>
        <v>3441.3</v>
      </c>
      <c r="M341" s="22" t="s">
        <v>52</v>
      </c>
      <c r="N341" s="2" t="s">
        <v>1286</v>
      </c>
      <c r="O341" s="2" t="s">
        <v>1186</v>
      </c>
      <c r="P341" s="2" t="s">
        <v>64</v>
      </c>
      <c r="Q341" s="2" t="s">
        <v>64</v>
      </c>
      <c r="R341" s="2" t="s">
        <v>63</v>
      </c>
      <c r="S341" s="3"/>
      <c r="T341" s="3"/>
      <c r="U341" s="3"/>
      <c r="V341" s="3">
        <v>1</v>
      </c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2" t="s">
        <v>52</v>
      </c>
      <c r="AW341" s="2" t="s">
        <v>1291</v>
      </c>
      <c r="AX341" s="2" t="s">
        <v>52</v>
      </c>
      <c r="AY341" s="2" t="s">
        <v>52</v>
      </c>
      <c r="AZ341" s="2" t="s">
        <v>52</v>
      </c>
    </row>
    <row r="342" spans="1:52" ht="30" customHeight="1" x14ac:dyDescent="0.3">
      <c r="A342" s="22" t="s">
        <v>1189</v>
      </c>
      <c r="B342" s="22" t="s">
        <v>1292</v>
      </c>
      <c r="C342" s="22" t="s">
        <v>630</v>
      </c>
      <c r="D342" s="23">
        <v>1</v>
      </c>
      <c r="E342" s="25">
        <v>0</v>
      </c>
      <c r="F342" s="28">
        <f>TRUNC(E342*D342,1)</f>
        <v>0</v>
      </c>
      <c r="G342" s="25">
        <v>0</v>
      </c>
      <c r="H342" s="28">
        <f>TRUNC(G342*D342,1)</f>
        <v>0</v>
      </c>
      <c r="I342" s="25">
        <f>TRUNC(SUMIF(V340:V342, RIGHTB(O342, 1), H340:H342)*U342, 2)</f>
        <v>294.37</v>
      </c>
      <c r="J342" s="28">
        <f>TRUNC(I342*D342,1)</f>
        <v>294.3</v>
      </c>
      <c r="K342" s="25">
        <f t="shared" si="55"/>
        <v>294.3</v>
      </c>
      <c r="L342" s="28">
        <f t="shared" si="55"/>
        <v>294.3</v>
      </c>
      <c r="M342" s="22" t="s">
        <v>52</v>
      </c>
      <c r="N342" s="2" t="s">
        <v>1286</v>
      </c>
      <c r="O342" s="2" t="s">
        <v>631</v>
      </c>
      <c r="P342" s="2" t="s">
        <v>64</v>
      </c>
      <c r="Q342" s="2" t="s">
        <v>64</v>
      </c>
      <c r="R342" s="2" t="s">
        <v>64</v>
      </c>
      <c r="S342" s="3">
        <v>1</v>
      </c>
      <c r="T342" s="3">
        <v>2</v>
      </c>
      <c r="U342" s="3">
        <v>0.02</v>
      </c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2" t="s">
        <v>52</v>
      </c>
      <c r="AW342" s="2" t="s">
        <v>1293</v>
      </c>
      <c r="AX342" s="2" t="s">
        <v>52</v>
      </c>
      <c r="AY342" s="2" t="s">
        <v>52</v>
      </c>
      <c r="AZ342" s="2" t="s">
        <v>52</v>
      </c>
    </row>
    <row r="343" spans="1:52" ht="30" customHeight="1" x14ac:dyDescent="0.3">
      <c r="A343" s="22" t="s">
        <v>681</v>
      </c>
      <c r="B343" s="22" t="s">
        <v>52</v>
      </c>
      <c r="C343" s="22" t="s">
        <v>52</v>
      </c>
      <c r="D343" s="23"/>
      <c r="E343" s="25"/>
      <c r="F343" s="28">
        <f>TRUNC(SUMIF(N340:N342, N339, F340:F342),0)</f>
        <v>0</v>
      </c>
      <c r="G343" s="25"/>
      <c r="H343" s="28">
        <f>TRUNC(SUMIF(N340:N342, N339, H340:H342),0)</f>
        <v>14718</v>
      </c>
      <c r="I343" s="25"/>
      <c r="J343" s="28">
        <f>TRUNC(SUMIF(N340:N342, N339, J340:J342),0)</f>
        <v>294</v>
      </c>
      <c r="K343" s="25"/>
      <c r="L343" s="28">
        <f>F343+H343+J343</f>
        <v>15012</v>
      </c>
      <c r="M343" s="22" t="s">
        <v>52</v>
      </c>
      <c r="N343" s="2" t="s">
        <v>67</v>
      </c>
      <c r="O343" s="2" t="s">
        <v>67</v>
      </c>
      <c r="P343" s="2" t="s">
        <v>52</v>
      </c>
      <c r="Q343" s="2" t="s">
        <v>52</v>
      </c>
      <c r="R343" s="2" t="s">
        <v>52</v>
      </c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2" t="s">
        <v>52</v>
      </c>
      <c r="AW343" s="2" t="s">
        <v>52</v>
      </c>
      <c r="AX343" s="2" t="s">
        <v>52</v>
      </c>
      <c r="AY343" s="2" t="s">
        <v>52</v>
      </c>
      <c r="AZ343" s="2" t="s">
        <v>52</v>
      </c>
    </row>
    <row r="344" spans="1:52" ht="30" customHeight="1" x14ac:dyDescent="0.3">
      <c r="A344" s="23"/>
      <c r="B344" s="23"/>
      <c r="C344" s="23"/>
      <c r="D344" s="23"/>
      <c r="E344" s="25"/>
      <c r="F344" s="28"/>
      <c r="G344" s="25"/>
      <c r="H344" s="28"/>
      <c r="I344" s="25"/>
      <c r="J344" s="28"/>
      <c r="K344" s="25"/>
      <c r="L344" s="28"/>
      <c r="M344" s="23"/>
    </row>
    <row r="345" spans="1:52" ht="30" customHeight="1" x14ac:dyDescent="0.3">
      <c r="A345" s="19" t="s">
        <v>1294</v>
      </c>
      <c r="B345" s="20"/>
      <c r="C345" s="20"/>
      <c r="D345" s="20"/>
      <c r="E345" s="24"/>
      <c r="F345" s="27"/>
      <c r="G345" s="24"/>
      <c r="H345" s="27"/>
      <c r="I345" s="24"/>
      <c r="J345" s="27"/>
      <c r="K345" s="24"/>
      <c r="L345" s="27"/>
      <c r="M345" s="21"/>
      <c r="N345" s="1" t="s">
        <v>1295</v>
      </c>
    </row>
    <row r="346" spans="1:52" ht="30" customHeight="1" x14ac:dyDescent="0.3">
      <c r="A346" s="22" t="s">
        <v>1181</v>
      </c>
      <c r="B346" s="22" t="s">
        <v>677</v>
      </c>
      <c r="C346" s="22" t="s">
        <v>678</v>
      </c>
      <c r="D346" s="23">
        <v>4.6199999999999998E-2</v>
      </c>
      <c r="E346" s="25">
        <f>단가대비표!O174</f>
        <v>0</v>
      </c>
      <c r="F346" s="28">
        <f>TRUNC(E346*D346,1)</f>
        <v>0</v>
      </c>
      <c r="G346" s="25">
        <f>단가대비표!P174</f>
        <v>281939</v>
      </c>
      <c r="H346" s="28">
        <f>TRUNC(G346*D346,1)</f>
        <v>13025.5</v>
      </c>
      <c r="I346" s="25">
        <f>단가대비표!V174</f>
        <v>0</v>
      </c>
      <c r="J346" s="28">
        <f>TRUNC(I346*D346,1)</f>
        <v>0</v>
      </c>
      <c r="K346" s="25">
        <f t="shared" ref="K346:L348" si="56">TRUNC(E346+G346+I346,1)</f>
        <v>281939</v>
      </c>
      <c r="L346" s="28">
        <f t="shared" si="56"/>
        <v>13025.5</v>
      </c>
      <c r="M346" s="22" t="s">
        <v>52</v>
      </c>
      <c r="N346" s="2" t="s">
        <v>1295</v>
      </c>
      <c r="O346" s="2" t="s">
        <v>1183</v>
      </c>
      <c r="P346" s="2" t="s">
        <v>64</v>
      </c>
      <c r="Q346" s="2" t="s">
        <v>64</v>
      </c>
      <c r="R346" s="2" t="s">
        <v>63</v>
      </c>
      <c r="S346" s="3"/>
      <c r="T346" s="3"/>
      <c r="U346" s="3"/>
      <c r="V346" s="3">
        <v>1</v>
      </c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2" t="s">
        <v>52</v>
      </c>
      <c r="AW346" s="2" t="s">
        <v>1298</v>
      </c>
      <c r="AX346" s="2" t="s">
        <v>52</v>
      </c>
      <c r="AY346" s="2" t="s">
        <v>52</v>
      </c>
      <c r="AZ346" s="2" t="s">
        <v>52</v>
      </c>
    </row>
    <row r="347" spans="1:52" ht="30" customHeight="1" x14ac:dyDescent="0.3">
      <c r="A347" s="22" t="s">
        <v>1134</v>
      </c>
      <c r="B347" s="22" t="s">
        <v>677</v>
      </c>
      <c r="C347" s="22" t="s">
        <v>678</v>
      </c>
      <c r="D347" s="23">
        <v>2.3099999999999999E-2</v>
      </c>
      <c r="E347" s="25">
        <f>단가대비표!O172</f>
        <v>0</v>
      </c>
      <c r="F347" s="28">
        <f>TRUNC(E347*D347,1)</f>
        <v>0</v>
      </c>
      <c r="G347" s="25">
        <f>단가대비표!P172</f>
        <v>172068</v>
      </c>
      <c r="H347" s="28">
        <f>TRUNC(G347*D347,1)</f>
        <v>3974.7</v>
      </c>
      <c r="I347" s="25">
        <f>단가대비표!V172</f>
        <v>0</v>
      </c>
      <c r="J347" s="28">
        <f>TRUNC(I347*D347,1)</f>
        <v>0</v>
      </c>
      <c r="K347" s="25">
        <f t="shared" si="56"/>
        <v>172068</v>
      </c>
      <c r="L347" s="28">
        <f t="shared" si="56"/>
        <v>3974.7</v>
      </c>
      <c r="M347" s="22" t="s">
        <v>52</v>
      </c>
      <c r="N347" s="2" t="s">
        <v>1295</v>
      </c>
      <c r="O347" s="2" t="s">
        <v>1186</v>
      </c>
      <c r="P347" s="2" t="s">
        <v>64</v>
      </c>
      <c r="Q347" s="2" t="s">
        <v>64</v>
      </c>
      <c r="R347" s="2" t="s">
        <v>63</v>
      </c>
      <c r="S347" s="3"/>
      <c r="T347" s="3"/>
      <c r="U347" s="3"/>
      <c r="V347" s="3">
        <v>1</v>
      </c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2" t="s">
        <v>52</v>
      </c>
      <c r="AW347" s="2" t="s">
        <v>1299</v>
      </c>
      <c r="AX347" s="2" t="s">
        <v>52</v>
      </c>
      <c r="AY347" s="2" t="s">
        <v>52</v>
      </c>
      <c r="AZ347" s="2" t="s">
        <v>52</v>
      </c>
    </row>
    <row r="348" spans="1:52" ht="30" customHeight="1" x14ac:dyDescent="0.3">
      <c r="A348" s="22" t="s">
        <v>1189</v>
      </c>
      <c r="B348" s="22" t="s">
        <v>1292</v>
      </c>
      <c r="C348" s="22" t="s">
        <v>630</v>
      </c>
      <c r="D348" s="23">
        <v>1</v>
      </c>
      <c r="E348" s="25">
        <v>0</v>
      </c>
      <c r="F348" s="28">
        <f>TRUNC(E348*D348,1)</f>
        <v>0</v>
      </c>
      <c r="G348" s="25">
        <v>0</v>
      </c>
      <c r="H348" s="28">
        <f>TRUNC(G348*D348,1)</f>
        <v>0</v>
      </c>
      <c r="I348" s="25">
        <f>TRUNC(SUMIF(V346:V348, RIGHTB(O348, 1), H346:H348)*U348, 2)</f>
        <v>340</v>
      </c>
      <c r="J348" s="28">
        <f>TRUNC(I348*D348,1)</f>
        <v>340</v>
      </c>
      <c r="K348" s="25">
        <f t="shared" si="56"/>
        <v>340</v>
      </c>
      <c r="L348" s="28">
        <f t="shared" si="56"/>
        <v>340</v>
      </c>
      <c r="M348" s="22" t="s">
        <v>52</v>
      </c>
      <c r="N348" s="2" t="s">
        <v>1295</v>
      </c>
      <c r="O348" s="2" t="s">
        <v>631</v>
      </c>
      <c r="P348" s="2" t="s">
        <v>64</v>
      </c>
      <c r="Q348" s="2" t="s">
        <v>64</v>
      </c>
      <c r="R348" s="2" t="s">
        <v>64</v>
      </c>
      <c r="S348" s="3">
        <v>1</v>
      </c>
      <c r="T348" s="3">
        <v>2</v>
      </c>
      <c r="U348" s="3">
        <v>0.02</v>
      </c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2" t="s">
        <v>52</v>
      </c>
      <c r="AW348" s="2" t="s">
        <v>1300</v>
      </c>
      <c r="AX348" s="2" t="s">
        <v>52</v>
      </c>
      <c r="AY348" s="2" t="s">
        <v>52</v>
      </c>
      <c r="AZ348" s="2" t="s">
        <v>52</v>
      </c>
    </row>
    <row r="349" spans="1:52" ht="30" customHeight="1" x14ac:dyDescent="0.3">
      <c r="A349" s="22" t="s">
        <v>681</v>
      </c>
      <c r="B349" s="22" t="s">
        <v>52</v>
      </c>
      <c r="C349" s="22" t="s">
        <v>52</v>
      </c>
      <c r="D349" s="23"/>
      <c r="E349" s="25"/>
      <c r="F349" s="28">
        <f>TRUNC(SUMIF(N346:N348, N345, F346:F348),0)</f>
        <v>0</v>
      </c>
      <c r="G349" s="25"/>
      <c r="H349" s="28">
        <f>TRUNC(SUMIF(N346:N348, N345, H346:H348),0)</f>
        <v>17000</v>
      </c>
      <c r="I349" s="25"/>
      <c r="J349" s="28">
        <f>TRUNC(SUMIF(N346:N348, N345, J346:J348),0)</f>
        <v>340</v>
      </c>
      <c r="K349" s="25"/>
      <c r="L349" s="28">
        <f>F349+H349+J349</f>
        <v>17340</v>
      </c>
      <c r="M349" s="22" t="s">
        <v>52</v>
      </c>
      <c r="N349" s="2" t="s">
        <v>67</v>
      </c>
      <c r="O349" s="2" t="s">
        <v>67</v>
      </c>
      <c r="P349" s="2" t="s">
        <v>52</v>
      </c>
      <c r="Q349" s="2" t="s">
        <v>52</v>
      </c>
      <c r="R349" s="2" t="s">
        <v>52</v>
      </c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2" t="s">
        <v>52</v>
      </c>
      <c r="AW349" s="2" t="s">
        <v>52</v>
      </c>
      <c r="AX349" s="2" t="s">
        <v>52</v>
      </c>
      <c r="AY349" s="2" t="s">
        <v>52</v>
      </c>
      <c r="AZ349" s="2" t="s">
        <v>52</v>
      </c>
    </row>
    <row r="350" spans="1:52" ht="30" customHeight="1" x14ac:dyDescent="0.3">
      <c r="A350" s="23"/>
      <c r="B350" s="23"/>
      <c r="C350" s="23"/>
      <c r="D350" s="23"/>
      <c r="E350" s="25"/>
      <c r="F350" s="28"/>
      <c r="G350" s="25"/>
      <c r="H350" s="28"/>
      <c r="I350" s="25"/>
      <c r="J350" s="28"/>
      <c r="K350" s="25"/>
      <c r="L350" s="28"/>
      <c r="M350" s="23"/>
    </row>
    <row r="351" spans="1:52" ht="30" customHeight="1" x14ac:dyDescent="0.3">
      <c r="A351" s="19" t="s">
        <v>1301</v>
      </c>
      <c r="B351" s="20"/>
      <c r="C351" s="20"/>
      <c r="D351" s="20"/>
      <c r="E351" s="24"/>
      <c r="F351" s="27"/>
      <c r="G351" s="24"/>
      <c r="H351" s="27"/>
      <c r="I351" s="24"/>
      <c r="J351" s="27"/>
      <c r="K351" s="24"/>
      <c r="L351" s="27"/>
      <c r="M351" s="21"/>
      <c r="N351" s="1" t="s">
        <v>100</v>
      </c>
    </row>
    <row r="352" spans="1:52" ht="30" customHeight="1" x14ac:dyDescent="0.3">
      <c r="A352" s="22" t="s">
        <v>1302</v>
      </c>
      <c r="B352" s="22" t="s">
        <v>1303</v>
      </c>
      <c r="C352" s="22" t="s">
        <v>135</v>
      </c>
      <c r="D352" s="23">
        <v>2.1999999999999999E-2</v>
      </c>
      <c r="E352" s="25">
        <f>단가대비표!O62</f>
        <v>511929</v>
      </c>
      <c r="F352" s="28">
        <f>TRUNC(E352*D352,1)</f>
        <v>11262.4</v>
      </c>
      <c r="G352" s="25">
        <f>단가대비표!P62</f>
        <v>0</v>
      </c>
      <c r="H352" s="28">
        <f>TRUNC(G352*D352,1)</f>
        <v>0</v>
      </c>
      <c r="I352" s="25">
        <f>단가대비표!V62</f>
        <v>0</v>
      </c>
      <c r="J352" s="28">
        <f>TRUNC(I352*D352,1)</f>
        <v>0</v>
      </c>
      <c r="K352" s="25">
        <f t="shared" ref="K352:L354" si="57">TRUNC(E352+G352+I352,1)</f>
        <v>511929</v>
      </c>
      <c r="L352" s="28">
        <f t="shared" si="57"/>
        <v>11262.4</v>
      </c>
      <c r="M352" s="22" t="s">
        <v>52</v>
      </c>
      <c r="N352" s="2" t="s">
        <v>100</v>
      </c>
      <c r="O352" s="2" t="s">
        <v>1304</v>
      </c>
      <c r="P352" s="2" t="s">
        <v>64</v>
      </c>
      <c r="Q352" s="2" t="s">
        <v>64</v>
      </c>
      <c r="R352" s="2" t="s">
        <v>63</v>
      </c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2" t="s">
        <v>52</v>
      </c>
      <c r="AW352" s="2" t="s">
        <v>1305</v>
      </c>
      <c r="AX352" s="2" t="s">
        <v>52</v>
      </c>
      <c r="AY352" s="2" t="s">
        <v>52</v>
      </c>
      <c r="AZ352" s="2" t="s">
        <v>52</v>
      </c>
    </row>
    <row r="353" spans="1:52" ht="30" customHeight="1" x14ac:dyDescent="0.3">
      <c r="A353" s="22" t="s">
        <v>1306</v>
      </c>
      <c r="B353" s="22" t="s">
        <v>677</v>
      </c>
      <c r="C353" s="22" t="s">
        <v>678</v>
      </c>
      <c r="D353" s="23">
        <v>0.3</v>
      </c>
      <c r="E353" s="25">
        <f>단가대비표!O184</f>
        <v>0</v>
      </c>
      <c r="F353" s="28">
        <f>TRUNC(E353*D353,1)</f>
        <v>0</v>
      </c>
      <c r="G353" s="25">
        <f>단가대비표!P184</f>
        <v>277642</v>
      </c>
      <c r="H353" s="28">
        <f>TRUNC(G353*D353,1)</f>
        <v>83292.600000000006</v>
      </c>
      <c r="I353" s="25">
        <f>단가대비표!V184</f>
        <v>0</v>
      </c>
      <c r="J353" s="28">
        <f>TRUNC(I353*D353,1)</f>
        <v>0</v>
      </c>
      <c r="K353" s="25">
        <f t="shared" si="57"/>
        <v>277642</v>
      </c>
      <c r="L353" s="28">
        <f t="shared" si="57"/>
        <v>83292.600000000006</v>
      </c>
      <c r="M353" s="22" t="s">
        <v>52</v>
      </c>
      <c r="N353" s="2" t="s">
        <v>100</v>
      </c>
      <c r="O353" s="2" t="s">
        <v>1307</v>
      </c>
      <c r="P353" s="2" t="s">
        <v>64</v>
      </c>
      <c r="Q353" s="2" t="s">
        <v>64</v>
      </c>
      <c r="R353" s="2" t="s">
        <v>63</v>
      </c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2" t="s">
        <v>52</v>
      </c>
      <c r="AW353" s="2" t="s">
        <v>1308</v>
      </c>
      <c r="AX353" s="2" t="s">
        <v>52</v>
      </c>
      <c r="AY353" s="2" t="s">
        <v>52</v>
      </c>
      <c r="AZ353" s="2" t="s">
        <v>52</v>
      </c>
    </row>
    <row r="354" spans="1:52" ht="30" customHeight="1" x14ac:dyDescent="0.3">
      <c r="A354" s="22" t="s">
        <v>1134</v>
      </c>
      <c r="B354" s="22" t="s">
        <v>677</v>
      </c>
      <c r="C354" s="22" t="s">
        <v>678</v>
      </c>
      <c r="D354" s="23">
        <v>0.45</v>
      </c>
      <c r="E354" s="25">
        <f>단가대비표!O172</f>
        <v>0</v>
      </c>
      <c r="F354" s="28">
        <f>TRUNC(E354*D354,1)</f>
        <v>0</v>
      </c>
      <c r="G354" s="25">
        <f>단가대비표!P172</f>
        <v>172068</v>
      </c>
      <c r="H354" s="28">
        <f>TRUNC(G354*D354,1)</f>
        <v>77430.600000000006</v>
      </c>
      <c r="I354" s="25">
        <f>단가대비표!V172</f>
        <v>0</v>
      </c>
      <c r="J354" s="28">
        <f>TRUNC(I354*D354,1)</f>
        <v>0</v>
      </c>
      <c r="K354" s="25">
        <f t="shared" si="57"/>
        <v>172068</v>
      </c>
      <c r="L354" s="28">
        <f t="shared" si="57"/>
        <v>77430.600000000006</v>
      </c>
      <c r="M354" s="22" t="s">
        <v>52</v>
      </c>
      <c r="N354" s="2" t="s">
        <v>100</v>
      </c>
      <c r="O354" s="2" t="s">
        <v>1186</v>
      </c>
      <c r="P354" s="2" t="s">
        <v>64</v>
      </c>
      <c r="Q354" s="2" t="s">
        <v>64</v>
      </c>
      <c r="R354" s="2" t="s">
        <v>63</v>
      </c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2" t="s">
        <v>52</v>
      </c>
      <c r="AW354" s="2" t="s">
        <v>1309</v>
      </c>
      <c r="AX354" s="2" t="s">
        <v>52</v>
      </c>
      <c r="AY354" s="2" t="s">
        <v>52</v>
      </c>
      <c r="AZ354" s="2" t="s">
        <v>52</v>
      </c>
    </row>
    <row r="355" spans="1:52" ht="30" customHeight="1" x14ac:dyDescent="0.3">
      <c r="A355" s="22" t="s">
        <v>681</v>
      </c>
      <c r="B355" s="22" t="s">
        <v>52</v>
      </c>
      <c r="C355" s="22" t="s">
        <v>52</v>
      </c>
      <c r="D355" s="23"/>
      <c r="E355" s="25"/>
      <c r="F355" s="28">
        <f>TRUNC(SUMIF(N352:N354, N351, F352:F354),0)</f>
        <v>11262</v>
      </c>
      <c r="G355" s="25"/>
      <c r="H355" s="28">
        <f>TRUNC(SUMIF(N352:N354, N351, H352:H354),0)</f>
        <v>160723</v>
      </c>
      <c r="I355" s="25"/>
      <c r="J355" s="28">
        <f>TRUNC(SUMIF(N352:N354, N351, J352:J354),0)</f>
        <v>0</v>
      </c>
      <c r="K355" s="25"/>
      <c r="L355" s="28">
        <f>F355+H355+J355</f>
        <v>171985</v>
      </c>
      <c r="M355" s="22" t="s">
        <v>52</v>
      </c>
      <c r="N355" s="2" t="s">
        <v>67</v>
      </c>
      <c r="O355" s="2" t="s">
        <v>67</v>
      </c>
      <c r="P355" s="2" t="s">
        <v>52</v>
      </c>
      <c r="Q355" s="2" t="s">
        <v>52</v>
      </c>
      <c r="R355" s="2" t="s">
        <v>52</v>
      </c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2" t="s">
        <v>52</v>
      </c>
      <c r="AW355" s="2" t="s">
        <v>52</v>
      </c>
      <c r="AX355" s="2" t="s">
        <v>52</v>
      </c>
      <c r="AY355" s="2" t="s">
        <v>52</v>
      </c>
      <c r="AZ355" s="2" t="s">
        <v>52</v>
      </c>
    </row>
    <row r="356" spans="1:52" ht="30" customHeight="1" x14ac:dyDescent="0.3">
      <c r="A356" s="23"/>
      <c r="B356" s="23"/>
      <c r="C356" s="23"/>
      <c r="D356" s="23"/>
      <c r="E356" s="25"/>
      <c r="F356" s="28"/>
      <c r="G356" s="25"/>
      <c r="H356" s="28"/>
      <c r="I356" s="25"/>
      <c r="J356" s="28"/>
      <c r="K356" s="25"/>
      <c r="L356" s="28"/>
      <c r="M356" s="23"/>
    </row>
    <row r="357" spans="1:52" ht="30" customHeight="1" x14ac:dyDescent="0.3">
      <c r="A357" s="19" t="s">
        <v>1310</v>
      </c>
      <c r="B357" s="20"/>
      <c r="C357" s="20"/>
      <c r="D357" s="20"/>
      <c r="E357" s="24"/>
      <c r="F357" s="27"/>
      <c r="G357" s="24"/>
      <c r="H357" s="27"/>
      <c r="I357" s="24"/>
      <c r="J357" s="27"/>
      <c r="K357" s="24"/>
      <c r="L357" s="27"/>
      <c r="M357" s="21"/>
      <c r="N357" s="1" t="s">
        <v>1311</v>
      </c>
    </row>
    <row r="358" spans="1:52" ht="30" customHeight="1" x14ac:dyDescent="0.3">
      <c r="A358" s="22" t="s">
        <v>1315</v>
      </c>
      <c r="B358" s="22" t="s">
        <v>677</v>
      </c>
      <c r="C358" s="22" t="s">
        <v>678</v>
      </c>
      <c r="D358" s="23">
        <v>4.5999999999999999E-2</v>
      </c>
      <c r="E358" s="25">
        <f>단가대비표!O175</f>
        <v>0</v>
      </c>
      <c r="F358" s="28">
        <f>TRUNC(E358*D358,1)</f>
        <v>0</v>
      </c>
      <c r="G358" s="25">
        <f>단가대비표!P175</f>
        <v>275790</v>
      </c>
      <c r="H358" s="28">
        <f>TRUNC(G358*D358,1)</f>
        <v>12686.3</v>
      </c>
      <c r="I358" s="25">
        <f>단가대비표!V175</f>
        <v>0</v>
      </c>
      <c r="J358" s="28">
        <f>TRUNC(I358*D358,1)</f>
        <v>0</v>
      </c>
      <c r="K358" s="25">
        <f>TRUNC(E358+G358+I358,1)</f>
        <v>275790</v>
      </c>
      <c r="L358" s="28">
        <f>TRUNC(F358+H358+J358,1)</f>
        <v>12686.3</v>
      </c>
      <c r="M358" s="22" t="s">
        <v>52</v>
      </c>
      <c r="N358" s="2" t="s">
        <v>1311</v>
      </c>
      <c r="O358" s="2" t="s">
        <v>1316</v>
      </c>
      <c r="P358" s="2" t="s">
        <v>64</v>
      </c>
      <c r="Q358" s="2" t="s">
        <v>64</v>
      </c>
      <c r="R358" s="2" t="s">
        <v>63</v>
      </c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2" t="s">
        <v>52</v>
      </c>
      <c r="AW358" s="2" t="s">
        <v>1317</v>
      </c>
      <c r="AX358" s="2" t="s">
        <v>52</v>
      </c>
      <c r="AY358" s="2" t="s">
        <v>52</v>
      </c>
      <c r="AZ358" s="2" t="s">
        <v>52</v>
      </c>
    </row>
    <row r="359" spans="1:52" ht="30" customHeight="1" x14ac:dyDescent="0.3">
      <c r="A359" s="22" t="s">
        <v>1134</v>
      </c>
      <c r="B359" s="22" t="s">
        <v>677</v>
      </c>
      <c r="C359" s="22" t="s">
        <v>678</v>
      </c>
      <c r="D359" s="23">
        <v>1.4999999999999999E-2</v>
      </c>
      <c r="E359" s="25">
        <f>단가대비표!O172</f>
        <v>0</v>
      </c>
      <c r="F359" s="28">
        <f>TRUNC(E359*D359,1)</f>
        <v>0</v>
      </c>
      <c r="G359" s="25">
        <f>단가대비표!P172</f>
        <v>172068</v>
      </c>
      <c r="H359" s="28">
        <f>TRUNC(G359*D359,1)</f>
        <v>2581</v>
      </c>
      <c r="I359" s="25">
        <f>단가대비표!V172</f>
        <v>0</v>
      </c>
      <c r="J359" s="28">
        <f>TRUNC(I359*D359,1)</f>
        <v>0</v>
      </c>
      <c r="K359" s="25">
        <f>TRUNC(E359+G359+I359,1)</f>
        <v>172068</v>
      </c>
      <c r="L359" s="28">
        <f>TRUNC(F359+H359+J359,1)</f>
        <v>2581</v>
      </c>
      <c r="M359" s="22" t="s">
        <v>52</v>
      </c>
      <c r="N359" s="2" t="s">
        <v>1311</v>
      </c>
      <c r="O359" s="2" t="s">
        <v>1186</v>
      </c>
      <c r="P359" s="2" t="s">
        <v>64</v>
      </c>
      <c r="Q359" s="2" t="s">
        <v>64</v>
      </c>
      <c r="R359" s="2" t="s">
        <v>63</v>
      </c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2" t="s">
        <v>52</v>
      </c>
      <c r="AW359" s="2" t="s">
        <v>1318</v>
      </c>
      <c r="AX359" s="2" t="s">
        <v>52</v>
      </c>
      <c r="AY359" s="2" t="s">
        <v>52</v>
      </c>
      <c r="AZ359" s="2" t="s">
        <v>52</v>
      </c>
    </row>
    <row r="360" spans="1:52" ht="30" customHeight="1" x14ac:dyDescent="0.3">
      <c r="A360" s="22" t="s">
        <v>681</v>
      </c>
      <c r="B360" s="22" t="s">
        <v>52</v>
      </c>
      <c r="C360" s="22" t="s">
        <v>52</v>
      </c>
      <c r="D360" s="23"/>
      <c r="E360" s="25"/>
      <c r="F360" s="28">
        <f>TRUNC(SUMIF(N358:N359, N357, F358:F359),0)</f>
        <v>0</v>
      </c>
      <c r="G360" s="25"/>
      <c r="H360" s="28">
        <f>TRUNC(SUMIF(N358:N359, N357, H358:H359),0)</f>
        <v>15267</v>
      </c>
      <c r="I360" s="25"/>
      <c r="J360" s="28">
        <f>TRUNC(SUMIF(N358:N359, N357, J358:J359),0)</f>
        <v>0</v>
      </c>
      <c r="K360" s="25"/>
      <c r="L360" s="28">
        <f>F360+H360+J360</f>
        <v>15267</v>
      </c>
      <c r="M360" s="22" t="s">
        <v>52</v>
      </c>
      <c r="N360" s="2" t="s">
        <v>67</v>
      </c>
      <c r="O360" s="2" t="s">
        <v>67</v>
      </c>
      <c r="P360" s="2" t="s">
        <v>52</v>
      </c>
      <c r="Q360" s="2" t="s">
        <v>52</v>
      </c>
      <c r="R360" s="2" t="s">
        <v>52</v>
      </c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2" t="s">
        <v>52</v>
      </c>
      <c r="AW360" s="2" t="s">
        <v>52</v>
      </c>
      <c r="AX360" s="2" t="s">
        <v>52</v>
      </c>
      <c r="AY360" s="2" t="s">
        <v>52</v>
      </c>
      <c r="AZ360" s="2" t="s">
        <v>52</v>
      </c>
    </row>
    <row r="361" spans="1:52" ht="30" customHeight="1" x14ac:dyDescent="0.3">
      <c r="A361" s="23"/>
      <c r="B361" s="23"/>
      <c r="C361" s="23"/>
      <c r="D361" s="23"/>
      <c r="E361" s="25"/>
      <c r="F361" s="28"/>
      <c r="G361" s="25"/>
      <c r="H361" s="28"/>
      <c r="I361" s="25"/>
      <c r="J361" s="28"/>
      <c r="K361" s="25"/>
      <c r="L361" s="28"/>
      <c r="M361" s="23"/>
    </row>
    <row r="362" spans="1:52" ht="30" customHeight="1" x14ac:dyDescent="0.3">
      <c r="A362" s="19" t="s">
        <v>1319</v>
      </c>
      <c r="B362" s="20"/>
      <c r="C362" s="20"/>
      <c r="D362" s="20"/>
      <c r="E362" s="24"/>
      <c r="F362" s="27"/>
      <c r="G362" s="24"/>
      <c r="H362" s="27"/>
      <c r="I362" s="24"/>
      <c r="J362" s="27"/>
      <c r="K362" s="24"/>
      <c r="L362" s="27"/>
      <c r="M362" s="21"/>
      <c r="N362" s="1" t="s">
        <v>89</v>
      </c>
    </row>
    <row r="363" spans="1:52" ht="30" customHeight="1" x14ac:dyDescent="0.3">
      <c r="A363" s="22" t="s">
        <v>1320</v>
      </c>
      <c r="B363" s="22" t="s">
        <v>1321</v>
      </c>
      <c r="C363" s="22" t="s">
        <v>1322</v>
      </c>
      <c r="D363" s="23">
        <v>5.3600000000000002E-2</v>
      </c>
      <c r="E363" s="25">
        <f>단가대비표!O115</f>
        <v>23275</v>
      </c>
      <c r="F363" s="28">
        <f>TRUNC(E363*D363,1)</f>
        <v>1247.5</v>
      </c>
      <c r="G363" s="25">
        <f>단가대비표!P115</f>
        <v>0</v>
      </c>
      <c r="H363" s="28">
        <f>TRUNC(G363*D363,1)</f>
        <v>0</v>
      </c>
      <c r="I363" s="25">
        <f>단가대비표!V115</f>
        <v>0</v>
      </c>
      <c r="J363" s="28">
        <f>TRUNC(I363*D363,1)</f>
        <v>0</v>
      </c>
      <c r="K363" s="25">
        <f t="shared" ref="K363:L365" si="58">TRUNC(E363+G363+I363,1)</f>
        <v>23275</v>
      </c>
      <c r="L363" s="28">
        <f t="shared" si="58"/>
        <v>1247.5</v>
      </c>
      <c r="M363" s="22" t="s">
        <v>52</v>
      </c>
      <c r="N363" s="2" t="s">
        <v>89</v>
      </c>
      <c r="O363" s="2" t="s">
        <v>1323</v>
      </c>
      <c r="P363" s="2" t="s">
        <v>64</v>
      </c>
      <c r="Q363" s="2" t="s">
        <v>64</v>
      </c>
      <c r="R363" s="2" t="s">
        <v>63</v>
      </c>
      <c r="S363" s="3"/>
      <c r="T363" s="3"/>
      <c r="U363" s="3"/>
      <c r="V363" s="3">
        <v>1</v>
      </c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2" t="s">
        <v>52</v>
      </c>
      <c r="AW363" s="2" t="s">
        <v>1324</v>
      </c>
      <c r="AX363" s="2" t="s">
        <v>52</v>
      </c>
      <c r="AY363" s="2" t="s">
        <v>52</v>
      </c>
      <c r="AZ363" s="2" t="s">
        <v>52</v>
      </c>
    </row>
    <row r="364" spans="1:52" ht="30" customHeight="1" x14ac:dyDescent="0.3">
      <c r="A364" s="22" t="s">
        <v>673</v>
      </c>
      <c r="B364" s="22" t="s">
        <v>1325</v>
      </c>
      <c r="C364" s="22" t="s">
        <v>630</v>
      </c>
      <c r="D364" s="23">
        <v>1</v>
      </c>
      <c r="E364" s="25">
        <f>TRUNC(SUMIF(V363:V365, RIGHTB(O364, 1), F363:F365)*U364, 2)</f>
        <v>62.37</v>
      </c>
      <c r="F364" s="28">
        <f>TRUNC(E364*D364,1)</f>
        <v>62.3</v>
      </c>
      <c r="G364" s="25">
        <v>0</v>
      </c>
      <c r="H364" s="28">
        <f>TRUNC(G364*D364,1)</f>
        <v>0</v>
      </c>
      <c r="I364" s="25">
        <v>0</v>
      </c>
      <c r="J364" s="28">
        <f>TRUNC(I364*D364,1)</f>
        <v>0</v>
      </c>
      <c r="K364" s="25">
        <f t="shared" si="58"/>
        <v>62.3</v>
      </c>
      <c r="L364" s="28">
        <f t="shared" si="58"/>
        <v>62.3</v>
      </c>
      <c r="M364" s="22" t="s">
        <v>52</v>
      </c>
      <c r="N364" s="2" t="s">
        <v>89</v>
      </c>
      <c r="O364" s="2" t="s">
        <v>631</v>
      </c>
      <c r="P364" s="2" t="s">
        <v>64</v>
      </c>
      <c r="Q364" s="2" t="s">
        <v>64</v>
      </c>
      <c r="R364" s="2" t="s">
        <v>64</v>
      </c>
      <c r="S364" s="3">
        <v>0</v>
      </c>
      <c r="T364" s="3">
        <v>0</v>
      </c>
      <c r="U364" s="3">
        <v>0.05</v>
      </c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2" t="s">
        <v>52</v>
      </c>
      <c r="AW364" s="2" t="s">
        <v>1326</v>
      </c>
      <c r="AX364" s="2" t="s">
        <v>52</v>
      </c>
      <c r="AY364" s="2" t="s">
        <v>52</v>
      </c>
      <c r="AZ364" s="2" t="s">
        <v>52</v>
      </c>
    </row>
    <row r="365" spans="1:52" ht="30" customHeight="1" x14ac:dyDescent="0.3">
      <c r="A365" s="22" t="s">
        <v>1312</v>
      </c>
      <c r="B365" s="22" t="s">
        <v>1313</v>
      </c>
      <c r="C365" s="22" t="s">
        <v>78</v>
      </c>
      <c r="D365" s="23">
        <v>1</v>
      </c>
      <c r="E365" s="25">
        <f>일위대가목록!E55</f>
        <v>0</v>
      </c>
      <c r="F365" s="28">
        <f>TRUNC(E365*D365,1)</f>
        <v>0</v>
      </c>
      <c r="G365" s="25">
        <f>일위대가목록!F55</f>
        <v>15267</v>
      </c>
      <c r="H365" s="28">
        <f>TRUNC(G365*D365,1)</f>
        <v>15267</v>
      </c>
      <c r="I365" s="25">
        <f>일위대가목록!G55</f>
        <v>0</v>
      </c>
      <c r="J365" s="28">
        <f>TRUNC(I365*D365,1)</f>
        <v>0</v>
      </c>
      <c r="K365" s="25">
        <f t="shared" si="58"/>
        <v>15267</v>
      </c>
      <c r="L365" s="28">
        <f t="shared" si="58"/>
        <v>15267</v>
      </c>
      <c r="M365" s="22" t="s">
        <v>1314</v>
      </c>
      <c r="N365" s="2" t="s">
        <v>89</v>
      </c>
      <c r="O365" s="2" t="s">
        <v>1311</v>
      </c>
      <c r="P365" s="2" t="s">
        <v>63</v>
      </c>
      <c r="Q365" s="2" t="s">
        <v>64</v>
      </c>
      <c r="R365" s="2" t="s">
        <v>64</v>
      </c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2" t="s">
        <v>52</v>
      </c>
      <c r="AW365" s="2" t="s">
        <v>1327</v>
      </c>
      <c r="AX365" s="2" t="s">
        <v>52</v>
      </c>
      <c r="AY365" s="2" t="s">
        <v>52</v>
      </c>
      <c r="AZ365" s="2" t="s">
        <v>52</v>
      </c>
    </row>
    <row r="366" spans="1:52" ht="30" customHeight="1" x14ac:dyDescent="0.3">
      <c r="A366" s="22" t="s">
        <v>681</v>
      </c>
      <c r="B366" s="22" t="s">
        <v>52</v>
      </c>
      <c r="C366" s="22" t="s">
        <v>52</v>
      </c>
      <c r="D366" s="23"/>
      <c r="E366" s="25"/>
      <c r="F366" s="28">
        <f>TRUNC(SUMIF(N363:N365, N362, F363:F365),0)</f>
        <v>1309</v>
      </c>
      <c r="G366" s="25"/>
      <c r="H366" s="28">
        <f>TRUNC(SUMIF(N363:N365, N362, H363:H365),0)</f>
        <v>15267</v>
      </c>
      <c r="I366" s="25"/>
      <c r="J366" s="28">
        <f>TRUNC(SUMIF(N363:N365, N362, J363:J365),0)</f>
        <v>0</v>
      </c>
      <c r="K366" s="25"/>
      <c r="L366" s="28">
        <f>F366+H366+J366</f>
        <v>16576</v>
      </c>
      <c r="M366" s="22" t="s">
        <v>52</v>
      </c>
      <c r="N366" s="2" t="s">
        <v>67</v>
      </c>
      <c r="O366" s="2" t="s">
        <v>67</v>
      </c>
      <c r="P366" s="2" t="s">
        <v>52</v>
      </c>
      <c r="Q366" s="2" t="s">
        <v>52</v>
      </c>
      <c r="R366" s="2" t="s">
        <v>52</v>
      </c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2" t="s">
        <v>52</v>
      </c>
      <c r="AW366" s="2" t="s">
        <v>52</v>
      </c>
      <c r="AX366" s="2" t="s">
        <v>52</v>
      </c>
      <c r="AY366" s="2" t="s">
        <v>52</v>
      </c>
      <c r="AZ366" s="2" t="s">
        <v>52</v>
      </c>
    </row>
    <row r="367" spans="1:52" ht="30" customHeight="1" x14ac:dyDescent="0.3">
      <c r="A367" s="23"/>
      <c r="B367" s="23"/>
      <c r="C367" s="23"/>
      <c r="D367" s="23"/>
      <c r="E367" s="25"/>
      <c r="F367" s="28"/>
      <c r="G367" s="25"/>
      <c r="H367" s="28"/>
      <c r="I367" s="25"/>
      <c r="J367" s="28"/>
      <c r="K367" s="25"/>
      <c r="L367" s="28"/>
      <c r="M367" s="23"/>
    </row>
    <row r="368" spans="1:52" ht="30" customHeight="1" x14ac:dyDescent="0.3">
      <c r="A368" s="19" t="s">
        <v>1328</v>
      </c>
      <c r="B368" s="20"/>
      <c r="C368" s="20"/>
      <c r="D368" s="20"/>
      <c r="E368" s="24"/>
      <c r="F368" s="27"/>
      <c r="G368" s="24"/>
      <c r="H368" s="27"/>
      <c r="I368" s="24"/>
      <c r="J368" s="27"/>
      <c r="K368" s="24"/>
      <c r="L368" s="27"/>
      <c r="M368" s="21"/>
      <c r="N368" s="1" t="s">
        <v>62</v>
      </c>
    </row>
    <row r="369" spans="1:52" ht="30" customHeight="1" x14ac:dyDescent="0.3">
      <c r="A369" s="22" t="s">
        <v>1329</v>
      </c>
      <c r="B369" s="22" t="s">
        <v>1330</v>
      </c>
      <c r="C369" s="22" t="s">
        <v>222</v>
      </c>
      <c r="D369" s="23">
        <v>0.18</v>
      </c>
      <c r="E369" s="25">
        <f>단가대비표!O116</f>
        <v>3040000</v>
      </c>
      <c r="F369" s="28">
        <f>TRUNC(E369*D369,1)</f>
        <v>547200</v>
      </c>
      <c r="G369" s="25">
        <f>단가대비표!P116</f>
        <v>0</v>
      </c>
      <c r="H369" s="28">
        <f>TRUNC(G369*D369,1)</f>
        <v>0</v>
      </c>
      <c r="I369" s="25">
        <f>단가대비표!V116</f>
        <v>0</v>
      </c>
      <c r="J369" s="28">
        <f>TRUNC(I369*D369,1)</f>
        <v>0</v>
      </c>
      <c r="K369" s="25">
        <f t="shared" ref="K369:L371" si="59">TRUNC(E369+G369+I369,1)</f>
        <v>3040000</v>
      </c>
      <c r="L369" s="28">
        <f t="shared" si="59"/>
        <v>547200</v>
      </c>
      <c r="M369" s="22" t="s">
        <v>1182</v>
      </c>
      <c r="N369" s="2" t="s">
        <v>52</v>
      </c>
      <c r="O369" s="2" t="s">
        <v>1331</v>
      </c>
      <c r="P369" s="2" t="s">
        <v>64</v>
      </c>
      <c r="Q369" s="2" t="s">
        <v>64</v>
      </c>
      <c r="R369" s="2" t="s">
        <v>63</v>
      </c>
      <c r="S369" s="3"/>
      <c r="T369" s="3"/>
      <c r="U369" s="3"/>
      <c r="V369" s="3">
        <v>1</v>
      </c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2" t="s">
        <v>52</v>
      </c>
      <c r="AW369" s="2" t="s">
        <v>1332</v>
      </c>
      <c r="AX369" s="2" t="s">
        <v>52</v>
      </c>
      <c r="AY369" s="2" t="s">
        <v>1185</v>
      </c>
      <c r="AZ369" s="2" t="s">
        <v>52</v>
      </c>
    </row>
    <row r="370" spans="1:52" ht="30" customHeight="1" x14ac:dyDescent="0.3">
      <c r="A370" s="22" t="s">
        <v>1333</v>
      </c>
      <c r="B370" s="22" t="s">
        <v>1334</v>
      </c>
      <c r="C370" s="22" t="s">
        <v>60</v>
      </c>
      <c r="D370" s="23">
        <v>1</v>
      </c>
      <c r="E370" s="25">
        <f>일위대가목록!E58</f>
        <v>0</v>
      </c>
      <c r="F370" s="28">
        <f>TRUNC(E370*D370,1)</f>
        <v>0</v>
      </c>
      <c r="G370" s="25">
        <f>일위대가목록!F58</f>
        <v>0</v>
      </c>
      <c r="H370" s="28">
        <f>TRUNC(G370*D370,1)</f>
        <v>0</v>
      </c>
      <c r="I370" s="25">
        <f>일위대가목록!G58</f>
        <v>436144</v>
      </c>
      <c r="J370" s="28">
        <f>TRUNC(I370*D370,1)</f>
        <v>436144</v>
      </c>
      <c r="K370" s="25">
        <f t="shared" si="59"/>
        <v>436144</v>
      </c>
      <c r="L370" s="28">
        <f t="shared" si="59"/>
        <v>436144</v>
      </c>
      <c r="M370" s="22" t="s">
        <v>1182</v>
      </c>
      <c r="N370" s="2" t="s">
        <v>52</v>
      </c>
      <c r="O370" s="2" t="s">
        <v>1335</v>
      </c>
      <c r="P370" s="2" t="s">
        <v>63</v>
      </c>
      <c r="Q370" s="2" t="s">
        <v>64</v>
      </c>
      <c r="R370" s="2" t="s">
        <v>64</v>
      </c>
      <c r="S370" s="3"/>
      <c r="T370" s="3"/>
      <c r="U370" s="3"/>
      <c r="V370" s="3">
        <v>1</v>
      </c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2" t="s">
        <v>52</v>
      </c>
      <c r="AW370" s="2" t="s">
        <v>1336</v>
      </c>
      <c r="AX370" s="2" t="s">
        <v>52</v>
      </c>
      <c r="AY370" s="2" t="s">
        <v>1185</v>
      </c>
      <c r="AZ370" s="2" t="s">
        <v>52</v>
      </c>
    </row>
    <row r="371" spans="1:52" ht="30" customHeight="1" x14ac:dyDescent="0.3">
      <c r="A371" s="22" t="s">
        <v>1192</v>
      </c>
      <c r="B371" s="22" t="s">
        <v>1193</v>
      </c>
      <c r="C371" s="22" t="s">
        <v>630</v>
      </c>
      <c r="D371" s="23">
        <v>1</v>
      </c>
      <c r="E371" s="25">
        <v>0</v>
      </c>
      <c r="F371" s="28">
        <f>TRUNC(E371*D371,1)</f>
        <v>0</v>
      </c>
      <c r="G371" s="25">
        <v>0</v>
      </c>
      <c r="H371" s="28">
        <f>TRUNC(G371*D371,1)</f>
        <v>0</v>
      </c>
      <c r="I371" s="25">
        <f>TRUNC(SUMIF(V369:V371, RIGHTB(O371, 1), L369:L371)*U371, 2)</f>
        <v>983344</v>
      </c>
      <c r="J371" s="28">
        <f>TRUNC(I371*D371,1)</f>
        <v>983344</v>
      </c>
      <c r="K371" s="25">
        <f t="shared" si="59"/>
        <v>983344</v>
      </c>
      <c r="L371" s="28">
        <f t="shared" si="59"/>
        <v>983344</v>
      </c>
      <c r="M371" s="22" t="s">
        <v>52</v>
      </c>
      <c r="N371" s="2" t="s">
        <v>62</v>
      </c>
      <c r="O371" s="2" t="s">
        <v>631</v>
      </c>
      <c r="P371" s="2" t="s">
        <v>64</v>
      </c>
      <c r="Q371" s="2" t="s">
        <v>64</v>
      </c>
      <c r="R371" s="2" t="s">
        <v>64</v>
      </c>
      <c r="S371" s="3">
        <v>3</v>
      </c>
      <c r="T371" s="3">
        <v>2</v>
      </c>
      <c r="U371" s="3">
        <v>1</v>
      </c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2" t="s">
        <v>52</v>
      </c>
      <c r="AW371" s="2" t="s">
        <v>1337</v>
      </c>
      <c r="AX371" s="2" t="s">
        <v>52</v>
      </c>
      <c r="AY371" s="2" t="s">
        <v>52</v>
      </c>
      <c r="AZ371" s="2" t="s">
        <v>52</v>
      </c>
    </row>
    <row r="372" spans="1:52" ht="30" customHeight="1" x14ac:dyDescent="0.3">
      <c r="A372" s="22" t="s">
        <v>681</v>
      </c>
      <c r="B372" s="22" t="s">
        <v>52</v>
      </c>
      <c r="C372" s="22" t="s">
        <v>52</v>
      </c>
      <c r="D372" s="23"/>
      <c r="E372" s="25"/>
      <c r="F372" s="28">
        <f>TRUNC(SUMIF(N369:N371, N368, F369:F371),0)</f>
        <v>0</v>
      </c>
      <c r="G372" s="25"/>
      <c r="H372" s="28">
        <f>TRUNC(SUMIF(N369:N371, N368, H369:H371),0)</f>
        <v>0</v>
      </c>
      <c r="I372" s="25"/>
      <c r="J372" s="28">
        <f>TRUNC(SUMIF(N369:N371, N368, J369:J371),0)</f>
        <v>983344</v>
      </c>
      <c r="K372" s="25"/>
      <c r="L372" s="28">
        <f>F372+H372+J372</f>
        <v>983344</v>
      </c>
      <c r="M372" s="22" t="s">
        <v>52</v>
      </c>
      <c r="N372" s="2" t="s">
        <v>67</v>
      </c>
      <c r="O372" s="2" t="s">
        <v>67</v>
      </c>
      <c r="P372" s="2" t="s">
        <v>52</v>
      </c>
      <c r="Q372" s="2" t="s">
        <v>52</v>
      </c>
      <c r="R372" s="2" t="s">
        <v>52</v>
      </c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2" t="s">
        <v>52</v>
      </c>
      <c r="AW372" s="2" t="s">
        <v>52</v>
      </c>
      <c r="AX372" s="2" t="s">
        <v>52</v>
      </c>
      <c r="AY372" s="2" t="s">
        <v>52</v>
      </c>
      <c r="AZ372" s="2" t="s">
        <v>52</v>
      </c>
    </row>
    <row r="373" spans="1:52" ht="30" customHeight="1" x14ac:dyDescent="0.3">
      <c r="A373" s="23"/>
      <c r="B373" s="23"/>
      <c r="C373" s="23"/>
      <c r="D373" s="23"/>
      <c r="E373" s="25"/>
      <c r="F373" s="28"/>
      <c r="G373" s="25"/>
      <c r="H373" s="28"/>
      <c r="I373" s="25"/>
      <c r="J373" s="28"/>
      <c r="K373" s="25"/>
      <c r="L373" s="28"/>
      <c r="M373" s="23"/>
    </row>
    <row r="374" spans="1:52" ht="30" customHeight="1" x14ac:dyDescent="0.3">
      <c r="A374" s="19" t="s">
        <v>1338</v>
      </c>
      <c r="B374" s="20"/>
      <c r="C374" s="20"/>
      <c r="D374" s="20"/>
      <c r="E374" s="24"/>
      <c r="F374" s="27"/>
      <c r="G374" s="24"/>
      <c r="H374" s="27"/>
      <c r="I374" s="24"/>
      <c r="J374" s="27"/>
      <c r="K374" s="24"/>
      <c r="L374" s="27"/>
      <c r="M374" s="21"/>
      <c r="N374" s="1" t="s">
        <v>1335</v>
      </c>
    </row>
    <row r="375" spans="1:52" ht="30" customHeight="1" x14ac:dyDescent="0.3">
      <c r="A375" s="22" t="s">
        <v>1181</v>
      </c>
      <c r="B375" s="22" t="s">
        <v>677</v>
      </c>
      <c r="C375" s="22" t="s">
        <v>678</v>
      </c>
      <c r="D375" s="23">
        <v>0.57999999999999996</v>
      </c>
      <c r="E375" s="25">
        <f>단가대비표!O174</f>
        <v>0</v>
      </c>
      <c r="F375" s="28">
        <f>TRUNC(E375*D375,1)</f>
        <v>0</v>
      </c>
      <c r="G375" s="25">
        <f>단가대비표!P174</f>
        <v>281939</v>
      </c>
      <c r="H375" s="28">
        <f>TRUNC(G375*D375,1)</f>
        <v>163524.6</v>
      </c>
      <c r="I375" s="25">
        <f>단가대비표!V174</f>
        <v>0</v>
      </c>
      <c r="J375" s="28">
        <f>TRUNC(I375*D375,1)</f>
        <v>0</v>
      </c>
      <c r="K375" s="25">
        <f t="shared" ref="K375:L378" si="60">TRUNC(E375+G375+I375,1)</f>
        <v>281939</v>
      </c>
      <c r="L375" s="28">
        <f t="shared" si="60"/>
        <v>163524.6</v>
      </c>
      <c r="M375" s="22" t="s">
        <v>1182</v>
      </c>
      <c r="N375" s="2" t="s">
        <v>52</v>
      </c>
      <c r="O375" s="2" t="s">
        <v>1183</v>
      </c>
      <c r="P375" s="2" t="s">
        <v>64</v>
      </c>
      <c r="Q375" s="2" t="s">
        <v>64</v>
      </c>
      <c r="R375" s="2" t="s">
        <v>63</v>
      </c>
      <c r="S375" s="3"/>
      <c r="T375" s="3"/>
      <c r="U375" s="3"/>
      <c r="V375" s="3">
        <v>1</v>
      </c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2" t="s">
        <v>52</v>
      </c>
      <c r="AW375" s="2" t="s">
        <v>1340</v>
      </c>
      <c r="AX375" s="2" t="s">
        <v>52</v>
      </c>
      <c r="AY375" s="2" t="s">
        <v>1185</v>
      </c>
      <c r="AZ375" s="2" t="s">
        <v>52</v>
      </c>
    </row>
    <row r="376" spans="1:52" ht="30" customHeight="1" x14ac:dyDescent="0.3">
      <c r="A376" s="22" t="s">
        <v>1341</v>
      </c>
      <c r="B376" s="22" t="s">
        <v>677</v>
      </c>
      <c r="C376" s="22" t="s">
        <v>678</v>
      </c>
      <c r="D376" s="23">
        <v>0.34</v>
      </c>
      <c r="E376" s="25">
        <f>단가대비표!O173</f>
        <v>0</v>
      </c>
      <c r="F376" s="28">
        <f>TRUNC(E376*D376,1)</f>
        <v>0</v>
      </c>
      <c r="G376" s="25">
        <f>단가대비표!P173</f>
        <v>226122</v>
      </c>
      <c r="H376" s="28">
        <f>TRUNC(G376*D376,1)</f>
        <v>76881.399999999994</v>
      </c>
      <c r="I376" s="25">
        <f>단가대비표!V173</f>
        <v>0</v>
      </c>
      <c r="J376" s="28">
        <f>TRUNC(I376*D376,1)</f>
        <v>0</v>
      </c>
      <c r="K376" s="25">
        <f t="shared" si="60"/>
        <v>226122</v>
      </c>
      <c r="L376" s="28">
        <f t="shared" si="60"/>
        <v>76881.399999999994</v>
      </c>
      <c r="M376" s="22" t="s">
        <v>1182</v>
      </c>
      <c r="N376" s="2" t="s">
        <v>52</v>
      </c>
      <c r="O376" s="2" t="s">
        <v>1342</v>
      </c>
      <c r="P376" s="2" t="s">
        <v>64</v>
      </c>
      <c r="Q376" s="2" t="s">
        <v>64</v>
      </c>
      <c r="R376" s="2" t="s">
        <v>63</v>
      </c>
      <c r="S376" s="3"/>
      <c r="T376" s="3"/>
      <c r="U376" s="3"/>
      <c r="V376" s="3">
        <v>1</v>
      </c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2" t="s">
        <v>52</v>
      </c>
      <c r="AW376" s="2" t="s">
        <v>1343</v>
      </c>
      <c r="AX376" s="2" t="s">
        <v>52</v>
      </c>
      <c r="AY376" s="2" t="s">
        <v>1185</v>
      </c>
      <c r="AZ376" s="2" t="s">
        <v>52</v>
      </c>
    </row>
    <row r="377" spans="1:52" ht="30" customHeight="1" x14ac:dyDescent="0.3">
      <c r="A377" s="22" t="s">
        <v>820</v>
      </c>
      <c r="B377" s="22" t="s">
        <v>821</v>
      </c>
      <c r="C377" s="22" t="s">
        <v>662</v>
      </c>
      <c r="D377" s="23">
        <v>2</v>
      </c>
      <c r="E377" s="25">
        <f>일위대가목록!E19</f>
        <v>7505</v>
      </c>
      <c r="F377" s="28">
        <f>TRUNC(E377*D377,1)</f>
        <v>15010</v>
      </c>
      <c r="G377" s="25">
        <f>일위대가목록!F19</f>
        <v>59020</v>
      </c>
      <c r="H377" s="28">
        <f>TRUNC(G377*D377,1)</f>
        <v>118040</v>
      </c>
      <c r="I377" s="25">
        <f>일위대가목록!G19</f>
        <v>31344</v>
      </c>
      <c r="J377" s="28">
        <f>TRUNC(I377*D377,1)</f>
        <v>62688</v>
      </c>
      <c r="K377" s="25">
        <f t="shared" si="60"/>
        <v>97869</v>
      </c>
      <c r="L377" s="28">
        <f t="shared" si="60"/>
        <v>195738</v>
      </c>
      <c r="M377" s="22" t="s">
        <v>1182</v>
      </c>
      <c r="N377" s="2" t="s">
        <v>52</v>
      </c>
      <c r="O377" s="2" t="s">
        <v>819</v>
      </c>
      <c r="P377" s="2" t="s">
        <v>63</v>
      </c>
      <c r="Q377" s="2" t="s">
        <v>64</v>
      </c>
      <c r="R377" s="2" t="s">
        <v>64</v>
      </c>
      <c r="S377" s="3"/>
      <c r="T377" s="3"/>
      <c r="U377" s="3"/>
      <c r="V377" s="3">
        <v>1</v>
      </c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2" t="s">
        <v>52</v>
      </c>
      <c r="AW377" s="2" t="s">
        <v>1344</v>
      </c>
      <c r="AX377" s="2" t="s">
        <v>52</v>
      </c>
      <c r="AY377" s="2" t="s">
        <v>1185</v>
      </c>
      <c r="AZ377" s="2" t="s">
        <v>52</v>
      </c>
    </row>
    <row r="378" spans="1:52" ht="30" customHeight="1" x14ac:dyDescent="0.3">
      <c r="A378" s="22" t="s">
        <v>1192</v>
      </c>
      <c r="B378" s="22" t="s">
        <v>1193</v>
      </c>
      <c r="C378" s="22" t="s">
        <v>630</v>
      </c>
      <c r="D378" s="23">
        <v>1</v>
      </c>
      <c r="E378" s="25">
        <v>0</v>
      </c>
      <c r="F378" s="28">
        <f>TRUNC(E378*D378,1)</f>
        <v>0</v>
      </c>
      <c r="G378" s="25">
        <v>0</v>
      </c>
      <c r="H378" s="28">
        <f>TRUNC(G378*D378,1)</f>
        <v>0</v>
      </c>
      <c r="I378" s="25">
        <f>TRUNC(SUMIF(V375:V378, RIGHTB(O378, 1), L375:L378)*U378, 2)</f>
        <v>436144</v>
      </c>
      <c r="J378" s="28">
        <f>TRUNC(I378*D378,1)</f>
        <v>436144</v>
      </c>
      <c r="K378" s="25">
        <f t="shared" si="60"/>
        <v>436144</v>
      </c>
      <c r="L378" s="28">
        <f t="shared" si="60"/>
        <v>436144</v>
      </c>
      <c r="M378" s="22" t="s">
        <v>52</v>
      </c>
      <c r="N378" s="2" t="s">
        <v>1335</v>
      </c>
      <c r="O378" s="2" t="s">
        <v>631</v>
      </c>
      <c r="P378" s="2" t="s">
        <v>64</v>
      </c>
      <c r="Q378" s="2" t="s">
        <v>64</v>
      </c>
      <c r="R378" s="2" t="s">
        <v>64</v>
      </c>
      <c r="S378" s="3">
        <v>3</v>
      </c>
      <c r="T378" s="3">
        <v>2</v>
      </c>
      <c r="U378" s="3">
        <v>1</v>
      </c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2" t="s">
        <v>52</v>
      </c>
      <c r="AW378" s="2" t="s">
        <v>1345</v>
      </c>
      <c r="AX378" s="2" t="s">
        <v>52</v>
      </c>
      <c r="AY378" s="2" t="s">
        <v>52</v>
      </c>
      <c r="AZ378" s="2" t="s">
        <v>52</v>
      </c>
    </row>
    <row r="379" spans="1:52" ht="30" customHeight="1" x14ac:dyDescent="0.3">
      <c r="A379" s="22" t="s">
        <v>681</v>
      </c>
      <c r="B379" s="22" t="s">
        <v>52</v>
      </c>
      <c r="C379" s="22" t="s">
        <v>52</v>
      </c>
      <c r="D379" s="23"/>
      <c r="E379" s="25"/>
      <c r="F379" s="28">
        <f>TRUNC(SUMIF(N375:N378, N374, F375:F378),0)</f>
        <v>0</v>
      </c>
      <c r="G379" s="25"/>
      <c r="H379" s="28">
        <f>TRUNC(SUMIF(N375:N378, N374, H375:H378),0)</f>
        <v>0</v>
      </c>
      <c r="I379" s="25"/>
      <c r="J379" s="28">
        <f>TRUNC(SUMIF(N375:N378, N374, J375:J378),0)</f>
        <v>436144</v>
      </c>
      <c r="K379" s="25"/>
      <c r="L379" s="28">
        <f>F379+H379+J379</f>
        <v>436144</v>
      </c>
      <c r="M379" s="22" t="s">
        <v>52</v>
      </c>
      <c r="N379" s="2" t="s">
        <v>67</v>
      </c>
      <c r="O379" s="2" t="s">
        <v>67</v>
      </c>
      <c r="P379" s="2" t="s">
        <v>52</v>
      </c>
      <c r="Q379" s="2" t="s">
        <v>52</v>
      </c>
      <c r="R379" s="2" t="s">
        <v>52</v>
      </c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2" t="s">
        <v>52</v>
      </c>
      <c r="AW379" s="2" t="s">
        <v>52</v>
      </c>
      <c r="AX379" s="2" t="s">
        <v>52</v>
      </c>
      <c r="AY379" s="2" t="s">
        <v>52</v>
      </c>
      <c r="AZ379" s="2" t="s">
        <v>52</v>
      </c>
    </row>
    <row r="380" spans="1:52" ht="30" customHeight="1" x14ac:dyDescent="0.3">
      <c r="A380" s="23"/>
      <c r="B380" s="23"/>
      <c r="C380" s="23"/>
      <c r="D380" s="23"/>
      <c r="E380" s="25"/>
      <c r="F380" s="28"/>
      <c r="G380" s="25"/>
      <c r="H380" s="28"/>
      <c r="I380" s="25"/>
      <c r="J380" s="28"/>
      <c r="K380" s="25"/>
      <c r="L380" s="28"/>
      <c r="M380" s="23"/>
    </row>
    <row r="381" spans="1:52" ht="30" customHeight="1" x14ac:dyDescent="0.3">
      <c r="A381" s="19" t="s">
        <v>1346</v>
      </c>
      <c r="B381" s="20"/>
      <c r="C381" s="20"/>
      <c r="D381" s="20"/>
      <c r="E381" s="24"/>
      <c r="F381" s="27"/>
      <c r="G381" s="24"/>
      <c r="H381" s="27"/>
      <c r="I381" s="24"/>
      <c r="J381" s="27"/>
      <c r="K381" s="24"/>
      <c r="L381" s="27"/>
      <c r="M381" s="21"/>
      <c r="N381" s="1" t="s">
        <v>129</v>
      </c>
    </row>
    <row r="382" spans="1:52" ht="30" customHeight="1" x14ac:dyDescent="0.3">
      <c r="A382" s="22" t="s">
        <v>1347</v>
      </c>
      <c r="B382" s="22" t="s">
        <v>1348</v>
      </c>
      <c r="C382" s="22" t="s">
        <v>72</v>
      </c>
      <c r="D382" s="23">
        <v>14.55</v>
      </c>
      <c r="E382" s="25">
        <f>단가대비표!O140</f>
        <v>3550</v>
      </c>
      <c r="F382" s="28">
        <f t="shared" ref="F382:F390" si="61">TRUNC(E382*D382,1)</f>
        <v>51652.5</v>
      </c>
      <c r="G382" s="25">
        <f>단가대비표!P140</f>
        <v>0</v>
      </c>
      <c r="H382" s="28">
        <f t="shared" ref="H382:H390" si="62">TRUNC(G382*D382,1)</f>
        <v>0</v>
      </c>
      <c r="I382" s="25">
        <f>단가대비표!V140</f>
        <v>0</v>
      </c>
      <c r="J382" s="28">
        <f t="shared" ref="J382:J390" si="63">TRUNC(I382*D382,1)</f>
        <v>0</v>
      </c>
      <c r="K382" s="25">
        <f t="shared" ref="K382:K390" si="64">TRUNC(E382+G382+I382,1)</f>
        <v>3550</v>
      </c>
      <c r="L382" s="28">
        <f t="shared" ref="L382:L390" si="65">TRUNC(F382+H382+J382,1)</f>
        <v>51652.5</v>
      </c>
      <c r="M382" s="22" t="s">
        <v>1182</v>
      </c>
      <c r="N382" s="2" t="s">
        <v>52</v>
      </c>
      <c r="O382" s="2" t="s">
        <v>1349</v>
      </c>
      <c r="P382" s="2" t="s">
        <v>64</v>
      </c>
      <c r="Q382" s="2" t="s">
        <v>64</v>
      </c>
      <c r="R382" s="2" t="s">
        <v>63</v>
      </c>
      <c r="S382" s="3"/>
      <c r="T382" s="3"/>
      <c r="U382" s="3"/>
      <c r="V382" s="3">
        <v>1</v>
      </c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2" t="s">
        <v>52</v>
      </c>
      <c r="AW382" s="2" t="s">
        <v>1350</v>
      </c>
      <c r="AX382" s="2" t="s">
        <v>52</v>
      </c>
      <c r="AY382" s="2" t="s">
        <v>1185</v>
      </c>
      <c r="AZ382" s="2" t="s">
        <v>52</v>
      </c>
    </row>
    <row r="383" spans="1:52" ht="30" customHeight="1" x14ac:dyDescent="0.3">
      <c r="A383" s="22" t="s">
        <v>1351</v>
      </c>
      <c r="B383" s="22" t="s">
        <v>1352</v>
      </c>
      <c r="C383" s="22" t="s">
        <v>630</v>
      </c>
      <c r="D383" s="23">
        <v>1</v>
      </c>
      <c r="E383" s="25">
        <f>TRUNC(SUMIF(V382:V390, RIGHTB(O383, 1), F382:F390)*U383, 2)</f>
        <v>7747.87</v>
      </c>
      <c r="F383" s="28">
        <f t="shared" si="61"/>
        <v>7747.8</v>
      </c>
      <c r="G383" s="25">
        <v>0</v>
      </c>
      <c r="H383" s="28">
        <f t="shared" si="62"/>
        <v>0</v>
      </c>
      <c r="I383" s="25">
        <v>0</v>
      </c>
      <c r="J383" s="28">
        <f t="shared" si="63"/>
        <v>0</v>
      </c>
      <c r="K383" s="25">
        <f t="shared" si="64"/>
        <v>7747.8</v>
      </c>
      <c r="L383" s="28">
        <f t="shared" si="65"/>
        <v>7747.8</v>
      </c>
      <c r="M383" s="22" t="s">
        <v>1182</v>
      </c>
      <c r="N383" s="2" t="s">
        <v>52</v>
      </c>
      <c r="O383" s="2" t="s">
        <v>631</v>
      </c>
      <c r="P383" s="2" t="s">
        <v>64</v>
      </c>
      <c r="Q383" s="2" t="s">
        <v>64</v>
      </c>
      <c r="R383" s="2" t="s">
        <v>64</v>
      </c>
      <c r="S383" s="3">
        <v>0</v>
      </c>
      <c r="T383" s="3">
        <v>0</v>
      </c>
      <c r="U383" s="3">
        <v>0.15</v>
      </c>
      <c r="V383" s="3"/>
      <c r="W383" s="3"/>
      <c r="X383" s="3"/>
      <c r="Y383" s="3">
        <v>4</v>
      </c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2" t="s">
        <v>52</v>
      </c>
      <c r="AW383" s="2" t="s">
        <v>1353</v>
      </c>
      <c r="AX383" s="2" t="s">
        <v>52</v>
      </c>
      <c r="AY383" s="2" t="s">
        <v>1185</v>
      </c>
      <c r="AZ383" s="2" t="s">
        <v>52</v>
      </c>
    </row>
    <row r="384" spans="1:52" ht="30" customHeight="1" x14ac:dyDescent="0.3">
      <c r="A384" s="22" t="s">
        <v>1354</v>
      </c>
      <c r="B384" s="22" t="s">
        <v>1355</v>
      </c>
      <c r="C384" s="22" t="s">
        <v>78</v>
      </c>
      <c r="D384" s="23">
        <v>2.73</v>
      </c>
      <c r="E384" s="25">
        <f>단가대비표!O80</f>
        <v>41580</v>
      </c>
      <c r="F384" s="28">
        <f t="shared" si="61"/>
        <v>113513.4</v>
      </c>
      <c r="G384" s="25">
        <f>단가대비표!P80</f>
        <v>0</v>
      </c>
      <c r="H384" s="28">
        <f t="shared" si="62"/>
        <v>0</v>
      </c>
      <c r="I384" s="25">
        <f>단가대비표!V80</f>
        <v>0</v>
      </c>
      <c r="J384" s="28">
        <f t="shared" si="63"/>
        <v>0</v>
      </c>
      <c r="K384" s="25">
        <f t="shared" si="64"/>
        <v>41580</v>
      </c>
      <c r="L384" s="28">
        <f t="shared" si="65"/>
        <v>113513.4</v>
      </c>
      <c r="M384" s="22" t="s">
        <v>52</v>
      </c>
      <c r="N384" s="2" t="s">
        <v>129</v>
      </c>
      <c r="O384" s="2" t="s">
        <v>1356</v>
      </c>
      <c r="P384" s="2" t="s">
        <v>64</v>
      </c>
      <c r="Q384" s="2" t="s">
        <v>64</v>
      </c>
      <c r="R384" s="2" t="s">
        <v>63</v>
      </c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2" t="s">
        <v>52</v>
      </c>
      <c r="AW384" s="2" t="s">
        <v>1357</v>
      </c>
      <c r="AX384" s="2" t="s">
        <v>52</v>
      </c>
      <c r="AY384" s="2" t="s">
        <v>52</v>
      </c>
      <c r="AZ384" s="2" t="s">
        <v>52</v>
      </c>
    </row>
    <row r="385" spans="1:52" ht="30" customHeight="1" x14ac:dyDescent="0.3">
      <c r="A385" s="22" t="s">
        <v>1358</v>
      </c>
      <c r="B385" s="22" t="s">
        <v>1359</v>
      </c>
      <c r="C385" s="22" t="s">
        <v>72</v>
      </c>
      <c r="D385" s="23">
        <v>2</v>
      </c>
      <c r="E385" s="25">
        <f>단가대비표!O81</f>
        <v>1320</v>
      </c>
      <c r="F385" s="28">
        <f t="shared" si="61"/>
        <v>2640</v>
      </c>
      <c r="G385" s="25">
        <f>단가대비표!P81</f>
        <v>0</v>
      </c>
      <c r="H385" s="28">
        <f t="shared" si="62"/>
        <v>0</v>
      </c>
      <c r="I385" s="25">
        <f>단가대비표!V81</f>
        <v>0</v>
      </c>
      <c r="J385" s="28">
        <f t="shared" si="63"/>
        <v>0</v>
      </c>
      <c r="K385" s="25">
        <f t="shared" si="64"/>
        <v>1320</v>
      </c>
      <c r="L385" s="28">
        <f t="shared" si="65"/>
        <v>2640</v>
      </c>
      <c r="M385" s="22" t="s">
        <v>1182</v>
      </c>
      <c r="N385" s="2" t="s">
        <v>52</v>
      </c>
      <c r="O385" s="2" t="s">
        <v>1360</v>
      </c>
      <c r="P385" s="2" t="s">
        <v>64</v>
      </c>
      <c r="Q385" s="2" t="s">
        <v>64</v>
      </c>
      <c r="R385" s="2" t="s">
        <v>63</v>
      </c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2" t="s">
        <v>52</v>
      </c>
      <c r="AW385" s="2" t="s">
        <v>1361</v>
      </c>
      <c r="AX385" s="2" t="s">
        <v>52</v>
      </c>
      <c r="AY385" s="2" t="s">
        <v>1185</v>
      </c>
      <c r="AZ385" s="2" t="s">
        <v>52</v>
      </c>
    </row>
    <row r="386" spans="1:52" ht="30" customHeight="1" x14ac:dyDescent="0.3">
      <c r="A386" s="22" t="s">
        <v>1351</v>
      </c>
      <c r="B386" s="22" t="s">
        <v>1362</v>
      </c>
      <c r="C386" s="22" t="s">
        <v>630</v>
      </c>
      <c r="D386" s="23">
        <v>1</v>
      </c>
      <c r="E386" s="25">
        <f>TRUNC(SUMIF(W382:W390, RIGHTB(O386, 1), F382:F390)*U386, 2)</f>
        <v>0</v>
      </c>
      <c r="F386" s="28">
        <f t="shared" si="61"/>
        <v>0</v>
      </c>
      <c r="G386" s="25">
        <v>0</v>
      </c>
      <c r="H386" s="28">
        <f t="shared" si="62"/>
        <v>0</v>
      </c>
      <c r="I386" s="25">
        <v>0</v>
      </c>
      <c r="J386" s="28">
        <f t="shared" si="63"/>
        <v>0</v>
      </c>
      <c r="K386" s="25">
        <f t="shared" si="64"/>
        <v>0</v>
      </c>
      <c r="L386" s="28">
        <f t="shared" si="65"/>
        <v>0</v>
      </c>
      <c r="M386" s="22" t="s">
        <v>1182</v>
      </c>
      <c r="N386" s="2" t="s">
        <v>52</v>
      </c>
      <c r="O386" s="2" t="s">
        <v>1194</v>
      </c>
      <c r="P386" s="2" t="s">
        <v>64</v>
      </c>
      <c r="Q386" s="2" t="s">
        <v>64</v>
      </c>
      <c r="R386" s="2" t="s">
        <v>64</v>
      </c>
      <c r="S386" s="3">
        <v>0</v>
      </c>
      <c r="T386" s="3">
        <v>0</v>
      </c>
      <c r="U386" s="3">
        <v>0.28999999999999998</v>
      </c>
      <c r="V386" s="3"/>
      <c r="W386" s="3"/>
      <c r="X386" s="3"/>
      <c r="Y386" s="3">
        <v>4</v>
      </c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2" t="s">
        <v>52</v>
      </c>
      <c r="AW386" s="2" t="s">
        <v>1363</v>
      </c>
      <c r="AX386" s="2" t="s">
        <v>52</v>
      </c>
      <c r="AY386" s="2" t="s">
        <v>1185</v>
      </c>
      <c r="AZ386" s="2" t="s">
        <v>52</v>
      </c>
    </row>
    <row r="387" spans="1:52" ht="30" customHeight="1" x14ac:dyDescent="0.3">
      <c r="A387" s="22" t="s">
        <v>1306</v>
      </c>
      <c r="B387" s="22" t="s">
        <v>677</v>
      </c>
      <c r="C387" s="22" t="s">
        <v>678</v>
      </c>
      <c r="D387" s="23">
        <v>3.3000000000000002E-2</v>
      </c>
      <c r="E387" s="25">
        <f>단가대비표!O184</f>
        <v>0</v>
      </c>
      <c r="F387" s="28">
        <f t="shared" si="61"/>
        <v>0</v>
      </c>
      <c r="G387" s="25">
        <f>단가대비표!P184</f>
        <v>277642</v>
      </c>
      <c r="H387" s="28">
        <f t="shared" si="62"/>
        <v>9162.1</v>
      </c>
      <c r="I387" s="25">
        <f>단가대비표!V184</f>
        <v>0</v>
      </c>
      <c r="J387" s="28">
        <f t="shared" si="63"/>
        <v>0</v>
      </c>
      <c r="K387" s="25">
        <f t="shared" si="64"/>
        <v>277642</v>
      </c>
      <c r="L387" s="28">
        <f t="shared" si="65"/>
        <v>9162.1</v>
      </c>
      <c r="M387" s="22" t="s">
        <v>1182</v>
      </c>
      <c r="N387" s="2" t="s">
        <v>52</v>
      </c>
      <c r="O387" s="2" t="s">
        <v>1307</v>
      </c>
      <c r="P387" s="2" t="s">
        <v>64</v>
      </c>
      <c r="Q387" s="2" t="s">
        <v>64</v>
      </c>
      <c r="R387" s="2" t="s">
        <v>63</v>
      </c>
      <c r="S387" s="3"/>
      <c r="T387" s="3"/>
      <c r="U387" s="3"/>
      <c r="V387" s="3"/>
      <c r="W387" s="3"/>
      <c r="X387" s="3">
        <v>3</v>
      </c>
      <c r="Y387" s="3">
        <v>4</v>
      </c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2" t="s">
        <v>52</v>
      </c>
      <c r="AW387" s="2" t="s">
        <v>1364</v>
      </c>
      <c r="AX387" s="2" t="s">
        <v>52</v>
      </c>
      <c r="AY387" s="2" t="s">
        <v>1185</v>
      </c>
      <c r="AZ387" s="2" t="s">
        <v>52</v>
      </c>
    </row>
    <row r="388" spans="1:52" ht="30" customHeight="1" x14ac:dyDescent="0.3">
      <c r="A388" s="22" t="s">
        <v>1134</v>
      </c>
      <c r="B388" s="22" t="s">
        <v>677</v>
      </c>
      <c r="C388" s="22" t="s">
        <v>678</v>
      </c>
      <c r="D388" s="23">
        <v>1.6500000000000001E-2</v>
      </c>
      <c r="E388" s="25">
        <f>단가대비표!O172</f>
        <v>0</v>
      </c>
      <c r="F388" s="28">
        <f t="shared" si="61"/>
        <v>0</v>
      </c>
      <c r="G388" s="25">
        <f>단가대비표!P172</f>
        <v>172068</v>
      </c>
      <c r="H388" s="28">
        <f t="shared" si="62"/>
        <v>2839.1</v>
      </c>
      <c r="I388" s="25">
        <f>단가대비표!V172</f>
        <v>0</v>
      </c>
      <c r="J388" s="28">
        <f t="shared" si="63"/>
        <v>0</v>
      </c>
      <c r="K388" s="25">
        <f t="shared" si="64"/>
        <v>172068</v>
      </c>
      <c r="L388" s="28">
        <f t="shared" si="65"/>
        <v>2839.1</v>
      </c>
      <c r="M388" s="22" t="s">
        <v>1182</v>
      </c>
      <c r="N388" s="2" t="s">
        <v>52</v>
      </c>
      <c r="O388" s="2" t="s">
        <v>1186</v>
      </c>
      <c r="P388" s="2" t="s">
        <v>64</v>
      </c>
      <c r="Q388" s="2" t="s">
        <v>64</v>
      </c>
      <c r="R388" s="2" t="s">
        <v>63</v>
      </c>
      <c r="S388" s="3"/>
      <c r="T388" s="3"/>
      <c r="U388" s="3"/>
      <c r="V388" s="3"/>
      <c r="W388" s="3"/>
      <c r="X388" s="3">
        <v>3</v>
      </c>
      <c r="Y388" s="3">
        <v>4</v>
      </c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2" t="s">
        <v>52</v>
      </c>
      <c r="AW388" s="2" t="s">
        <v>1365</v>
      </c>
      <c r="AX388" s="2" t="s">
        <v>52</v>
      </c>
      <c r="AY388" s="2" t="s">
        <v>1185</v>
      </c>
      <c r="AZ388" s="2" t="s">
        <v>52</v>
      </c>
    </row>
    <row r="389" spans="1:52" ht="30" customHeight="1" x14ac:dyDescent="0.3">
      <c r="A389" s="22" t="s">
        <v>1366</v>
      </c>
      <c r="B389" s="22" t="s">
        <v>1367</v>
      </c>
      <c r="C389" s="22" t="s">
        <v>630</v>
      </c>
      <c r="D389" s="23">
        <v>1</v>
      </c>
      <c r="E389" s="25">
        <v>0</v>
      </c>
      <c r="F389" s="28">
        <f t="shared" si="61"/>
        <v>0</v>
      </c>
      <c r="G389" s="25">
        <f>TRUNC(SUMIF(X382:X390, RIGHTB(O389, 1), H382:H390)*U389, 2)</f>
        <v>7200.72</v>
      </c>
      <c r="H389" s="28">
        <f t="shared" si="62"/>
        <v>7200.7</v>
      </c>
      <c r="I389" s="25">
        <v>0</v>
      </c>
      <c r="J389" s="28">
        <f t="shared" si="63"/>
        <v>0</v>
      </c>
      <c r="K389" s="25">
        <f t="shared" si="64"/>
        <v>7200.7</v>
      </c>
      <c r="L389" s="28">
        <f t="shared" si="65"/>
        <v>7200.7</v>
      </c>
      <c r="M389" s="22" t="s">
        <v>1182</v>
      </c>
      <c r="N389" s="2" t="s">
        <v>52</v>
      </c>
      <c r="O389" s="2" t="s">
        <v>1368</v>
      </c>
      <c r="P389" s="2" t="s">
        <v>64</v>
      </c>
      <c r="Q389" s="2" t="s">
        <v>64</v>
      </c>
      <c r="R389" s="2" t="s">
        <v>64</v>
      </c>
      <c r="S389" s="3">
        <v>1</v>
      </c>
      <c r="T389" s="3">
        <v>1</v>
      </c>
      <c r="U389" s="3">
        <v>0.6</v>
      </c>
      <c r="V389" s="3"/>
      <c r="W389" s="3"/>
      <c r="X389" s="3"/>
      <c r="Y389" s="3">
        <v>4</v>
      </c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2" t="s">
        <v>52</v>
      </c>
      <c r="AW389" s="2" t="s">
        <v>1369</v>
      </c>
      <c r="AX389" s="2" t="s">
        <v>52</v>
      </c>
      <c r="AY389" s="2" t="s">
        <v>1185</v>
      </c>
      <c r="AZ389" s="2" t="s">
        <v>52</v>
      </c>
    </row>
    <row r="390" spans="1:52" ht="30" customHeight="1" x14ac:dyDescent="0.3">
      <c r="A390" s="22" t="s">
        <v>1192</v>
      </c>
      <c r="B390" s="22" t="s">
        <v>1193</v>
      </c>
      <c r="C390" s="22" t="s">
        <v>630</v>
      </c>
      <c r="D390" s="23">
        <v>1</v>
      </c>
      <c r="E390" s="25">
        <v>0</v>
      </c>
      <c r="F390" s="28">
        <f t="shared" si="61"/>
        <v>0</v>
      </c>
      <c r="G390" s="25">
        <v>0</v>
      </c>
      <c r="H390" s="28">
        <f t="shared" si="62"/>
        <v>0</v>
      </c>
      <c r="I390" s="25">
        <f>TRUNC(SUMIF(Y382:Y390, RIGHTB(O390, 1), L382:L390)*U390, 2)</f>
        <v>26949.7</v>
      </c>
      <c r="J390" s="28">
        <f t="shared" si="63"/>
        <v>26949.7</v>
      </c>
      <c r="K390" s="25">
        <f t="shared" si="64"/>
        <v>26949.7</v>
      </c>
      <c r="L390" s="28">
        <f t="shared" si="65"/>
        <v>26949.7</v>
      </c>
      <c r="M390" s="22" t="s">
        <v>52</v>
      </c>
      <c r="N390" s="2" t="s">
        <v>129</v>
      </c>
      <c r="O390" s="2" t="s">
        <v>1370</v>
      </c>
      <c r="P390" s="2" t="s">
        <v>64</v>
      </c>
      <c r="Q390" s="2" t="s">
        <v>64</v>
      </c>
      <c r="R390" s="2" t="s">
        <v>64</v>
      </c>
      <c r="S390" s="3">
        <v>3</v>
      </c>
      <c r="T390" s="3">
        <v>2</v>
      </c>
      <c r="U390" s="3">
        <v>1</v>
      </c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2" t="s">
        <v>52</v>
      </c>
      <c r="AW390" s="2" t="s">
        <v>1371</v>
      </c>
      <c r="AX390" s="2" t="s">
        <v>52</v>
      </c>
      <c r="AY390" s="2" t="s">
        <v>52</v>
      </c>
      <c r="AZ390" s="2" t="s">
        <v>52</v>
      </c>
    </row>
    <row r="391" spans="1:52" ht="30" customHeight="1" x14ac:dyDescent="0.3">
      <c r="A391" s="22" t="s">
        <v>681</v>
      </c>
      <c r="B391" s="22" t="s">
        <v>52</v>
      </c>
      <c r="C391" s="22" t="s">
        <v>52</v>
      </c>
      <c r="D391" s="23"/>
      <c r="E391" s="25"/>
      <c r="F391" s="28">
        <f>TRUNC(SUMIF(N382:N390, N381, F382:F390),0)</f>
        <v>113513</v>
      </c>
      <c r="G391" s="25"/>
      <c r="H391" s="28">
        <f>TRUNC(SUMIF(N382:N390, N381, H382:H390),0)</f>
        <v>0</v>
      </c>
      <c r="I391" s="25"/>
      <c r="J391" s="28">
        <f>TRUNC(SUMIF(N382:N390, N381, J382:J390),0)</f>
        <v>26949</v>
      </c>
      <c r="K391" s="25"/>
      <c r="L391" s="28">
        <f>F391+H391+J391</f>
        <v>140462</v>
      </c>
      <c r="M391" s="22" t="s">
        <v>52</v>
      </c>
      <c r="N391" s="2" t="s">
        <v>67</v>
      </c>
      <c r="O391" s="2" t="s">
        <v>67</v>
      </c>
      <c r="P391" s="2" t="s">
        <v>52</v>
      </c>
      <c r="Q391" s="2" t="s">
        <v>52</v>
      </c>
      <c r="R391" s="2" t="s">
        <v>52</v>
      </c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2" t="s">
        <v>52</v>
      </c>
      <c r="AW391" s="2" t="s">
        <v>52</v>
      </c>
      <c r="AX391" s="2" t="s">
        <v>52</v>
      </c>
      <c r="AY391" s="2" t="s">
        <v>52</v>
      </c>
      <c r="AZ391" s="2" t="s">
        <v>52</v>
      </c>
    </row>
    <row r="392" spans="1:52" ht="30" customHeight="1" x14ac:dyDescent="0.3">
      <c r="A392" s="23"/>
      <c r="B392" s="23"/>
      <c r="C392" s="23"/>
      <c r="D392" s="23"/>
      <c r="E392" s="25"/>
      <c r="F392" s="28"/>
      <c r="G392" s="25"/>
      <c r="H392" s="28"/>
      <c r="I392" s="25"/>
      <c r="J392" s="28"/>
      <c r="K392" s="25"/>
      <c r="L392" s="28"/>
      <c r="M392" s="23"/>
    </row>
    <row r="393" spans="1:52" ht="30" customHeight="1" x14ac:dyDescent="0.3">
      <c r="A393" s="19" t="s">
        <v>1372</v>
      </c>
      <c r="B393" s="20"/>
      <c r="C393" s="20"/>
      <c r="D393" s="20"/>
      <c r="E393" s="24"/>
      <c r="F393" s="27"/>
      <c r="G393" s="24"/>
      <c r="H393" s="27"/>
      <c r="I393" s="24"/>
      <c r="J393" s="27"/>
      <c r="K393" s="24"/>
      <c r="L393" s="27"/>
      <c r="M393" s="21"/>
      <c r="N393" s="1" t="s">
        <v>119</v>
      </c>
    </row>
    <row r="394" spans="1:52" ht="30" customHeight="1" x14ac:dyDescent="0.3">
      <c r="A394" s="22" t="s">
        <v>1134</v>
      </c>
      <c r="B394" s="22" t="s">
        <v>677</v>
      </c>
      <c r="C394" s="22" t="s">
        <v>678</v>
      </c>
      <c r="D394" s="23">
        <v>0.13</v>
      </c>
      <c r="E394" s="25">
        <f>단가대비표!O172</f>
        <v>0</v>
      </c>
      <c r="F394" s="28">
        <f>TRUNC(E394*D394,1)</f>
        <v>0</v>
      </c>
      <c r="G394" s="25">
        <f>단가대비표!P172</f>
        <v>172068</v>
      </c>
      <c r="H394" s="28">
        <f>TRUNC(G394*D394,1)</f>
        <v>22368.799999999999</v>
      </c>
      <c r="I394" s="25">
        <f>단가대비표!V172</f>
        <v>0</v>
      </c>
      <c r="J394" s="28">
        <f>TRUNC(I394*D394,1)</f>
        <v>0</v>
      </c>
      <c r="K394" s="25">
        <f>TRUNC(E394+G394+I394,1)</f>
        <v>172068</v>
      </c>
      <c r="L394" s="28">
        <f>TRUNC(F394+H394+J394,1)</f>
        <v>22368.799999999999</v>
      </c>
      <c r="M394" s="22" t="s">
        <v>52</v>
      </c>
      <c r="N394" s="2" t="s">
        <v>119</v>
      </c>
      <c r="O394" s="2" t="s">
        <v>1186</v>
      </c>
      <c r="P394" s="2" t="s">
        <v>64</v>
      </c>
      <c r="Q394" s="2" t="s">
        <v>64</v>
      </c>
      <c r="R394" s="2" t="s">
        <v>63</v>
      </c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2" t="s">
        <v>52</v>
      </c>
      <c r="AW394" s="2" t="s">
        <v>1373</v>
      </c>
      <c r="AX394" s="2" t="s">
        <v>52</v>
      </c>
      <c r="AY394" s="2" t="s">
        <v>52</v>
      </c>
      <c r="AZ394" s="2" t="s">
        <v>52</v>
      </c>
    </row>
    <row r="395" spans="1:52" ht="30" customHeight="1" x14ac:dyDescent="0.3">
      <c r="A395" s="22" t="s">
        <v>681</v>
      </c>
      <c r="B395" s="22" t="s">
        <v>52</v>
      </c>
      <c r="C395" s="22" t="s">
        <v>52</v>
      </c>
      <c r="D395" s="23"/>
      <c r="E395" s="25"/>
      <c r="F395" s="28">
        <f>TRUNC(SUMIF(N394:N394, N393, F394:F394),0)</f>
        <v>0</v>
      </c>
      <c r="G395" s="25"/>
      <c r="H395" s="28">
        <f>TRUNC(SUMIF(N394:N394, N393, H394:H394),0)</f>
        <v>22368</v>
      </c>
      <c r="I395" s="25"/>
      <c r="J395" s="28">
        <f>TRUNC(SUMIF(N394:N394, N393, J394:J394),0)</f>
        <v>0</v>
      </c>
      <c r="K395" s="25"/>
      <c r="L395" s="28">
        <f>F395+H395+J395</f>
        <v>22368</v>
      </c>
      <c r="M395" s="22" t="s">
        <v>52</v>
      </c>
      <c r="N395" s="2" t="s">
        <v>67</v>
      </c>
      <c r="O395" s="2" t="s">
        <v>67</v>
      </c>
      <c r="P395" s="2" t="s">
        <v>52</v>
      </c>
      <c r="Q395" s="2" t="s">
        <v>52</v>
      </c>
      <c r="R395" s="2" t="s">
        <v>52</v>
      </c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2" t="s">
        <v>52</v>
      </c>
      <c r="AW395" s="2" t="s">
        <v>52</v>
      </c>
      <c r="AX395" s="2" t="s">
        <v>52</v>
      </c>
      <c r="AY395" s="2" t="s">
        <v>52</v>
      </c>
      <c r="AZ395" s="2" t="s">
        <v>52</v>
      </c>
    </row>
    <row r="396" spans="1:52" ht="30" customHeight="1" x14ac:dyDescent="0.3">
      <c r="A396" s="23"/>
      <c r="B396" s="23"/>
      <c r="C396" s="23"/>
      <c r="D396" s="23"/>
      <c r="E396" s="25"/>
      <c r="F396" s="28"/>
      <c r="G396" s="25"/>
      <c r="H396" s="28"/>
      <c r="I396" s="25"/>
      <c r="J396" s="28"/>
      <c r="K396" s="25"/>
      <c r="L396" s="28"/>
      <c r="M396" s="23"/>
    </row>
    <row r="397" spans="1:52" ht="30" customHeight="1" x14ac:dyDescent="0.3">
      <c r="A397" s="19" t="s">
        <v>1374</v>
      </c>
      <c r="B397" s="20"/>
      <c r="C397" s="20"/>
      <c r="D397" s="20"/>
      <c r="E397" s="24"/>
      <c r="F397" s="27"/>
      <c r="G397" s="24"/>
      <c r="H397" s="27"/>
      <c r="I397" s="24"/>
      <c r="J397" s="27"/>
      <c r="K397" s="24"/>
      <c r="L397" s="27"/>
      <c r="M397" s="21"/>
      <c r="N397" s="1" t="s">
        <v>124</v>
      </c>
    </row>
    <row r="398" spans="1:52" ht="30" customHeight="1" x14ac:dyDescent="0.3">
      <c r="A398" s="22" t="s">
        <v>1134</v>
      </c>
      <c r="B398" s="22" t="s">
        <v>677</v>
      </c>
      <c r="C398" s="22" t="s">
        <v>678</v>
      </c>
      <c r="D398" s="23">
        <v>3.5000000000000003E-2</v>
      </c>
      <c r="E398" s="25">
        <f>단가대비표!O172</f>
        <v>0</v>
      </c>
      <c r="F398" s="28">
        <f>TRUNC(E398*D398,1)</f>
        <v>0</v>
      </c>
      <c r="G398" s="25">
        <f>단가대비표!P172</f>
        <v>172068</v>
      </c>
      <c r="H398" s="28">
        <f>TRUNC(G398*D398,1)</f>
        <v>6022.3</v>
      </c>
      <c r="I398" s="25">
        <f>단가대비표!V172</f>
        <v>0</v>
      </c>
      <c r="J398" s="28">
        <f>TRUNC(I398*D398,1)</f>
        <v>0</v>
      </c>
      <c r="K398" s="25">
        <f>TRUNC(E398+G398+I398,1)</f>
        <v>172068</v>
      </c>
      <c r="L398" s="28">
        <f>TRUNC(F398+H398+J398,1)</f>
        <v>6022.3</v>
      </c>
      <c r="M398" s="22" t="s">
        <v>52</v>
      </c>
      <c r="N398" s="2" t="s">
        <v>124</v>
      </c>
      <c r="O398" s="2" t="s">
        <v>1186</v>
      </c>
      <c r="P398" s="2" t="s">
        <v>64</v>
      </c>
      <c r="Q398" s="2" t="s">
        <v>64</v>
      </c>
      <c r="R398" s="2" t="s">
        <v>63</v>
      </c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2" t="s">
        <v>52</v>
      </c>
      <c r="AW398" s="2" t="s">
        <v>1375</v>
      </c>
      <c r="AX398" s="2" t="s">
        <v>52</v>
      </c>
      <c r="AY398" s="2" t="s">
        <v>52</v>
      </c>
      <c r="AZ398" s="2" t="s">
        <v>52</v>
      </c>
    </row>
    <row r="399" spans="1:52" ht="30" customHeight="1" x14ac:dyDescent="0.3">
      <c r="A399" s="22" t="s">
        <v>681</v>
      </c>
      <c r="B399" s="22" t="s">
        <v>52</v>
      </c>
      <c r="C399" s="22" t="s">
        <v>52</v>
      </c>
      <c r="D399" s="23"/>
      <c r="E399" s="25"/>
      <c r="F399" s="28">
        <f>TRUNC(SUMIF(N398:N398, N397, F398:F398),0)</f>
        <v>0</v>
      </c>
      <c r="G399" s="25"/>
      <c r="H399" s="28">
        <f>TRUNC(SUMIF(N398:N398, N397, H398:H398),0)</f>
        <v>6022</v>
      </c>
      <c r="I399" s="25"/>
      <c r="J399" s="28">
        <f>TRUNC(SUMIF(N398:N398, N397, J398:J398),0)</f>
        <v>0</v>
      </c>
      <c r="K399" s="25"/>
      <c r="L399" s="28">
        <f>F399+H399+J399</f>
        <v>6022</v>
      </c>
      <c r="M399" s="22" t="s">
        <v>52</v>
      </c>
      <c r="N399" s="2" t="s">
        <v>67</v>
      </c>
      <c r="O399" s="2" t="s">
        <v>67</v>
      </c>
      <c r="P399" s="2" t="s">
        <v>52</v>
      </c>
      <c r="Q399" s="2" t="s">
        <v>52</v>
      </c>
      <c r="R399" s="2" t="s">
        <v>52</v>
      </c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2" t="s">
        <v>52</v>
      </c>
      <c r="AW399" s="2" t="s">
        <v>52</v>
      </c>
      <c r="AX399" s="2" t="s">
        <v>52</v>
      </c>
      <c r="AY399" s="2" t="s">
        <v>52</v>
      </c>
      <c r="AZ399" s="2" t="s">
        <v>52</v>
      </c>
    </row>
    <row r="400" spans="1:52" ht="30" customHeight="1" x14ac:dyDescent="0.3">
      <c r="A400" s="23"/>
      <c r="B400" s="23"/>
      <c r="C400" s="23"/>
      <c r="D400" s="23"/>
      <c r="E400" s="25"/>
      <c r="F400" s="28"/>
      <c r="G400" s="25"/>
      <c r="H400" s="28"/>
      <c r="I400" s="25"/>
      <c r="J400" s="28"/>
      <c r="K400" s="25"/>
      <c r="L400" s="28"/>
      <c r="M400" s="23"/>
    </row>
    <row r="401" spans="1:52" ht="30" customHeight="1" x14ac:dyDescent="0.3">
      <c r="A401" s="19" t="s">
        <v>1376</v>
      </c>
      <c r="B401" s="20"/>
      <c r="C401" s="20"/>
      <c r="D401" s="20"/>
      <c r="E401" s="24"/>
      <c r="F401" s="27"/>
      <c r="G401" s="24"/>
      <c r="H401" s="27"/>
      <c r="I401" s="24"/>
      <c r="J401" s="27"/>
      <c r="K401" s="24"/>
      <c r="L401" s="27"/>
      <c r="M401" s="21"/>
      <c r="N401" s="1" t="s">
        <v>105</v>
      </c>
    </row>
    <row r="402" spans="1:52" ht="30" customHeight="1" x14ac:dyDescent="0.3">
      <c r="A402" s="22" t="s">
        <v>1306</v>
      </c>
      <c r="B402" s="22" t="s">
        <v>677</v>
      </c>
      <c r="C402" s="22" t="s">
        <v>678</v>
      </c>
      <c r="D402" s="23">
        <v>5.0000000000000001E-3</v>
      </c>
      <c r="E402" s="25">
        <f>단가대비표!O184</f>
        <v>0</v>
      </c>
      <c r="F402" s="28">
        <f>TRUNC(E402*D402,1)</f>
        <v>0</v>
      </c>
      <c r="G402" s="25">
        <f>단가대비표!P184</f>
        <v>277642</v>
      </c>
      <c r="H402" s="28">
        <f>TRUNC(G402*D402,1)</f>
        <v>1388.2</v>
      </c>
      <c r="I402" s="25">
        <f>단가대비표!V184</f>
        <v>0</v>
      </c>
      <c r="J402" s="28">
        <f>TRUNC(I402*D402,1)</f>
        <v>0</v>
      </c>
      <c r="K402" s="25">
        <f>TRUNC(E402+G402+I402,1)</f>
        <v>277642</v>
      </c>
      <c r="L402" s="28">
        <f>TRUNC(F402+H402+J402,1)</f>
        <v>1388.2</v>
      </c>
      <c r="M402" s="22" t="s">
        <v>52</v>
      </c>
      <c r="N402" s="2" t="s">
        <v>105</v>
      </c>
      <c r="O402" s="2" t="s">
        <v>1307</v>
      </c>
      <c r="P402" s="2" t="s">
        <v>64</v>
      </c>
      <c r="Q402" s="2" t="s">
        <v>64</v>
      </c>
      <c r="R402" s="2" t="s">
        <v>63</v>
      </c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2" t="s">
        <v>52</v>
      </c>
      <c r="AW402" s="2" t="s">
        <v>1377</v>
      </c>
      <c r="AX402" s="2" t="s">
        <v>52</v>
      </c>
      <c r="AY402" s="2" t="s">
        <v>52</v>
      </c>
      <c r="AZ402" s="2" t="s">
        <v>52</v>
      </c>
    </row>
    <row r="403" spans="1:52" ht="30" customHeight="1" x14ac:dyDescent="0.3">
      <c r="A403" s="22" t="s">
        <v>681</v>
      </c>
      <c r="B403" s="22" t="s">
        <v>52</v>
      </c>
      <c r="C403" s="22" t="s">
        <v>52</v>
      </c>
      <c r="D403" s="23"/>
      <c r="E403" s="25"/>
      <c r="F403" s="28">
        <f>TRUNC(SUMIF(N402:N402, N401, F402:F402),0)</f>
        <v>0</v>
      </c>
      <c r="G403" s="25"/>
      <c r="H403" s="28">
        <f>TRUNC(SUMIF(N402:N402, N401, H402:H402),0)</f>
        <v>1388</v>
      </c>
      <c r="I403" s="25"/>
      <c r="J403" s="28">
        <f>TRUNC(SUMIF(N402:N402, N401, J402:J402),0)</f>
        <v>0</v>
      </c>
      <c r="K403" s="25"/>
      <c r="L403" s="28">
        <f>F403+H403+J403</f>
        <v>1388</v>
      </c>
      <c r="M403" s="22" t="s">
        <v>52</v>
      </c>
      <c r="N403" s="2" t="s">
        <v>67</v>
      </c>
      <c r="O403" s="2" t="s">
        <v>67</v>
      </c>
      <c r="P403" s="2" t="s">
        <v>52</v>
      </c>
      <c r="Q403" s="2" t="s">
        <v>52</v>
      </c>
      <c r="R403" s="2" t="s">
        <v>52</v>
      </c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2" t="s">
        <v>52</v>
      </c>
      <c r="AW403" s="2" t="s">
        <v>52</v>
      </c>
      <c r="AX403" s="2" t="s">
        <v>52</v>
      </c>
      <c r="AY403" s="2" t="s">
        <v>52</v>
      </c>
      <c r="AZ403" s="2" t="s">
        <v>52</v>
      </c>
    </row>
    <row r="404" spans="1:52" ht="30" customHeight="1" x14ac:dyDescent="0.3">
      <c r="A404" s="23"/>
      <c r="B404" s="23"/>
      <c r="C404" s="23"/>
      <c r="D404" s="23"/>
      <c r="E404" s="25"/>
      <c r="F404" s="28"/>
      <c r="G404" s="25"/>
      <c r="H404" s="28"/>
      <c r="I404" s="25"/>
      <c r="J404" s="28"/>
      <c r="K404" s="25"/>
      <c r="L404" s="28"/>
      <c r="M404" s="23"/>
    </row>
    <row r="405" spans="1:52" ht="30" customHeight="1" x14ac:dyDescent="0.3">
      <c r="A405" s="19" t="s">
        <v>1378</v>
      </c>
      <c r="B405" s="20"/>
      <c r="C405" s="20"/>
      <c r="D405" s="20"/>
      <c r="E405" s="24"/>
      <c r="F405" s="27"/>
      <c r="G405" s="24"/>
      <c r="H405" s="27"/>
      <c r="I405" s="24"/>
      <c r="J405" s="27"/>
      <c r="K405" s="24"/>
      <c r="L405" s="27"/>
      <c r="M405" s="21"/>
      <c r="N405" s="1" t="s">
        <v>109</v>
      </c>
    </row>
    <row r="406" spans="1:52" ht="30" customHeight="1" x14ac:dyDescent="0.3">
      <c r="A406" s="22" t="s">
        <v>1306</v>
      </c>
      <c r="B406" s="22" t="s">
        <v>677</v>
      </c>
      <c r="C406" s="22" t="s">
        <v>678</v>
      </c>
      <c r="D406" s="23">
        <v>1.2E-2</v>
      </c>
      <c r="E406" s="25">
        <f>단가대비표!O184</f>
        <v>0</v>
      </c>
      <c r="F406" s="28">
        <f>TRUNC(E406*D406,1)</f>
        <v>0</v>
      </c>
      <c r="G406" s="25">
        <f>단가대비표!P184</f>
        <v>277642</v>
      </c>
      <c r="H406" s="28">
        <f>TRUNC(G406*D406,1)</f>
        <v>3331.7</v>
      </c>
      <c r="I406" s="25">
        <f>단가대비표!V184</f>
        <v>0</v>
      </c>
      <c r="J406" s="28">
        <f>TRUNC(I406*D406,1)</f>
        <v>0</v>
      </c>
      <c r="K406" s="25">
        <f>TRUNC(E406+G406+I406,1)</f>
        <v>277642</v>
      </c>
      <c r="L406" s="28">
        <f>TRUNC(F406+H406+J406,1)</f>
        <v>3331.7</v>
      </c>
      <c r="M406" s="22" t="s">
        <v>52</v>
      </c>
      <c r="N406" s="2" t="s">
        <v>109</v>
      </c>
      <c r="O406" s="2" t="s">
        <v>1307</v>
      </c>
      <c r="P406" s="2" t="s">
        <v>64</v>
      </c>
      <c r="Q406" s="2" t="s">
        <v>64</v>
      </c>
      <c r="R406" s="2" t="s">
        <v>63</v>
      </c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2" t="s">
        <v>52</v>
      </c>
      <c r="AW406" s="2" t="s">
        <v>1379</v>
      </c>
      <c r="AX406" s="2" t="s">
        <v>52</v>
      </c>
      <c r="AY406" s="2" t="s">
        <v>52</v>
      </c>
      <c r="AZ406" s="2" t="s">
        <v>52</v>
      </c>
    </row>
    <row r="407" spans="1:52" ht="30" customHeight="1" x14ac:dyDescent="0.3">
      <c r="A407" s="22" t="s">
        <v>681</v>
      </c>
      <c r="B407" s="22" t="s">
        <v>52</v>
      </c>
      <c r="C407" s="22" t="s">
        <v>52</v>
      </c>
      <c r="D407" s="23"/>
      <c r="E407" s="25"/>
      <c r="F407" s="28">
        <f>TRUNC(SUMIF(N406:N406, N405, F406:F406),0)</f>
        <v>0</v>
      </c>
      <c r="G407" s="25"/>
      <c r="H407" s="28">
        <f>TRUNC(SUMIF(N406:N406, N405, H406:H406),0)</f>
        <v>3331</v>
      </c>
      <c r="I407" s="25"/>
      <c r="J407" s="28">
        <f>TRUNC(SUMIF(N406:N406, N405, J406:J406),0)</f>
        <v>0</v>
      </c>
      <c r="K407" s="25"/>
      <c r="L407" s="28">
        <f>F407+H407+J407</f>
        <v>3331</v>
      </c>
      <c r="M407" s="22" t="s">
        <v>52</v>
      </c>
      <c r="N407" s="2" t="s">
        <v>67</v>
      </c>
      <c r="O407" s="2" t="s">
        <v>67</v>
      </c>
      <c r="P407" s="2" t="s">
        <v>52</v>
      </c>
      <c r="Q407" s="2" t="s">
        <v>52</v>
      </c>
      <c r="R407" s="2" t="s">
        <v>52</v>
      </c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2" t="s">
        <v>52</v>
      </c>
      <c r="AW407" s="2" t="s">
        <v>52</v>
      </c>
      <c r="AX407" s="2" t="s">
        <v>52</v>
      </c>
      <c r="AY407" s="2" t="s">
        <v>52</v>
      </c>
      <c r="AZ407" s="2" t="s">
        <v>52</v>
      </c>
    </row>
    <row r="408" spans="1:52" ht="30" customHeight="1" x14ac:dyDescent="0.3">
      <c r="A408" s="23"/>
      <c r="B408" s="23"/>
      <c r="C408" s="23"/>
      <c r="D408" s="23"/>
      <c r="E408" s="25"/>
      <c r="F408" s="28"/>
      <c r="G408" s="25"/>
      <c r="H408" s="28"/>
      <c r="I408" s="25"/>
      <c r="J408" s="28"/>
      <c r="K408" s="25"/>
      <c r="L408" s="28"/>
      <c r="M408" s="23"/>
    </row>
    <row r="409" spans="1:52" ht="30" customHeight="1" x14ac:dyDescent="0.3">
      <c r="A409" s="19" t="s">
        <v>1380</v>
      </c>
      <c r="B409" s="20"/>
      <c r="C409" s="20"/>
      <c r="D409" s="20"/>
      <c r="E409" s="24"/>
      <c r="F409" s="27"/>
      <c r="G409" s="24"/>
      <c r="H409" s="27"/>
      <c r="I409" s="24"/>
      <c r="J409" s="27"/>
      <c r="K409" s="24"/>
      <c r="L409" s="27"/>
      <c r="M409" s="21"/>
      <c r="N409" s="1" t="s">
        <v>114</v>
      </c>
    </row>
    <row r="410" spans="1:52" ht="30" customHeight="1" x14ac:dyDescent="0.3">
      <c r="A410" s="22" t="s">
        <v>1134</v>
      </c>
      <c r="B410" s="22" t="s">
        <v>677</v>
      </c>
      <c r="C410" s="22" t="s">
        <v>678</v>
      </c>
      <c r="D410" s="23">
        <v>4.0000000000000001E-3</v>
      </c>
      <c r="E410" s="25">
        <f>단가대비표!O172</f>
        <v>0</v>
      </c>
      <c r="F410" s="28">
        <f>TRUNC(E410*D410,1)</f>
        <v>0</v>
      </c>
      <c r="G410" s="25">
        <f>단가대비표!P172</f>
        <v>172068</v>
      </c>
      <c r="H410" s="28">
        <f>TRUNC(G410*D410,1)</f>
        <v>688.2</v>
      </c>
      <c r="I410" s="25">
        <f>단가대비표!V172</f>
        <v>0</v>
      </c>
      <c r="J410" s="28">
        <f>TRUNC(I410*D410,1)</f>
        <v>0</v>
      </c>
      <c r="K410" s="25">
        <f>TRUNC(E410+G410+I410,1)</f>
        <v>172068</v>
      </c>
      <c r="L410" s="28">
        <f>TRUNC(F410+H410+J410,1)</f>
        <v>688.2</v>
      </c>
      <c r="M410" s="22" t="s">
        <v>52</v>
      </c>
      <c r="N410" s="2" t="s">
        <v>114</v>
      </c>
      <c r="O410" s="2" t="s">
        <v>1186</v>
      </c>
      <c r="P410" s="2" t="s">
        <v>64</v>
      </c>
      <c r="Q410" s="2" t="s">
        <v>64</v>
      </c>
      <c r="R410" s="2" t="s">
        <v>63</v>
      </c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2" t="s">
        <v>52</v>
      </c>
      <c r="AW410" s="2" t="s">
        <v>1381</v>
      </c>
      <c r="AX410" s="2" t="s">
        <v>52</v>
      </c>
      <c r="AY410" s="2" t="s">
        <v>52</v>
      </c>
      <c r="AZ410" s="2" t="s">
        <v>52</v>
      </c>
    </row>
    <row r="411" spans="1:52" ht="30" customHeight="1" x14ac:dyDescent="0.3">
      <c r="A411" s="22" t="s">
        <v>681</v>
      </c>
      <c r="B411" s="22" t="s">
        <v>52</v>
      </c>
      <c r="C411" s="22" t="s">
        <v>52</v>
      </c>
      <c r="D411" s="23"/>
      <c r="E411" s="25"/>
      <c r="F411" s="28">
        <f>TRUNC(SUMIF(N410:N410, N409, F410:F410),0)</f>
        <v>0</v>
      </c>
      <c r="G411" s="25"/>
      <c r="H411" s="28">
        <f>TRUNC(SUMIF(N410:N410, N409, H410:H410),0)</f>
        <v>688</v>
      </c>
      <c r="I411" s="25"/>
      <c r="J411" s="28">
        <f>TRUNC(SUMIF(N410:N410, N409, J410:J410),0)</f>
        <v>0</v>
      </c>
      <c r="K411" s="25"/>
      <c r="L411" s="28">
        <f>F411+H411+J411</f>
        <v>688</v>
      </c>
      <c r="M411" s="22" t="s">
        <v>52</v>
      </c>
      <c r="N411" s="2" t="s">
        <v>67</v>
      </c>
      <c r="O411" s="2" t="s">
        <v>67</v>
      </c>
      <c r="P411" s="2" t="s">
        <v>52</v>
      </c>
      <c r="Q411" s="2" t="s">
        <v>52</v>
      </c>
      <c r="R411" s="2" t="s">
        <v>52</v>
      </c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2" t="s">
        <v>52</v>
      </c>
      <c r="AW411" s="2" t="s">
        <v>52</v>
      </c>
      <c r="AX411" s="2" t="s">
        <v>52</v>
      </c>
      <c r="AY411" s="2" t="s">
        <v>52</v>
      </c>
      <c r="AZ411" s="2" t="s">
        <v>52</v>
      </c>
    </row>
    <row r="412" spans="1:52" ht="30" customHeight="1" x14ac:dyDescent="0.3">
      <c r="A412" s="23"/>
      <c r="B412" s="23"/>
      <c r="C412" s="23"/>
      <c r="D412" s="23"/>
      <c r="E412" s="25"/>
      <c r="F412" s="28"/>
      <c r="G412" s="25"/>
      <c r="H412" s="28"/>
      <c r="I412" s="25"/>
      <c r="J412" s="28"/>
      <c r="K412" s="25"/>
      <c r="L412" s="28"/>
      <c r="M412" s="23"/>
    </row>
    <row r="413" spans="1:52" ht="30" customHeight="1" x14ac:dyDescent="0.3">
      <c r="A413" s="19" t="s">
        <v>1382</v>
      </c>
      <c r="B413" s="20"/>
      <c r="C413" s="20"/>
      <c r="D413" s="20"/>
      <c r="E413" s="24"/>
      <c r="F413" s="27"/>
      <c r="G413" s="24"/>
      <c r="H413" s="27"/>
      <c r="I413" s="24"/>
      <c r="J413" s="27"/>
      <c r="K413" s="24"/>
      <c r="L413" s="27"/>
      <c r="M413" s="21"/>
      <c r="N413" s="1" t="s">
        <v>152</v>
      </c>
    </row>
    <row r="414" spans="1:52" ht="30" customHeight="1" x14ac:dyDescent="0.3">
      <c r="A414" s="22" t="s">
        <v>1383</v>
      </c>
      <c r="B414" s="22" t="s">
        <v>1384</v>
      </c>
      <c r="C414" s="22" t="s">
        <v>135</v>
      </c>
      <c r="D414" s="23">
        <v>0.3</v>
      </c>
      <c r="E414" s="25">
        <f>단가대비표!O28</f>
        <v>0</v>
      </c>
      <c r="F414" s="28">
        <f>TRUNC(E414*D414,1)</f>
        <v>0</v>
      </c>
      <c r="G414" s="25">
        <f>단가대비표!P28</f>
        <v>0</v>
      </c>
      <c r="H414" s="28">
        <f>TRUNC(G414*D414,1)</f>
        <v>0</v>
      </c>
      <c r="I414" s="25">
        <f>단가대비표!V28</f>
        <v>0</v>
      </c>
      <c r="J414" s="28">
        <f>TRUNC(I414*D414,1)</f>
        <v>0</v>
      </c>
      <c r="K414" s="25">
        <f t="shared" ref="K414:L416" si="66">TRUNC(E414+G414+I414,1)</f>
        <v>0</v>
      </c>
      <c r="L414" s="28">
        <f t="shared" si="66"/>
        <v>0</v>
      </c>
      <c r="M414" s="22" t="s">
        <v>1385</v>
      </c>
      <c r="N414" s="2" t="s">
        <v>152</v>
      </c>
      <c r="O414" s="2" t="s">
        <v>1386</v>
      </c>
      <c r="P414" s="2" t="s">
        <v>64</v>
      </c>
      <c r="Q414" s="2" t="s">
        <v>64</v>
      </c>
      <c r="R414" s="2" t="s">
        <v>63</v>
      </c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2" t="s">
        <v>52</v>
      </c>
      <c r="AW414" s="2" t="s">
        <v>1387</v>
      </c>
      <c r="AX414" s="2" t="s">
        <v>52</v>
      </c>
      <c r="AY414" s="2" t="s">
        <v>52</v>
      </c>
      <c r="AZ414" s="2" t="s">
        <v>52</v>
      </c>
    </row>
    <row r="415" spans="1:52" ht="30" customHeight="1" x14ac:dyDescent="0.3">
      <c r="A415" s="22" t="s">
        <v>1388</v>
      </c>
      <c r="B415" s="22" t="s">
        <v>1389</v>
      </c>
      <c r="C415" s="22" t="s">
        <v>135</v>
      </c>
      <c r="D415" s="23">
        <v>1.1000000000000001</v>
      </c>
      <c r="E415" s="25">
        <f>단가대비표!O30</f>
        <v>0</v>
      </c>
      <c r="F415" s="28">
        <f>TRUNC(E415*D415,1)</f>
        <v>0</v>
      </c>
      <c r="G415" s="25">
        <f>단가대비표!P30</f>
        <v>0</v>
      </c>
      <c r="H415" s="28">
        <f>TRUNC(G415*D415,1)</f>
        <v>0</v>
      </c>
      <c r="I415" s="25">
        <f>단가대비표!V30</f>
        <v>0</v>
      </c>
      <c r="J415" s="28">
        <f>TRUNC(I415*D415,1)</f>
        <v>0</v>
      </c>
      <c r="K415" s="25">
        <f t="shared" si="66"/>
        <v>0</v>
      </c>
      <c r="L415" s="28">
        <f t="shared" si="66"/>
        <v>0</v>
      </c>
      <c r="M415" s="22" t="s">
        <v>1385</v>
      </c>
      <c r="N415" s="2" t="s">
        <v>152</v>
      </c>
      <c r="O415" s="2" t="s">
        <v>1390</v>
      </c>
      <c r="P415" s="2" t="s">
        <v>64</v>
      </c>
      <c r="Q415" s="2" t="s">
        <v>64</v>
      </c>
      <c r="R415" s="2" t="s">
        <v>63</v>
      </c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2" t="s">
        <v>52</v>
      </c>
      <c r="AW415" s="2" t="s">
        <v>1391</v>
      </c>
      <c r="AX415" s="2" t="s">
        <v>52</v>
      </c>
      <c r="AY415" s="2" t="s">
        <v>52</v>
      </c>
      <c r="AZ415" s="2" t="s">
        <v>52</v>
      </c>
    </row>
    <row r="416" spans="1:52" ht="30" customHeight="1" x14ac:dyDescent="0.3">
      <c r="A416" s="22" t="s">
        <v>1392</v>
      </c>
      <c r="B416" s="22" t="s">
        <v>150</v>
      </c>
      <c r="C416" s="22" t="s">
        <v>135</v>
      </c>
      <c r="D416" s="23">
        <v>1</v>
      </c>
      <c r="E416" s="25">
        <f>단가산출목록!E23</f>
        <v>516</v>
      </c>
      <c r="F416" s="28">
        <f>TRUNC(E416*D416,1)</f>
        <v>516</v>
      </c>
      <c r="G416" s="25">
        <f>단가산출목록!F23</f>
        <v>3932</v>
      </c>
      <c r="H416" s="28">
        <f>TRUNC(G416*D416,1)</f>
        <v>3932</v>
      </c>
      <c r="I416" s="25">
        <f>단가산출목록!G23</f>
        <v>511</v>
      </c>
      <c r="J416" s="28">
        <f>TRUNC(I416*D416,1)</f>
        <v>511</v>
      </c>
      <c r="K416" s="25">
        <f t="shared" si="66"/>
        <v>4959</v>
      </c>
      <c r="L416" s="28">
        <f t="shared" si="66"/>
        <v>4959</v>
      </c>
      <c r="M416" s="22" t="s">
        <v>1393</v>
      </c>
      <c r="N416" s="2" t="s">
        <v>152</v>
      </c>
      <c r="O416" s="2" t="s">
        <v>1394</v>
      </c>
      <c r="P416" s="2" t="s">
        <v>64</v>
      </c>
      <c r="Q416" s="2" t="s">
        <v>63</v>
      </c>
      <c r="R416" s="2" t="s">
        <v>64</v>
      </c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2" t="s">
        <v>52</v>
      </c>
      <c r="AW416" s="2" t="s">
        <v>1395</v>
      </c>
      <c r="AX416" s="2" t="s">
        <v>52</v>
      </c>
      <c r="AY416" s="2" t="s">
        <v>52</v>
      </c>
      <c r="AZ416" s="2" t="s">
        <v>52</v>
      </c>
    </row>
    <row r="417" spans="1:52" ht="30" customHeight="1" x14ac:dyDescent="0.3">
      <c r="A417" s="22" t="s">
        <v>681</v>
      </c>
      <c r="B417" s="22" t="s">
        <v>52</v>
      </c>
      <c r="C417" s="22" t="s">
        <v>52</v>
      </c>
      <c r="D417" s="23"/>
      <c r="E417" s="25"/>
      <c r="F417" s="28">
        <f>TRUNC(SUMIF(N414:N416, N413, F414:F416),0)</f>
        <v>516</v>
      </c>
      <c r="G417" s="25"/>
      <c r="H417" s="28">
        <f>TRUNC(SUMIF(N414:N416, N413, H414:H416),0)</f>
        <v>3932</v>
      </c>
      <c r="I417" s="25"/>
      <c r="J417" s="28">
        <f>TRUNC(SUMIF(N414:N416, N413, J414:J416),0)</f>
        <v>511</v>
      </c>
      <c r="K417" s="25"/>
      <c r="L417" s="28">
        <f>F417+H417+J417</f>
        <v>4959</v>
      </c>
      <c r="M417" s="22" t="s">
        <v>52</v>
      </c>
      <c r="N417" s="2" t="s">
        <v>67</v>
      </c>
      <c r="O417" s="2" t="s">
        <v>67</v>
      </c>
      <c r="P417" s="2" t="s">
        <v>52</v>
      </c>
      <c r="Q417" s="2" t="s">
        <v>52</v>
      </c>
      <c r="R417" s="2" t="s">
        <v>52</v>
      </c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2" t="s">
        <v>52</v>
      </c>
      <c r="AW417" s="2" t="s">
        <v>52</v>
      </c>
      <c r="AX417" s="2" t="s">
        <v>52</v>
      </c>
      <c r="AY417" s="2" t="s">
        <v>52</v>
      </c>
      <c r="AZ417" s="2" t="s">
        <v>52</v>
      </c>
    </row>
    <row r="418" spans="1:52" ht="30" customHeight="1" x14ac:dyDescent="0.3">
      <c r="A418" s="23"/>
      <c r="B418" s="23"/>
      <c r="C418" s="23"/>
      <c r="D418" s="23"/>
      <c r="E418" s="25"/>
      <c r="F418" s="28"/>
      <c r="G418" s="25"/>
      <c r="H418" s="28"/>
      <c r="I418" s="25"/>
      <c r="J418" s="28"/>
      <c r="K418" s="25"/>
      <c r="L418" s="28"/>
      <c r="M418" s="23"/>
    </row>
    <row r="419" spans="1:52" ht="30" customHeight="1" x14ac:dyDescent="0.3">
      <c r="A419" s="19" t="s">
        <v>1396</v>
      </c>
      <c r="B419" s="20"/>
      <c r="C419" s="20"/>
      <c r="D419" s="20"/>
      <c r="E419" s="24"/>
      <c r="F419" s="27"/>
      <c r="G419" s="24"/>
      <c r="H419" s="27"/>
      <c r="I419" s="24"/>
      <c r="J419" s="27"/>
      <c r="K419" s="24"/>
      <c r="L419" s="27"/>
      <c r="M419" s="21"/>
      <c r="N419" s="1" t="s">
        <v>1397</v>
      </c>
    </row>
    <row r="420" spans="1:52" ht="30" customHeight="1" x14ac:dyDescent="0.3">
      <c r="A420" s="22" t="s">
        <v>1401</v>
      </c>
      <c r="B420" s="22" t="s">
        <v>1402</v>
      </c>
      <c r="C420" s="22" t="s">
        <v>78</v>
      </c>
      <c r="D420" s="23">
        <v>1.03</v>
      </c>
      <c r="E420" s="25">
        <f>단가대비표!O32</f>
        <v>11268</v>
      </c>
      <c r="F420" s="28">
        <f>TRUNC(E420*D420,1)</f>
        <v>11606</v>
      </c>
      <c r="G420" s="25">
        <f>단가대비표!P32</f>
        <v>0</v>
      </c>
      <c r="H420" s="28">
        <f>TRUNC(G420*D420,1)</f>
        <v>0</v>
      </c>
      <c r="I420" s="25">
        <f>단가대비표!V32</f>
        <v>0</v>
      </c>
      <c r="J420" s="28">
        <f>TRUNC(I420*D420,1)</f>
        <v>0</v>
      </c>
      <c r="K420" s="25">
        <f t="shared" ref="K420:L423" si="67">TRUNC(E420+G420+I420,1)</f>
        <v>11268</v>
      </c>
      <c r="L420" s="28">
        <f t="shared" si="67"/>
        <v>11606</v>
      </c>
      <c r="M420" s="22" t="s">
        <v>1182</v>
      </c>
      <c r="N420" s="2" t="s">
        <v>52</v>
      </c>
      <c r="O420" s="2" t="s">
        <v>1403</v>
      </c>
      <c r="P420" s="2" t="s">
        <v>64</v>
      </c>
      <c r="Q420" s="2" t="s">
        <v>64</v>
      </c>
      <c r="R420" s="2" t="s">
        <v>63</v>
      </c>
      <c r="S420" s="3"/>
      <c r="T420" s="3"/>
      <c r="U420" s="3"/>
      <c r="V420" s="3">
        <v>1</v>
      </c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2" t="s">
        <v>52</v>
      </c>
      <c r="AW420" s="2" t="s">
        <v>1404</v>
      </c>
      <c r="AX420" s="2" t="s">
        <v>52</v>
      </c>
      <c r="AY420" s="2" t="s">
        <v>1185</v>
      </c>
      <c r="AZ420" s="2" t="s">
        <v>52</v>
      </c>
    </row>
    <row r="421" spans="1:52" ht="30" customHeight="1" x14ac:dyDescent="0.3">
      <c r="A421" s="22" t="s">
        <v>1302</v>
      </c>
      <c r="B421" s="22" t="s">
        <v>1303</v>
      </c>
      <c r="C421" s="22" t="s">
        <v>135</v>
      </c>
      <c r="D421" s="23">
        <v>3.7999999999999999E-2</v>
      </c>
      <c r="E421" s="25">
        <f>단가대비표!O62</f>
        <v>511929</v>
      </c>
      <c r="F421" s="28">
        <f>TRUNC(E421*D421,1)</f>
        <v>19453.3</v>
      </c>
      <c r="G421" s="25">
        <f>단가대비표!P62</f>
        <v>0</v>
      </c>
      <c r="H421" s="28">
        <f>TRUNC(G421*D421,1)</f>
        <v>0</v>
      </c>
      <c r="I421" s="25">
        <f>단가대비표!V62</f>
        <v>0</v>
      </c>
      <c r="J421" s="28">
        <f>TRUNC(I421*D421,1)</f>
        <v>0</v>
      </c>
      <c r="K421" s="25">
        <f t="shared" si="67"/>
        <v>511929</v>
      </c>
      <c r="L421" s="28">
        <f t="shared" si="67"/>
        <v>19453.3</v>
      </c>
      <c r="M421" s="22" t="s">
        <v>1182</v>
      </c>
      <c r="N421" s="2" t="s">
        <v>52</v>
      </c>
      <c r="O421" s="2" t="s">
        <v>1304</v>
      </c>
      <c r="P421" s="2" t="s">
        <v>64</v>
      </c>
      <c r="Q421" s="2" t="s">
        <v>64</v>
      </c>
      <c r="R421" s="2" t="s">
        <v>63</v>
      </c>
      <c r="S421" s="3"/>
      <c r="T421" s="3"/>
      <c r="U421" s="3"/>
      <c r="V421" s="3">
        <v>1</v>
      </c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2" t="s">
        <v>52</v>
      </c>
      <c r="AW421" s="2" t="s">
        <v>1405</v>
      </c>
      <c r="AX421" s="2" t="s">
        <v>52</v>
      </c>
      <c r="AY421" s="2" t="s">
        <v>1185</v>
      </c>
      <c r="AZ421" s="2" t="s">
        <v>52</v>
      </c>
    </row>
    <row r="422" spans="1:52" ht="30" customHeight="1" x14ac:dyDescent="0.3">
      <c r="A422" s="22" t="s">
        <v>1406</v>
      </c>
      <c r="B422" s="22" t="s">
        <v>1407</v>
      </c>
      <c r="C422" s="22" t="s">
        <v>630</v>
      </c>
      <c r="D422" s="23">
        <v>1</v>
      </c>
      <c r="E422" s="25">
        <f>TRUNC(SUMIF(V420:V423, RIGHTB(O422, 1), F420:F423)*U422, 2)</f>
        <v>11802.53</v>
      </c>
      <c r="F422" s="28">
        <f>TRUNC(E422*D422,1)</f>
        <v>11802.5</v>
      </c>
      <c r="G422" s="25">
        <v>0</v>
      </c>
      <c r="H422" s="28">
        <f>TRUNC(G422*D422,1)</f>
        <v>0</v>
      </c>
      <c r="I422" s="25">
        <v>0</v>
      </c>
      <c r="J422" s="28">
        <f>TRUNC(I422*D422,1)</f>
        <v>0</v>
      </c>
      <c r="K422" s="25">
        <f t="shared" si="67"/>
        <v>11802.5</v>
      </c>
      <c r="L422" s="28">
        <f t="shared" si="67"/>
        <v>11802.5</v>
      </c>
      <c r="M422" s="22" t="s">
        <v>52</v>
      </c>
      <c r="N422" s="2" t="s">
        <v>1397</v>
      </c>
      <c r="O422" s="2" t="s">
        <v>631</v>
      </c>
      <c r="P422" s="2" t="s">
        <v>64</v>
      </c>
      <c r="Q422" s="2" t="s">
        <v>64</v>
      </c>
      <c r="R422" s="2" t="s">
        <v>64</v>
      </c>
      <c r="S422" s="3">
        <v>0</v>
      </c>
      <c r="T422" s="3">
        <v>0</v>
      </c>
      <c r="U422" s="3">
        <v>0.38</v>
      </c>
      <c r="V422" s="3"/>
      <c r="W422" s="3">
        <v>2</v>
      </c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2" t="s">
        <v>52</v>
      </c>
      <c r="AW422" s="2" t="s">
        <v>1408</v>
      </c>
      <c r="AX422" s="2" t="s">
        <v>52</v>
      </c>
      <c r="AY422" s="2" t="s">
        <v>52</v>
      </c>
      <c r="AZ422" s="2" t="s">
        <v>52</v>
      </c>
    </row>
    <row r="423" spans="1:52" ht="30" customHeight="1" x14ac:dyDescent="0.3">
      <c r="A423" s="22" t="s">
        <v>1409</v>
      </c>
      <c r="B423" s="22" t="s">
        <v>1410</v>
      </c>
      <c r="C423" s="22" t="s">
        <v>630</v>
      </c>
      <c r="D423" s="23">
        <v>1</v>
      </c>
      <c r="E423" s="25">
        <f>TRUNC(SUMIF(W420:W423, RIGHTB(O423, 1), F420:F423)*U423, 2)</f>
        <v>1062.22</v>
      </c>
      <c r="F423" s="28">
        <f>TRUNC(E423*D423,1)</f>
        <v>1062.2</v>
      </c>
      <c r="G423" s="25">
        <v>0</v>
      </c>
      <c r="H423" s="28">
        <f>TRUNC(G423*D423,1)</f>
        <v>0</v>
      </c>
      <c r="I423" s="25">
        <v>0</v>
      </c>
      <c r="J423" s="28">
        <f>TRUNC(I423*D423,1)</f>
        <v>0</v>
      </c>
      <c r="K423" s="25">
        <f t="shared" si="67"/>
        <v>1062.2</v>
      </c>
      <c r="L423" s="28">
        <f t="shared" si="67"/>
        <v>1062.2</v>
      </c>
      <c r="M423" s="22" t="s">
        <v>52</v>
      </c>
      <c r="N423" s="2" t="s">
        <v>1397</v>
      </c>
      <c r="O423" s="2" t="s">
        <v>1194</v>
      </c>
      <c r="P423" s="2" t="s">
        <v>64</v>
      </c>
      <c r="Q423" s="2" t="s">
        <v>64</v>
      </c>
      <c r="R423" s="2" t="s">
        <v>64</v>
      </c>
      <c r="S423" s="3">
        <v>0</v>
      </c>
      <c r="T423" s="3">
        <v>0</v>
      </c>
      <c r="U423" s="3">
        <v>0.09</v>
      </c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2" t="s">
        <v>52</v>
      </c>
      <c r="AW423" s="2" t="s">
        <v>1411</v>
      </c>
      <c r="AX423" s="2" t="s">
        <v>52</v>
      </c>
      <c r="AY423" s="2" t="s">
        <v>52</v>
      </c>
      <c r="AZ423" s="2" t="s">
        <v>52</v>
      </c>
    </row>
    <row r="424" spans="1:52" ht="30" customHeight="1" x14ac:dyDescent="0.3">
      <c r="A424" s="22" t="s">
        <v>681</v>
      </c>
      <c r="B424" s="22" t="s">
        <v>52</v>
      </c>
      <c r="C424" s="22" t="s">
        <v>52</v>
      </c>
      <c r="D424" s="23"/>
      <c r="E424" s="25"/>
      <c r="F424" s="28">
        <f>TRUNC(SUMIF(N420:N423, N419, F420:F423),0)</f>
        <v>12864</v>
      </c>
      <c r="G424" s="25"/>
      <c r="H424" s="28">
        <f>TRUNC(SUMIF(N420:N423, N419, H420:H423),0)</f>
        <v>0</v>
      </c>
      <c r="I424" s="25"/>
      <c r="J424" s="28">
        <f>TRUNC(SUMIF(N420:N423, N419, J420:J423),0)</f>
        <v>0</v>
      </c>
      <c r="K424" s="25"/>
      <c r="L424" s="28">
        <f>F424+H424+J424</f>
        <v>12864</v>
      </c>
      <c r="M424" s="22" t="s">
        <v>52</v>
      </c>
      <c r="N424" s="2" t="s">
        <v>67</v>
      </c>
      <c r="O424" s="2" t="s">
        <v>67</v>
      </c>
      <c r="P424" s="2" t="s">
        <v>52</v>
      </c>
      <c r="Q424" s="2" t="s">
        <v>52</v>
      </c>
      <c r="R424" s="2" t="s">
        <v>52</v>
      </c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2" t="s">
        <v>52</v>
      </c>
      <c r="AW424" s="2" t="s">
        <v>52</v>
      </c>
      <c r="AX424" s="2" t="s">
        <v>52</v>
      </c>
      <c r="AY424" s="2" t="s">
        <v>52</v>
      </c>
      <c r="AZ424" s="2" t="s">
        <v>52</v>
      </c>
    </row>
    <row r="425" spans="1:52" ht="30" customHeight="1" x14ac:dyDescent="0.3">
      <c r="A425" s="23"/>
      <c r="B425" s="23"/>
      <c r="C425" s="23"/>
      <c r="D425" s="23"/>
      <c r="E425" s="25"/>
      <c r="F425" s="28"/>
      <c r="G425" s="25"/>
      <c r="H425" s="28"/>
      <c r="I425" s="25"/>
      <c r="J425" s="28"/>
      <c r="K425" s="25"/>
      <c r="L425" s="28"/>
      <c r="M425" s="23"/>
    </row>
    <row r="426" spans="1:52" ht="30" customHeight="1" x14ac:dyDescent="0.3">
      <c r="A426" s="19" t="s">
        <v>1412</v>
      </c>
      <c r="B426" s="20"/>
      <c r="C426" s="20"/>
      <c r="D426" s="20"/>
      <c r="E426" s="24"/>
      <c r="F426" s="27"/>
      <c r="G426" s="24"/>
      <c r="H426" s="27"/>
      <c r="I426" s="24"/>
      <c r="J426" s="27"/>
      <c r="K426" s="24"/>
      <c r="L426" s="27"/>
      <c r="M426" s="21"/>
      <c r="N426" s="1" t="s">
        <v>1413</v>
      </c>
    </row>
    <row r="427" spans="1:52" ht="30" customHeight="1" x14ac:dyDescent="0.3">
      <c r="A427" s="22" t="s">
        <v>1315</v>
      </c>
      <c r="B427" s="22" t="s">
        <v>677</v>
      </c>
      <c r="C427" s="22" t="s">
        <v>678</v>
      </c>
      <c r="D427" s="23">
        <v>0.111</v>
      </c>
      <c r="E427" s="25">
        <f>단가대비표!O175</f>
        <v>0</v>
      </c>
      <c r="F427" s="28">
        <f>TRUNC(E427*D427,1)</f>
        <v>0</v>
      </c>
      <c r="G427" s="25">
        <f>단가대비표!P175</f>
        <v>275790</v>
      </c>
      <c r="H427" s="28">
        <f>TRUNC(G427*D427,1)</f>
        <v>30612.6</v>
      </c>
      <c r="I427" s="25">
        <f>단가대비표!V175</f>
        <v>0</v>
      </c>
      <c r="J427" s="28">
        <f>TRUNC(I427*D427,1)</f>
        <v>0</v>
      </c>
      <c r="K427" s="25">
        <f t="shared" ref="K427:L429" si="68">TRUNC(E427+G427+I427,1)</f>
        <v>275790</v>
      </c>
      <c r="L427" s="28">
        <f t="shared" si="68"/>
        <v>30612.6</v>
      </c>
      <c r="M427" s="22" t="s">
        <v>52</v>
      </c>
      <c r="N427" s="2" t="s">
        <v>1413</v>
      </c>
      <c r="O427" s="2" t="s">
        <v>1316</v>
      </c>
      <c r="P427" s="2" t="s">
        <v>64</v>
      </c>
      <c r="Q427" s="2" t="s">
        <v>64</v>
      </c>
      <c r="R427" s="2" t="s">
        <v>63</v>
      </c>
      <c r="S427" s="3"/>
      <c r="T427" s="3"/>
      <c r="U427" s="3"/>
      <c r="V427" s="3">
        <v>1</v>
      </c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2" t="s">
        <v>52</v>
      </c>
      <c r="AW427" s="2" t="s">
        <v>1417</v>
      </c>
      <c r="AX427" s="2" t="s">
        <v>52</v>
      </c>
      <c r="AY427" s="2" t="s">
        <v>52</v>
      </c>
      <c r="AZ427" s="2" t="s">
        <v>52</v>
      </c>
    </row>
    <row r="428" spans="1:52" ht="30" customHeight="1" x14ac:dyDescent="0.3">
      <c r="A428" s="22" t="s">
        <v>1134</v>
      </c>
      <c r="B428" s="22" t="s">
        <v>677</v>
      </c>
      <c r="C428" s="22" t="s">
        <v>678</v>
      </c>
      <c r="D428" s="23">
        <v>4.3999999999999997E-2</v>
      </c>
      <c r="E428" s="25">
        <f>단가대비표!O172</f>
        <v>0</v>
      </c>
      <c r="F428" s="28">
        <f>TRUNC(E428*D428,1)</f>
        <v>0</v>
      </c>
      <c r="G428" s="25">
        <f>단가대비표!P172</f>
        <v>172068</v>
      </c>
      <c r="H428" s="28">
        <f>TRUNC(G428*D428,1)</f>
        <v>7570.9</v>
      </c>
      <c r="I428" s="25">
        <f>단가대비표!V172</f>
        <v>0</v>
      </c>
      <c r="J428" s="28">
        <f>TRUNC(I428*D428,1)</f>
        <v>0</v>
      </c>
      <c r="K428" s="25">
        <f t="shared" si="68"/>
        <v>172068</v>
      </c>
      <c r="L428" s="28">
        <f t="shared" si="68"/>
        <v>7570.9</v>
      </c>
      <c r="M428" s="22" t="s">
        <v>52</v>
      </c>
      <c r="N428" s="2" t="s">
        <v>1413</v>
      </c>
      <c r="O428" s="2" t="s">
        <v>1186</v>
      </c>
      <c r="P428" s="2" t="s">
        <v>64</v>
      </c>
      <c r="Q428" s="2" t="s">
        <v>64</v>
      </c>
      <c r="R428" s="2" t="s">
        <v>63</v>
      </c>
      <c r="S428" s="3"/>
      <c r="T428" s="3"/>
      <c r="U428" s="3"/>
      <c r="V428" s="3">
        <v>1</v>
      </c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2" t="s">
        <v>52</v>
      </c>
      <c r="AW428" s="2" t="s">
        <v>1418</v>
      </c>
      <c r="AX428" s="2" t="s">
        <v>52</v>
      </c>
      <c r="AY428" s="2" t="s">
        <v>52</v>
      </c>
      <c r="AZ428" s="2" t="s">
        <v>52</v>
      </c>
    </row>
    <row r="429" spans="1:52" ht="30" customHeight="1" x14ac:dyDescent="0.3">
      <c r="A429" s="22" t="s">
        <v>1239</v>
      </c>
      <c r="B429" s="22" t="s">
        <v>1419</v>
      </c>
      <c r="C429" s="22" t="s">
        <v>630</v>
      </c>
      <c r="D429" s="23">
        <v>1</v>
      </c>
      <c r="E429" s="25">
        <v>0</v>
      </c>
      <c r="F429" s="28">
        <f>TRUNC(E429*D429,1)</f>
        <v>0</v>
      </c>
      <c r="G429" s="25">
        <v>0</v>
      </c>
      <c r="H429" s="28">
        <f>TRUNC(G429*D429,1)</f>
        <v>0</v>
      </c>
      <c r="I429" s="25">
        <f>TRUNC(SUMIF(V427:V429, RIGHTB(O429, 1), H427:H429)*U429, 2)</f>
        <v>381.83</v>
      </c>
      <c r="J429" s="28">
        <f>TRUNC(I429*D429,1)</f>
        <v>381.8</v>
      </c>
      <c r="K429" s="25">
        <f t="shared" si="68"/>
        <v>381.8</v>
      </c>
      <c r="L429" s="28">
        <f t="shared" si="68"/>
        <v>381.8</v>
      </c>
      <c r="M429" s="22" t="s">
        <v>52</v>
      </c>
      <c r="N429" s="2" t="s">
        <v>1413</v>
      </c>
      <c r="O429" s="2" t="s">
        <v>631</v>
      </c>
      <c r="P429" s="2" t="s">
        <v>64</v>
      </c>
      <c r="Q429" s="2" t="s">
        <v>64</v>
      </c>
      <c r="R429" s="2" t="s">
        <v>64</v>
      </c>
      <c r="S429" s="3">
        <v>1</v>
      </c>
      <c r="T429" s="3">
        <v>2</v>
      </c>
      <c r="U429" s="3">
        <v>0.01</v>
      </c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2" t="s">
        <v>52</v>
      </c>
      <c r="AW429" s="2" t="s">
        <v>1420</v>
      </c>
      <c r="AX429" s="2" t="s">
        <v>52</v>
      </c>
      <c r="AY429" s="2" t="s">
        <v>52</v>
      </c>
      <c r="AZ429" s="2" t="s">
        <v>52</v>
      </c>
    </row>
    <row r="430" spans="1:52" ht="30" customHeight="1" x14ac:dyDescent="0.3">
      <c r="A430" s="22" t="s">
        <v>681</v>
      </c>
      <c r="B430" s="22" t="s">
        <v>52</v>
      </c>
      <c r="C430" s="22" t="s">
        <v>52</v>
      </c>
      <c r="D430" s="23"/>
      <c r="E430" s="25"/>
      <c r="F430" s="28">
        <f>TRUNC(SUMIF(N427:N429, N426, F427:F429),0)</f>
        <v>0</v>
      </c>
      <c r="G430" s="25"/>
      <c r="H430" s="28">
        <f>TRUNC(SUMIF(N427:N429, N426, H427:H429),0)</f>
        <v>38183</v>
      </c>
      <c r="I430" s="25"/>
      <c r="J430" s="28">
        <f>TRUNC(SUMIF(N427:N429, N426, J427:J429),0)</f>
        <v>381</v>
      </c>
      <c r="K430" s="25"/>
      <c r="L430" s="28">
        <f>F430+H430+J430</f>
        <v>38564</v>
      </c>
      <c r="M430" s="22" t="s">
        <v>52</v>
      </c>
      <c r="N430" s="2" t="s">
        <v>67</v>
      </c>
      <c r="O430" s="2" t="s">
        <v>67</v>
      </c>
      <c r="P430" s="2" t="s">
        <v>52</v>
      </c>
      <c r="Q430" s="2" t="s">
        <v>52</v>
      </c>
      <c r="R430" s="2" t="s">
        <v>52</v>
      </c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2" t="s">
        <v>52</v>
      </c>
      <c r="AW430" s="2" t="s">
        <v>52</v>
      </c>
      <c r="AX430" s="2" t="s">
        <v>52</v>
      </c>
      <c r="AY430" s="2" t="s">
        <v>52</v>
      </c>
      <c r="AZ430" s="2" t="s">
        <v>52</v>
      </c>
    </row>
    <row r="431" spans="1:52" ht="30" customHeight="1" x14ac:dyDescent="0.3">
      <c r="A431" s="23"/>
      <c r="B431" s="23"/>
      <c r="C431" s="23"/>
      <c r="D431" s="23"/>
      <c r="E431" s="25"/>
      <c r="F431" s="28"/>
      <c r="G431" s="25"/>
      <c r="H431" s="28"/>
      <c r="I431" s="25"/>
      <c r="J431" s="28"/>
      <c r="K431" s="25"/>
      <c r="L431" s="28"/>
      <c r="M431" s="23"/>
    </row>
    <row r="432" spans="1:52" ht="30" customHeight="1" x14ac:dyDescent="0.3">
      <c r="A432" s="19" t="s">
        <v>1421</v>
      </c>
      <c r="B432" s="20"/>
      <c r="C432" s="20"/>
      <c r="D432" s="20"/>
      <c r="E432" s="24"/>
      <c r="F432" s="27"/>
      <c r="G432" s="24"/>
      <c r="H432" s="27"/>
      <c r="I432" s="24"/>
      <c r="J432" s="27"/>
      <c r="K432" s="24"/>
      <c r="L432" s="27"/>
      <c r="M432" s="21"/>
      <c r="N432" s="1" t="s">
        <v>189</v>
      </c>
    </row>
    <row r="433" spans="1:52" ht="30" customHeight="1" x14ac:dyDescent="0.3">
      <c r="A433" s="22" t="s">
        <v>1398</v>
      </c>
      <c r="B433" s="22" t="s">
        <v>1399</v>
      </c>
      <c r="C433" s="22" t="s">
        <v>78</v>
      </c>
      <c r="D433" s="23">
        <v>1</v>
      </c>
      <c r="E433" s="25">
        <f>일위대가목록!E66</f>
        <v>12864</v>
      </c>
      <c r="F433" s="28">
        <f>TRUNC(E433*D433,1)</f>
        <v>12864</v>
      </c>
      <c r="G433" s="25">
        <f>일위대가목록!F66</f>
        <v>0</v>
      </c>
      <c r="H433" s="28">
        <f>TRUNC(G433*D433,1)</f>
        <v>0</v>
      </c>
      <c r="I433" s="25">
        <f>일위대가목록!G66</f>
        <v>0</v>
      </c>
      <c r="J433" s="28">
        <f>TRUNC(I433*D433,1)</f>
        <v>0</v>
      </c>
      <c r="K433" s="25">
        <f>TRUNC(E433+G433+I433,1)</f>
        <v>12864</v>
      </c>
      <c r="L433" s="28">
        <f>TRUNC(F433+H433+J433,1)</f>
        <v>12864</v>
      </c>
      <c r="M433" s="22" t="s">
        <v>1400</v>
      </c>
      <c r="N433" s="2" t="s">
        <v>189</v>
      </c>
      <c r="O433" s="2" t="s">
        <v>1397</v>
      </c>
      <c r="P433" s="2" t="s">
        <v>63</v>
      </c>
      <c r="Q433" s="2" t="s">
        <v>64</v>
      </c>
      <c r="R433" s="2" t="s">
        <v>64</v>
      </c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2" t="s">
        <v>52</v>
      </c>
      <c r="AW433" s="2" t="s">
        <v>1422</v>
      </c>
      <c r="AX433" s="2" t="s">
        <v>52</v>
      </c>
      <c r="AY433" s="2" t="s">
        <v>52</v>
      </c>
      <c r="AZ433" s="2" t="s">
        <v>52</v>
      </c>
    </row>
    <row r="434" spans="1:52" ht="30" customHeight="1" x14ac:dyDescent="0.3">
      <c r="A434" s="22" t="s">
        <v>1414</v>
      </c>
      <c r="B434" s="22" t="s">
        <v>1415</v>
      </c>
      <c r="C434" s="22" t="s">
        <v>78</v>
      </c>
      <c r="D434" s="23">
        <v>1</v>
      </c>
      <c r="E434" s="25">
        <f>일위대가목록!E67</f>
        <v>0</v>
      </c>
      <c r="F434" s="28">
        <f>TRUNC(E434*D434,1)</f>
        <v>0</v>
      </c>
      <c r="G434" s="25">
        <f>일위대가목록!F67</f>
        <v>38183</v>
      </c>
      <c r="H434" s="28">
        <f>TRUNC(G434*D434,1)</f>
        <v>38183</v>
      </c>
      <c r="I434" s="25">
        <f>일위대가목록!G67</f>
        <v>381</v>
      </c>
      <c r="J434" s="28">
        <f>TRUNC(I434*D434,1)</f>
        <v>381</v>
      </c>
      <c r="K434" s="25">
        <f>TRUNC(E434+G434+I434,1)</f>
        <v>38564</v>
      </c>
      <c r="L434" s="28">
        <f>TRUNC(F434+H434+J434,1)</f>
        <v>38564</v>
      </c>
      <c r="M434" s="22" t="s">
        <v>1416</v>
      </c>
      <c r="N434" s="2" t="s">
        <v>189</v>
      </c>
      <c r="O434" s="2" t="s">
        <v>1413</v>
      </c>
      <c r="P434" s="2" t="s">
        <v>63</v>
      </c>
      <c r="Q434" s="2" t="s">
        <v>64</v>
      </c>
      <c r="R434" s="2" t="s">
        <v>64</v>
      </c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2" t="s">
        <v>52</v>
      </c>
      <c r="AW434" s="2" t="s">
        <v>1423</v>
      </c>
      <c r="AX434" s="2" t="s">
        <v>52</v>
      </c>
      <c r="AY434" s="2" t="s">
        <v>52</v>
      </c>
      <c r="AZ434" s="2" t="s">
        <v>52</v>
      </c>
    </row>
    <row r="435" spans="1:52" ht="30" customHeight="1" x14ac:dyDescent="0.3">
      <c r="A435" s="22" t="s">
        <v>681</v>
      </c>
      <c r="B435" s="22" t="s">
        <v>52</v>
      </c>
      <c r="C435" s="22" t="s">
        <v>52</v>
      </c>
      <c r="D435" s="23"/>
      <c r="E435" s="25"/>
      <c r="F435" s="28">
        <f>TRUNC(SUMIF(N433:N434, N432, F433:F434),0)</f>
        <v>12864</v>
      </c>
      <c r="G435" s="25"/>
      <c r="H435" s="28">
        <f>TRUNC(SUMIF(N433:N434, N432, H433:H434),0)</f>
        <v>38183</v>
      </c>
      <c r="I435" s="25"/>
      <c r="J435" s="28">
        <f>TRUNC(SUMIF(N433:N434, N432, J433:J434),0)</f>
        <v>381</v>
      </c>
      <c r="K435" s="25"/>
      <c r="L435" s="28">
        <f>F435+H435+J435</f>
        <v>51428</v>
      </c>
      <c r="M435" s="22" t="s">
        <v>52</v>
      </c>
      <c r="N435" s="2" t="s">
        <v>67</v>
      </c>
      <c r="O435" s="2" t="s">
        <v>67</v>
      </c>
      <c r="P435" s="2" t="s">
        <v>52</v>
      </c>
      <c r="Q435" s="2" t="s">
        <v>52</v>
      </c>
      <c r="R435" s="2" t="s">
        <v>52</v>
      </c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2" t="s">
        <v>52</v>
      </c>
      <c r="AW435" s="2" t="s">
        <v>52</v>
      </c>
      <c r="AX435" s="2" t="s">
        <v>52</v>
      </c>
      <c r="AY435" s="2" t="s">
        <v>52</v>
      </c>
      <c r="AZ435" s="2" t="s">
        <v>52</v>
      </c>
    </row>
    <row r="436" spans="1:52" ht="30" customHeight="1" x14ac:dyDescent="0.3">
      <c r="A436" s="23"/>
      <c r="B436" s="23"/>
      <c r="C436" s="23"/>
      <c r="D436" s="23"/>
      <c r="E436" s="25"/>
      <c r="F436" s="28"/>
      <c r="G436" s="25"/>
      <c r="H436" s="28"/>
      <c r="I436" s="25"/>
      <c r="J436" s="28"/>
      <c r="K436" s="25"/>
      <c r="L436" s="28"/>
      <c r="M436" s="23"/>
    </row>
    <row r="437" spans="1:52" ht="30" customHeight="1" x14ac:dyDescent="0.3">
      <c r="A437" s="19" t="s">
        <v>1424</v>
      </c>
      <c r="B437" s="20"/>
      <c r="C437" s="20"/>
      <c r="D437" s="20"/>
      <c r="E437" s="24"/>
      <c r="F437" s="27"/>
      <c r="G437" s="24"/>
      <c r="H437" s="27"/>
      <c r="I437" s="24"/>
      <c r="J437" s="27"/>
      <c r="K437" s="24"/>
      <c r="L437" s="27"/>
      <c r="M437" s="21"/>
      <c r="N437" s="1" t="s">
        <v>1425</v>
      </c>
    </row>
    <row r="438" spans="1:52" ht="30" customHeight="1" x14ac:dyDescent="0.3">
      <c r="A438" s="22" t="s">
        <v>1429</v>
      </c>
      <c r="B438" s="22" t="s">
        <v>1430</v>
      </c>
      <c r="C438" s="22" t="s">
        <v>1208</v>
      </c>
      <c r="D438" s="23">
        <v>0.89</v>
      </c>
      <c r="E438" s="25">
        <f>단가대비표!O113</f>
        <v>26500</v>
      </c>
      <c r="F438" s="28">
        <f>TRUNC(E438*D438,1)</f>
        <v>23585</v>
      </c>
      <c r="G438" s="25">
        <f>단가대비표!P113</f>
        <v>0</v>
      </c>
      <c r="H438" s="28">
        <f>TRUNC(G438*D438,1)</f>
        <v>0</v>
      </c>
      <c r="I438" s="25">
        <f>단가대비표!V113</f>
        <v>0</v>
      </c>
      <c r="J438" s="28">
        <f>TRUNC(I438*D438,1)</f>
        <v>0</v>
      </c>
      <c r="K438" s="25">
        <f>TRUNC(E438+G438+I438,1)</f>
        <v>26500</v>
      </c>
      <c r="L438" s="28">
        <f>TRUNC(F438+H438+J438,1)</f>
        <v>23585</v>
      </c>
      <c r="M438" s="22" t="s">
        <v>52</v>
      </c>
      <c r="N438" s="2" t="s">
        <v>1425</v>
      </c>
      <c r="O438" s="2" t="s">
        <v>1431</v>
      </c>
      <c r="P438" s="2" t="s">
        <v>64</v>
      </c>
      <c r="Q438" s="2" t="s">
        <v>64</v>
      </c>
      <c r="R438" s="2" t="s">
        <v>63</v>
      </c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2" t="s">
        <v>52</v>
      </c>
      <c r="AW438" s="2" t="s">
        <v>1432</v>
      </c>
      <c r="AX438" s="2" t="s">
        <v>52</v>
      </c>
      <c r="AY438" s="2" t="s">
        <v>52</v>
      </c>
      <c r="AZ438" s="2" t="s">
        <v>52</v>
      </c>
    </row>
    <row r="439" spans="1:52" ht="30" customHeight="1" x14ac:dyDescent="0.3">
      <c r="A439" s="22" t="s">
        <v>1429</v>
      </c>
      <c r="B439" s="22" t="s">
        <v>1433</v>
      </c>
      <c r="C439" s="22" t="s">
        <v>1208</v>
      </c>
      <c r="D439" s="23">
        <v>0.03</v>
      </c>
      <c r="E439" s="25">
        <f>단가대비표!O114</f>
        <v>22990</v>
      </c>
      <c r="F439" s="28">
        <f>TRUNC(E439*D439,1)</f>
        <v>689.7</v>
      </c>
      <c r="G439" s="25">
        <f>단가대비표!P114</f>
        <v>0</v>
      </c>
      <c r="H439" s="28">
        <f>TRUNC(G439*D439,1)</f>
        <v>0</v>
      </c>
      <c r="I439" s="25">
        <f>단가대비표!V114</f>
        <v>0</v>
      </c>
      <c r="J439" s="28">
        <f>TRUNC(I439*D439,1)</f>
        <v>0</v>
      </c>
      <c r="K439" s="25">
        <f>TRUNC(E439+G439+I439,1)</f>
        <v>22990</v>
      </c>
      <c r="L439" s="28">
        <f>TRUNC(F439+H439+J439,1)</f>
        <v>689.7</v>
      </c>
      <c r="M439" s="22" t="s">
        <v>52</v>
      </c>
      <c r="N439" s="2" t="s">
        <v>1425</v>
      </c>
      <c r="O439" s="2" t="s">
        <v>1434</v>
      </c>
      <c r="P439" s="2" t="s">
        <v>64</v>
      </c>
      <c r="Q439" s="2" t="s">
        <v>64</v>
      </c>
      <c r="R439" s="2" t="s">
        <v>63</v>
      </c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2" t="s">
        <v>52</v>
      </c>
      <c r="AW439" s="2" t="s">
        <v>1435</v>
      </c>
      <c r="AX439" s="2" t="s">
        <v>52</v>
      </c>
      <c r="AY439" s="2" t="s">
        <v>52</v>
      </c>
      <c r="AZ439" s="2" t="s">
        <v>52</v>
      </c>
    </row>
    <row r="440" spans="1:52" ht="30" customHeight="1" x14ac:dyDescent="0.3">
      <c r="A440" s="22" t="s">
        <v>681</v>
      </c>
      <c r="B440" s="22" t="s">
        <v>52</v>
      </c>
      <c r="C440" s="22" t="s">
        <v>52</v>
      </c>
      <c r="D440" s="23"/>
      <c r="E440" s="25"/>
      <c r="F440" s="28">
        <f>TRUNC(SUMIF(N438:N439, N437, F438:F439),0)</f>
        <v>24274</v>
      </c>
      <c r="G440" s="25"/>
      <c r="H440" s="28">
        <f>TRUNC(SUMIF(N438:N439, N437, H438:H439),0)</f>
        <v>0</v>
      </c>
      <c r="I440" s="25"/>
      <c r="J440" s="28">
        <f>TRUNC(SUMIF(N438:N439, N437, J438:J439),0)</f>
        <v>0</v>
      </c>
      <c r="K440" s="25"/>
      <c r="L440" s="28">
        <f>F440+H440+J440</f>
        <v>24274</v>
      </c>
      <c r="M440" s="22" t="s">
        <v>52</v>
      </c>
      <c r="N440" s="2" t="s">
        <v>67</v>
      </c>
      <c r="O440" s="2" t="s">
        <v>67</v>
      </c>
      <c r="P440" s="2" t="s">
        <v>52</v>
      </c>
      <c r="Q440" s="2" t="s">
        <v>52</v>
      </c>
      <c r="R440" s="2" t="s">
        <v>52</v>
      </c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2" t="s">
        <v>52</v>
      </c>
      <c r="AW440" s="2" t="s">
        <v>52</v>
      </c>
      <c r="AX440" s="2" t="s">
        <v>52</v>
      </c>
      <c r="AY440" s="2" t="s">
        <v>52</v>
      </c>
      <c r="AZ440" s="2" t="s">
        <v>52</v>
      </c>
    </row>
    <row r="441" spans="1:52" ht="30" customHeight="1" x14ac:dyDescent="0.3">
      <c r="A441" s="23"/>
      <c r="B441" s="23"/>
      <c r="C441" s="23"/>
      <c r="D441" s="23"/>
      <c r="E441" s="25"/>
      <c r="F441" s="28"/>
      <c r="G441" s="25"/>
      <c r="H441" s="28"/>
      <c r="I441" s="25"/>
      <c r="J441" s="28"/>
      <c r="K441" s="25"/>
      <c r="L441" s="28"/>
      <c r="M441" s="23"/>
    </row>
    <row r="442" spans="1:52" ht="30" customHeight="1" x14ac:dyDescent="0.3">
      <c r="A442" s="19" t="s">
        <v>1436</v>
      </c>
      <c r="B442" s="20"/>
      <c r="C442" s="20"/>
      <c r="D442" s="20"/>
      <c r="E442" s="24"/>
      <c r="F442" s="27"/>
      <c r="G442" s="24"/>
      <c r="H442" s="27"/>
      <c r="I442" s="24"/>
      <c r="J442" s="27"/>
      <c r="K442" s="24"/>
      <c r="L442" s="27"/>
      <c r="M442" s="21"/>
      <c r="N442" s="1" t="s">
        <v>1437</v>
      </c>
    </row>
    <row r="443" spans="1:52" ht="30" customHeight="1" x14ac:dyDescent="0.3">
      <c r="A443" s="22" t="s">
        <v>1315</v>
      </c>
      <c r="B443" s="22" t="s">
        <v>677</v>
      </c>
      <c r="C443" s="22" t="s">
        <v>678</v>
      </c>
      <c r="D443" s="23">
        <v>0.114</v>
      </c>
      <c r="E443" s="25">
        <f>단가대비표!O175</f>
        <v>0</v>
      </c>
      <c r="F443" s="28">
        <f>TRUNC(E443*D443,1)</f>
        <v>0</v>
      </c>
      <c r="G443" s="25">
        <f>단가대비표!P175</f>
        <v>275790</v>
      </c>
      <c r="H443" s="28">
        <f>TRUNC(G443*D443,1)</f>
        <v>31440</v>
      </c>
      <c r="I443" s="25">
        <f>단가대비표!V175</f>
        <v>0</v>
      </c>
      <c r="J443" s="28">
        <f>TRUNC(I443*D443,1)</f>
        <v>0</v>
      </c>
      <c r="K443" s="25">
        <f t="shared" ref="K443:L445" si="69">TRUNC(E443+G443+I443,1)</f>
        <v>275790</v>
      </c>
      <c r="L443" s="28">
        <f t="shared" si="69"/>
        <v>31440</v>
      </c>
      <c r="M443" s="22" t="s">
        <v>52</v>
      </c>
      <c r="N443" s="2" t="s">
        <v>1437</v>
      </c>
      <c r="O443" s="2" t="s">
        <v>1316</v>
      </c>
      <c r="P443" s="2" t="s">
        <v>64</v>
      </c>
      <c r="Q443" s="2" t="s">
        <v>64</v>
      </c>
      <c r="R443" s="2" t="s">
        <v>63</v>
      </c>
      <c r="S443" s="3"/>
      <c r="T443" s="3"/>
      <c r="U443" s="3"/>
      <c r="V443" s="3">
        <v>1</v>
      </c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2" t="s">
        <v>52</v>
      </c>
      <c r="AW443" s="2" t="s">
        <v>1440</v>
      </c>
      <c r="AX443" s="2" t="s">
        <v>52</v>
      </c>
      <c r="AY443" s="2" t="s">
        <v>52</v>
      </c>
      <c r="AZ443" s="2" t="s">
        <v>52</v>
      </c>
    </row>
    <row r="444" spans="1:52" ht="30" customHeight="1" x14ac:dyDescent="0.3">
      <c r="A444" s="22" t="s">
        <v>1134</v>
      </c>
      <c r="B444" s="22" t="s">
        <v>677</v>
      </c>
      <c r="C444" s="22" t="s">
        <v>678</v>
      </c>
      <c r="D444" s="23">
        <v>2.9000000000000001E-2</v>
      </c>
      <c r="E444" s="25">
        <f>단가대비표!O172</f>
        <v>0</v>
      </c>
      <c r="F444" s="28">
        <f>TRUNC(E444*D444,1)</f>
        <v>0</v>
      </c>
      <c r="G444" s="25">
        <f>단가대비표!P172</f>
        <v>172068</v>
      </c>
      <c r="H444" s="28">
        <f>TRUNC(G444*D444,1)</f>
        <v>4989.8999999999996</v>
      </c>
      <c r="I444" s="25">
        <f>단가대비표!V172</f>
        <v>0</v>
      </c>
      <c r="J444" s="28">
        <f>TRUNC(I444*D444,1)</f>
        <v>0</v>
      </c>
      <c r="K444" s="25">
        <f t="shared" si="69"/>
        <v>172068</v>
      </c>
      <c r="L444" s="28">
        <f t="shared" si="69"/>
        <v>4989.8999999999996</v>
      </c>
      <c r="M444" s="22" t="s">
        <v>52</v>
      </c>
      <c r="N444" s="2" t="s">
        <v>1437</v>
      </c>
      <c r="O444" s="2" t="s">
        <v>1186</v>
      </c>
      <c r="P444" s="2" t="s">
        <v>64</v>
      </c>
      <c r="Q444" s="2" t="s">
        <v>64</v>
      </c>
      <c r="R444" s="2" t="s">
        <v>63</v>
      </c>
      <c r="S444" s="3"/>
      <c r="T444" s="3"/>
      <c r="U444" s="3"/>
      <c r="V444" s="3">
        <v>1</v>
      </c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2" t="s">
        <v>52</v>
      </c>
      <c r="AW444" s="2" t="s">
        <v>1441</v>
      </c>
      <c r="AX444" s="2" t="s">
        <v>52</v>
      </c>
      <c r="AY444" s="2" t="s">
        <v>52</v>
      </c>
      <c r="AZ444" s="2" t="s">
        <v>52</v>
      </c>
    </row>
    <row r="445" spans="1:52" ht="30" customHeight="1" x14ac:dyDescent="0.3">
      <c r="A445" s="22" t="s">
        <v>1239</v>
      </c>
      <c r="B445" s="22" t="s">
        <v>1190</v>
      </c>
      <c r="C445" s="22" t="s">
        <v>630</v>
      </c>
      <c r="D445" s="23">
        <v>1</v>
      </c>
      <c r="E445" s="25">
        <v>0</v>
      </c>
      <c r="F445" s="28">
        <f>TRUNC(E445*D445,1)</f>
        <v>0</v>
      </c>
      <c r="G445" s="25">
        <v>0</v>
      </c>
      <c r="H445" s="28">
        <f>TRUNC(G445*D445,1)</f>
        <v>0</v>
      </c>
      <c r="I445" s="25">
        <f>TRUNC(SUMIF(V443:V445, RIGHTB(O445, 1), H443:H445)*U445, 2)</f>
        <v>1092.8900000000001</v>
      </c>
      <c r="J445" s="28">
        <f>TRUNC(I445*D445,1)</f>
        <v>1092.8</v>
      </c>
      <c r="K445" s="25">
        <f t="shared" si="69"/>
        <v>1092.8</v>
      </c>
      <c r="L445" s="28">
        <f t="shared" si="69"/>
        <v>1092.8</v>
      </c>
      <c r="M445" s="22" t="s">
        <v>52</v>
      </c>
      <c r="N445" s="2" t="s">
        <v>1437</v>
      </c>
      <c r="O445" s="2" t="s">
        <v>631</v>
      </c>
      <c r="P445" s="2" t="s">
        <v>64</v>
      </c>
      <c r="Q445" s="2" t="s">
        <v>64</v>
      </c>
      <c r="R445" s="2" t="s">
        <v>64</v>
      </c>
      <c r="S445" s="3">
        <v>1</v>
      </c>
      <c r="T445" s="3">
        <v>2</v>
      </c>
      <c r="U445" s="3">
        <v>0.03</v>
      </c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2" t="s">
        <v>52</v>
      </c>
      <c r="AW445" s="2" t="s">
        <v>1442</v>
      </c>
      <c r="AX445" s="2" t="s">
        <v>52</v>
      </c>
      <c r="AY445" s="2" t="s">
        <v>52</v>
      </c>
      <c r="AZ445" s="2" t="s">
        <v>52</v>
      </c>
    </row>
    <row r="446" spans="1:52" ht="30" customHeight="1" x14ac:dyDescent="0.3">
      <c r="A446" s="22" t="s">
        <v>681</v>
      </c>
      <c r="B446" s="22" t="s">
        <v>52</v>
      </c>
      <c r="C446" s="22" t="s">
        <v>52</v>
      </c>
      <c r="D446" s="23"/>
      <c r="E446" s="25"/>
      <c r="F446" s="28">
        <f>TRUNC(SUMIF(N443:N445, N442, F443:F445),0)</f>
        <v>0</v>
      </c>
      <c r="G446" s="25"/>
      <c r="H446" s="28">
        <f>TRUNC(SUMIF(N443:N445, N442, H443:H445),0)</f>
        <v>36429</v>
      </c>
      <c r="I446" s="25"/>
      <c r="J446" s="28">
        <f>TRUNC(SUMIF(N443:N445, N442, J443:J445),0)</f>
        <v>1092</v>
      </c>
      <c r="K446" s="25"/>
      <c r="L446" s="28">
        <f>F446+H446+J446</f>
        <v>37521</v>
      </c>
      <c r="M446" s="22" t="s">
        <v>52</v>
      </c>
      <c r="N446" s="2" t="s">
        <v>67</v>
      </c>
      <c r="O446" s="2" t="s">
        <v>67</v>
      </c>
      <c r="P446" s="2" t="s">
        <v>52</v>
      </c>
      <c r="Q446" s="2" t="s">
        <v>52</v>
      </c>
      <c r="R446" s="2" t="s">
        <v>52</v>
      </c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2" t="s">
        <v>52</v>
      </c>
      <c r="AW446" s="2" t="s">
        <v>52</v>
      </c>
      <c r="AX446" s="2" t="s">
        <v>52</v>
      </c>
      <c r="AY446" s="2" t="s">
        <v>52</v>
      </c>
      <c r="AZ446" s="2" t="s">
        <v>52</v>
      </c>
    </row>
    <row r="447" spans="1:52" ht="30" customHeight="1" x14ac:dyDescent="0.3">
      <c r="A447" s="23"/>
      <c r="B447" s="23"/>
      <c r="C447" s="23"/>
      <c r="D447" s="23"/>
      <c r="E447" s="25"/>
      <c r="F447" s="28"/>
      <c r="G447" s="25"/>
      <c r="H447" s="28"/>
      <c r="I447" s="25"/>
      <c r="J447" s="28"/>
      <c r="K447" s="25"/>
      <c r="L447" s="28"/>
      <c r="M447" s="23"/>
    </row>
    <row r="448" spans="1:52" ht="30" customHeight="1" x14ac:dyDescent="0.3">
      <c r="A448" s="19" t="s">
        <v>1443</v>
      </c>
      <c r="B448" s="20"/>
      <c r="C448" s="20"/>
      <c r="D448" s="20"/>
      <c r="E448" s="24"/>
      <c r="F448" s="27"/>
      <c r="G448" s="24"/>
      <c r="H448" s="27"/>
      <c r="I448" s="24"/>
      <c r="J448" s="27"/>
      <c r="K448" s="24"/>
      <c r="L448" s="27"/>
      <c r="M448" s="21"/>
      <c r="N448" s="1" t="s">
        <v>194</v>
      </c>
    </row>
    <row r="449" spans="1:52" ht="30" customHeight="1" x14ac:dyDescent="0.3">
      <c r="A449" s="22" t="s">
        <v>1426</v>
      </c>
      <c r="B449" s="22" t="s">
        <v>52</v>
      </c>
      <c r="C449" s="22" t="s">
        <v>1427</v>
      </c>
      <c r="D449" s="23">
        <v>0.1</v>
      </c>
      <c r="E449" s="25">
        <f>일위대가목록!E69</f>
        <v>24274</v>
      </c>
      <c r="F449" s="28">
        <f>TRUNC(E449*D449,1)</f>
        <v>2427.4</v>
      </c>
      <c r="G449" s="25">
        <f>일위대가목록!F69</f>
        <v>0</v>
      </c>
      <c r="H449" s="28">
        <f>TRUNC(G449*D449,1)</f>
        <v>0</v>
      </c>
      <c r="I449" s="25">
        <f>일위대가목록!G69</f>
        <v>0</v>
      </c>
      <c r="J449" s="28">
        <f>TRUNC(I449*D449,1)</f>
        <v>0</v>
      </c>
      <c r="K449" s="25">
        <f t="shared" ref="K449:L452" si="70">TRUNC(E449+G449+I449,1)</f>
        <v>24274</v>
      </c>
      <c r="L449" s="28">
        <f t="shared" si="70"/>
        <v>2427.4</v>
      </c>
      <c r="M449" s="22" t="s">
        <v>1428</v>
      </c>
      <c r="N449" s="2" t="s">
        <v>194</v>
      </c>
      <c r="O449" s="2" t="s">
        <v>1425</v>
      </c>
      <c r="P449" s="2" t="s">
        <v>63</v>
      </c>
      <c r="Q449" s="2" t="s">
        <v>64</v>
      </c>
      <c r="R449" s="2" t="s">
        <v>64</v>
      </c>
      <c r="S449" s="3"/>
      <c r="T449" s="3"/>
      <c r="U449" s="3"/>
      <c r="V449" s="3">
        <v>1</v>
      </c>
      <c r="W449" s="3">
        <v>2</v>
      </c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2" t="s">
        <v>52</v>
      </c>
      <c r="AW449" s="2" t="s">
        <v>1444</v>
      </c>
      <c r="AX449" s="2" t="s">
        <v>52</v>
      </c>
      <c r="AY449" s="2" t="s">
        <v>52</v>
      </c>
      <c r="AZ449" s="2" t="s">
        <v>52</v>
      </c>
    </row>
    <row r="450" spans="1:52" ht="30" customHeight="1" x14ac:dyDescent="0.3">
      <c r="A450" s="22" t="s">
        <v>1445</v>
      </c>
      <c r="B450" s="22" t="s">
        <v>1446</v>
      </c>
      <c r="C450" s="22" t="s">
        <v>630</v>
      </c>
      <c r="D450" s="23">
        <v>1</v>
      </c>
      <c r="E450" s="25">
        <f>TRUNC(SUMIF(V449:V452, RIGHTB(O450, 1), F449:F452)*U450, 2)</f>
        <v>1262.24</v>
      </c>
      <c r="F450" s="28">
        <f>TRUNC(E450*D450,1)</f>
        <v>1262.2</v>
      </c>
      <c r="G450" s="25">
        <v>0</v>
      </c>
      <c r="H450" s="28">
        <f>TRUNC(G450*D450,1)</f>
        <v>0</v>
      </c>
      <c r="I450" s="25">
        <v>0</v>
      </c>
      <c r="J450" s="28">
        <f>TRUNC(I450*D450,1)</f>
        <v>0</v>
      </c>
      <c r="K450" s="25">
        <f t="shared" si="70"/>
        <v>1262.2</v>
      </c>
      <c r="L450" s="28">
        <f t="shared" si="70"/>
        <v>1262.2</v>
      </c>
      <c r="M450" s="22" t="s">
        <v>52</v>
      </c>
      <c r="N450" s="2" t="s">
        <v>194</v>
      </c>
      <c r="O450" s="2" t="s">
        <v>631</v>
      </c>
      <c r="P450" s="2" t="s">
        <v>64</v>
      </c>
      <c r="Q450" s="2" t="s">
        <v>64</v>
      </c>
      <c r="R450" s="2" t="s">
        <v>64</v>
      </c>
      <c r="S450" s="3">
        <v>0</v>
      </c>
      <c r="T450" s="3">
        <v>0</v>
      </c>
      <c r="U450" s="3">
        <v>0.52</v>
      </c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2" t="s">
        <v>52</v>
      </c>
      <c r="AW450" s="2" t="s">
        <v>1447</v>
      </c>
      <c r="AX450" s="2" t="s">
        <v>52</v>
      </c>
      <c r="AY450" s="2" t="s">
        <v>52</v>
      </c>
      <c r="AZ450" s="2" t="s">
        <v>52</v>
      </c>
    </row>
    <row r="451" spans="1:52" ht="30" customHeight="1" x14ac:dyDescent="0.3">
      <c r="A451" s="22" t="s">
        <v>1448</v>
      </c>
      <c r="B451" s="22" t="s">
        <v>1449</v>
      </c>
      <c r="C451" s="22" t="s">
        <v>630</v>
      </c>
      <c r="D451" s="23">
        <v>1</v>
      </c>
      <c r="E451" s="25">
        <f>TRUNC(SUMIF(W449:W452, RIGHTB(O451, 1), F449:F452)*U451, 2)</f>
        <v>121.37</v>
      </c>
      <c r="F451" s="28">
        <f>TRUNC(E451*D451,1)</f>
        <v>121.3</v>
      </c>
      <c r="G451" s="25">
        <v>0</v>
      </c>
      <c r="H451" s="28">
        <f>TRUNC(G451*D451,1)</f>
        <v>0</v>
      </c>
      <c r="I451" s="25">
        <v>0</v>
      </c>
      <c r="J451" s="28">
        <f>TRUNC(I451*D451,1)</f>
        <v>0</v>
      </c>
      <c r="K451" s="25">
        <f t="shared" si="70"/>
        <v>121.3</v>
      </c>
      <c r="L451" s="28">
        <f t="shared" si="70"/>
        <v>121.3</v>
      </c>
      <c r="M451" s="22" t="s">
        <v>52</v>
      </c>
      <c r="N451" s="2" t="s">
        <v>194</v>
      </c>
      <c r="O451" s="2" t="s">
        <v>1194</v>
      </c>
      <c r="P451" s="2" t="s">
        <v>64</v>
      </c>
      <c r="Q451" s="2" t="s">
        <v>64</v>
      </c>
      <c r="R451" s="2" t="s">
        <v>64</v>
      </c>
      <c r="S451" s="3">
        <v>0</v>
      </c>
      <c r="T451" s="3">
        <v>0</v>
      </c>
      <c r="U451" s="3">
        <v>0.05</v>
      </c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2" t="s">
        <v>52</v>
      </c>
      <c r="AW451" s="2" t="s">
        <v>1450</v>
      </c>
      <c r="AX451" s="2" t="s">
        <v>52</v>
      </c>
      <c r="AY451" s="2" t="s">
        <v>52</v>
      </c>
      <c r="AZ451" s="2" t="s">
        <v>52</v>
      </c>
    </row>
    <row r="452" spans="1:52" ht="30" customHeight="1" x14ac:dyDescent="0.3">
      <c r="A452" s="22" t="s">
        <v>1438</v>
      </c>
      <c r="B452" s="22" t="s">
        <v>1415</v>
      </c>
      <c r="C452" s="22" t="s">
        <v>78</v>
      </c>
      <c r="D452" s="23">
        <v>1</v>
      </c>
      <c r="E452" s="25">
        <f>일위대가목록!E70</f>
        <v>0</v>
      </c>
      <c r="F452" s="28">
        <f>TRUNC(E452*D452,1)</f>
        <v>0</v>
      </c>
      <c r="G452" s="25">
        <f>일위대가목록!F70</f>
        <v>36429</v>
      </c>
      <c r="H452" s="28">
        <f>TRUNC(G452*D452,1)</f>
        <v>36429</v>
      </c>
      <c r="I452" s="25">
        <f>일위대가목록!G70</f>
        <v>1092</v>
      </c>
      <c r="J452" s="28">
        <f>TRUNC(I452*D452,1)</f>
        <v>1092</v>
      </c>
      <c r="K452" s="25">
        <f t="shared" si="70"/>
        <v>37521</v>
      </c>
      <c r="L452" s="28">
        <f t="shared" si="70"/>
        <v>37521</v>
      </c>
      <c r="M452" s="22" t="s">
        <v>1439</v>
      </c>
      <c r="N452" s="2" t="s">
        <v>194</v>
      </c>
      <c r="O452" s="2" t="s">
        <v>1437</v>
      </c>
      <c r="P452" s="2" t="s">
        <v>63</v>
      </c>
      <c r="Q452" s="2" t="s">
        <v>64</v>
      </c>
      <c r="R452" s="2" t="s">
        <v>64</v>
      </c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2" t="s">
        <v>52</v>
      </c>
      <c r="AW452" s="2" t="s">
        <v>1451</v>
      </c>
      <c r="AX452" s="2" t="s">
        <v>52</v>
      </c>
      <c r="AY452" s="2" t="s">
        <v>52</v>
      </c>
      <c r="AZ452" s="2" t="s">
        <v>52</v>
      </c>
    </row>
    <row r="453" spans="1:52" ht="30" customHeight="1" x14ac:dyDescent="0.3">
      <c r="A453" s="22" t="s">
        <v>681</v>
      </c>
      <c r="B453" s="22" t="s">
        <v>52</v>
      </c>
      <c r="C453" s="22" t="s">
        <v>52</v>
      </c>
      <c r="D453" s="23"/>
      <c r="E453" s="25"/>
      <c r="F453" s="28">
        <f>TRUNC(SUMIF(N449:N452, N448, F449:F452),0)</f>
        <v>3810</v>
      </c>
      <c r="G453" s="25"/>
      <c r="H453" s="28">
        <f>TRUNC(SUMIF(N449:N452, N448, H449:H452),0)</f>
        <v>36429</v>
      </c>
      <c r="I453" s="25"/>
      <c r="J453" s="28">
        <f>TRUNC(SUMIF(N449:N452, N448, J449:J452),0)</f>
        <v>1092</v>
      </c>
      <c r="K453" s="25"/>
      <c r="L453" s="28">
        <f>F453+H453+J453</f>
        <v>41331</v>
      </c>
      <c r="M453" s="22" t="s">
        <v>52</v>
      </c>
      <c r="N453" s="2" t="s">
        <v>67</v>
      </c>
      <c r="O453" s="2" t="s">
        <v>67</v>
      </c>
      <c r="P453" s="2" t="s">
        <v>52</v>
      </c>
      <c r="Q453" s="2" t="s">
        <v>52</v>
      </c>
      <c r="R453" s="2" t="s">
        <v>52</v>
      </c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2" t="s">
        <v>52</v>
      </c>
      <c r="AW453" s="2" t="s">
        <v>52</v>
      </c>
      <c r="AX453" s="2" t="s">
        <v>52</v>
      </c>
      <c r="AY453" s="2" t="s">
        <v>52</v>
      </c>
      <c r="AZ453" s="2" t="s">
        <v>52</v>
      </c>
    </row>
    <row r="454" spans="1:52" ht="30" customHeight="1" x14ac:dyDescent="0.3">
      <c r="A454" s="23"/>
      <c r="B454" s="23"/>
      <c r="C454" s="23"/>
      <c r="D454" s="23"/>
      <c r="E454" s="25"/>
      <c r="F454" s="28"/>
      <c r="G454" s="25"/>
      <c r="H454" s="28"/>
      <c r="I454" s="25"/>
      <c r="J454" s="28"/>
      <c r="K454" s="25"/>
      <c r="L454" s="28"/>
      <c r="M454" s="23"/>
    </row>
    <row r="455" spans="1:52" ht="30" customHeight="1" x14ac:dyDescent="0.3">
      <c r="A455" s="19" t="s">
        <v>1452</v>
      </c>
      <c r="B455" s="20"/>
      <c r="C455" s="20"/>
      <c r="D455" s="20"/>
      <c r="E455" s="24"/>
      <c r="F455" s="27"/>
      <c r="G455" s="24"/>
      <c r="H455" s="27"/>
      <c r="I455" s="24"/>
      <c r="J455" s="27"/>
      <c r="K455" s="24"/>
      <c r="L455" s="27"/>
      <c r="M455" s="21"/>
      <c r="N455" s="1" t="s">
        <v>1453</v>
      </c>
    </row>
    <row r="456" spans="1:52" ht="30" customHeight="1" x14ac:dyDescent="0.3">
      <c r="A456" s="22" t="s">
        <v>1456</v>
      </c>
      <c r="B456" s="22" t="s">
        <v>677</v>
      </c>
      <c r="C456" s="22" t="s">
        <v>678</v>
      </c>
      <c r="D456" s="23">
        <v>0.67</v>
      </c>
      <c r="E456" s="25">
        <f>단가대비표!O176</f>
        <v>0</v>
      </c>
      <c r="F456" s="28">
        <f>TRUNC(E456*D456,1)</f>
        <v>0</v>
      </c>
      <c r="G456" s="25">
        <f>단가대비표!P176</f>
        <v>268187</v>
      </c>
      <c r="H456" s="28">
        <f>TRUNC(G456*D456,1)</f>
        <v>179685.2</v>
      </c>
      <c r="I456" s="25">
        <f>단가대비표!V176</f>
        <v>0</v>
      </c>
      <c r="J456" s="28">
        <f>TRUNC(I456*D456,1)</f>
        <v>0</v>
      </c>
      <c r="K456" s="25">
        <f t="shared" ref="K456:L458" si="71">TRUNC(E456+G456+I456,1)</f>
        <v>268187</v>
      </c>
      <c r="L456" s="28">
        <f t="shared" si="71"/>
        <v>179685.2</v>
      </c>
      <c r="M456" s="22" t="s">
        <v>52</v>
      </c>
      <c r="N456" s="2" t="s">
        <v>1453</v>
      </c>
      <c r="O456" s="2" t="s">
        <v>1457</v>
      </c>
      <c r="P456" s="2" t="s">
        <v>64</v>
      </c>
      <c r="Q456" s="2" t="s">
        <v>64</v>
      </c>
      <c r="R456" s="2" t="s">
        <v>63</v>
      </c>
      <c r="S456" s="3"/>
      <c r="T456" s="3"/>
      <c r="U456" s="3"/>
      <c r="V456" s="3">
        <v>1</v>
      </c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2" t="s">
        <v>52</v>
      </c>
      <c r="AW456" s="2" t="s">
        <v>1458</v>
      </c>
      <c r="AX456" s="2" t="s">
        <v>52</v>
      </c>
      <c r="AY456" s="2" t="s">
        <v>52</v>
      </c>
      <c r="AZ456" s="2" t="s">
        <v>52</v>
      </c>
    </row>
    <row r="457" spans="1:52" ht="30" customHeight="1" x14ac:dyDescent="0.3">
      <c r="A457" s="22" t="s">
        <v>1134</v>
      </c>
      <c r="B457" s="22" t="s">
        <v>677</v>
      </c>
      <c r="C457" s="22" t="s">
        <v>678</v>
      </c>
      <c r="D457" s="23">
        <v>0.22</v>
      </c>
      <c r="E457" s="25">
        <f>단가대비표!O172</f>
        <v>0</v>
      </c>
      <c r="F457" s="28">
        <f>TRUNC(E457*D457,1)</f>
        <v>0</v>
      </c>
      <c r="G457" s="25">
        <f>단가대비표!P172</f>
        <v>172068</v>
      </c>
      <c r="H457" s="28">
        <f>TRUNC(G457*D457,1)</f>
        <v>37854.9</v>
      </c>
      <c r="I457" s="25">
        <f>단가대비표!V172</f>
        <v>0</v>
      </c>
      <c r="J457" s="28">
        <f>TRUNC(I457*D457,1)</f>
        <v>0</v>
      </c>
      <c r="K457" s="25">
        <f t="shared" si="71"/>
        <v>172068</v>
      </c>
      <c r="L457" s="28">
        <f t="shared" si="71"/>
        <v>37854.9</v>
      </c>
      <c r="M457" s="22" t="s">
        <v>52</v>
      </c>
      <c r="N457" s="2" t="s">
        <v>1453</v>
      </c>
      <c r="O457" s="2" t="s">
        <v>1186</v>
      </c>
      <c r="P457" s="2" t="s">
        <v>64</v>
      </c>
      <c r="Q457" s="2" t="s">
        <v>64</v>
      </c>
      <c r="R457" s="2" t="s">
        <v>63</v>
      </c>
      <c r="S457" s="3"/>
      <c r="T457" s="3"/>
      <c r="U457" s="3"/>
      <c r="V457" s="3">
        <v>1</v>
      </c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2" t="s">
        <v>52</v>
      </c>
      <c r="AW457" s="2" t="s">
        <v>1459</v>
      </c>
      <c r="AX457" s="2" t="s">
        <v>52</v>
      </c>
      <c r="AY457" s="2" t="s">
        <v>52</v>
      </c>
      <c r="AZ457" s="2" t="s">
        <v>52</v>
      </c>
    </row>
    <row r="458" spans="1:52" ht="30" customHeight="1" x14ac:dyDescent="0.3">
      <c r="A458" s="22" t="s">
        <v>1239</v>
      </c>
      <c r="B458" s="22" t="s">
        <v>1460</v>
      </c>
      <c r="C458" s="22" t="s">
        <v>630</v>
      </c>
      <c r="D458" s="23">
        <v>1</v>
      </c>
      <c r="E458" s="25">
        <v>0</v>
      </c>
      <c r="F458" s="28">
        <f>TRUNC(E458*D458,1)</f>
        <v>0</v>
      </c>
      <c r="G458" s="25">
        <v>0</v>
      </c>
      <c r="H458" s="28">
        <f>TRUNC(G458*D458,1)</f>
        <v>0</v>
      </c>
      <c r="I458" s="25">
        <f>TRUNC(SUMIF(V456:V458, RIGHTB(O458, 1), H456:H458)*U458, 2)</f>
        <v>19578.599999999999</v>
      </c>
      <c r="J458" s="28">
        <f>TRUNC(I458*D458,1)</f>
        <v>19578.599999999999</v>
      </c>
      <c r="K458" s="25">
        <f t="shared" si="71"/>
        <v>19578.599999999999</v>
      </c>
      <c r="L458" s="28">
        <f t="shared" si="71"/>
        <v>19578.599999999999</v>
      </c>
      <c r="M458" s="22" t="s">
        <v>52</v>
      </c>
      <c r="N458" s="2" t="s">
        <v>1453</v>
      </c>
      <c r="O458" s="2" t="s">
        <v>631</v>
      </c>
      <c r="P458" s="2" t="s">
        <v>64</v>
      </c>
      <c r="Q458" s="2" t="s">
        <v>64</v>
      </c>
      <c r="R458" s="2" t="s">
        <v>64</v>
      </c>
      <c r="S458" s="3">
        <v>1</v>
      </c>
      <c r="T458" s="3">
        <v>2</v>
      </c>
      <c r="U458" s="3">
        <v>0.09</v>
      </c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2" t="s">
        <v>52</v>
      </c>
      <c r="AW458" s="2" t="s">
        <v>1461</v>
      </c>
      <c r="AX458" s="2" t="s">
        <v>52</v>
      </c>
      <c r="AY458" s="2" t="s">
        <v>52</v>
      </c>
      <c r="AZ458" s="2" t="s">
        <v>52</v>
      </c>
    </row>
    <row r="459" spans="1:52" ht="30" customHeight="1" x14ac:dyDescent="0.3">
      <c r="A459" s="22" t="s">
        <v>681</v>
      </c>
      <c r="B459" s="22" t="s">
        <v>52</v>
      </c>
      <c r="C459" s="22" t="s">
        <v>52</v>
      </c>
      <c r="D459" s="23"/>
      <c r="E459" s="25"/>
      <c r="F459" s="28">
        <f>TRUNC(SUMIF(N456:N458, N455, F456:F458),0)</f>
        <v>0</v>
      </c>
      <c r="G459" s="25"/>
      <c r="H459" s="28">
        <f>TRUNC(SUMIF(N456:N458, N455, H456:H458),0)</f>
        <v>217540</v>
      </c>
      <c r="I459" s="25"/>
      <c r="J459" s="28">
        <f>TRUNC(SUMIF(N456:N458, N455, J456:J458),0)</f>
        <v>19578</v>
      </c>
      <c r="K459" s="25"/>
      <c r="L459" s="28">
        <f>F459+H459+J459</f>
        <v>237118</v>
      </c>
      <c r="M459" s="22" t="s">
        <v>52</v>
      </c>
      <c r="N459" s="2" t="s">
        <v>67</v>
      </c>
      <c r="O459" s="2" t="s">
        <v>67</v>
      </c>
      <c r="P459" s="2" t="s">
        <v>52</v>
      </c>
      <c r="Q459" s="2" t="s">
        <v>52</v>
      </c>
      <c r="R459" s="2" t="s">
        <v>52</v>
      </c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2" t="s">
        <v>52</v>
      </c>
      <c r="AW459" s="2" t="s">
        <v>52</v>
      </c>
      <c r="AX459" s="2" t="s">
        <v>52</v>
      </c>
      <c r="AY459" s="2" t="s">
        <v>52</v>
      </c>
      <c r="AZ459" s="2" t="s">
        <v>52</v>
      </c>
    </row>
    <row r="460" spans="1:52" ht="30" customHeight="1" x14ac:dyDescent="0.3">
      <c r="A460" s="23"/>
      <c r="B460" s="23"/>
      <c r="C460" s="23"/>
      <c r="D460" s="23"/>
      <c r="E460" s="25"/>
      <c r="F460" s="28"/>
      <c r="G460" s="25"/>
      <c r="H460" s="28"/>
      <c r="I460" s="25"/>
      <c r="J460" s="28"/>
      <c r="K460" s="25"/>
      <c r="L460" s="28"/>
      <c r="M460" s="23"/>
    </row>
    <row r="461" spans="1:52" ht="30" customHeight="1" x14ac:dyDescent="0.3">
      <c r="A461" s="19" t="s">
        <v>1462</v>
      </c>
      <c r="B461" s="20"/>
      <c r="C461" s="20"/>
      <c r="D461" s="20"/>
      <c r="E461" s="24"/>
      <c r="F461" s="27"/>
      <c r="G461" s="24"/>
      <c r="H461" s="27"/>
      <c r="I461" s="24"/>
      <c r="J461" s="27"/>
      <c r="K461" s="24"/>
      <c r="L461" s="27"/>
      <c r="M461" s="21"/>
      <c r="N461" s="1" t="s">
        <v>1463</v>
      </c>
    </row>
    <row r="462" spans="1:52" ht="30" customHeight="1" x14ac:dyDescent="0.3">
      <c r="A462" s="22" t="s">
        <v>1456</v>
      </c>
      <c r="B462" s="22" t="s">
        <v>677</v>
      </c>
      <c r="C462" s="22" t="s">
        <v>678</v>
      </c>
      <c r="D462" s="23">
        <v>1.76</v>
      </c>
      <c r="E462" s="25">
        <f>단가대비표!O176</f>
        <v>0</v>
      </c>
      <c r="F462" s="28">
        <f>TRUNC(E462*D462,1)</f>
        <v>0</v>
      </c>
      <c r="G462" s="25">
        <f>단가대비표!P176</f>
        <v>268187</v>
      </c>
      <c r="H462" s="28">
        <f>TRUNC(G462*D462,1)</f>
        <v>472009.1</v>
      </c>
      <c r="I462" s="25">
        <f>단가대비표!V176</f>
        <v>0</v>
      </c>
      <c r="J462" s="28">
        <f>TRUNC(I462*D462,1)</f>
        <v>0</v>
      </c>
      <c r="K462" s="25">
        <f t="shared" ref="K462:L465" si="72">TRUNC(E462+G462+I462,1)</f>
        <v>268187</v>
      </c>
      <c r="L462" s="28">
        <f t="shared" si="72"/>
        <v>472009.1</v>
      </c>
      <c r="M462" s="22" t="s">
        <v>52</v>
      </c>
      <c r="N462" s="2" t="s">
        <v>1463</v>
      </c>
      <c r="O462" s="2" t="s">
        <v>1457</v>
      </c>
      <c r="P462" s="2" t="s">
        <v>64</v>
      </c>
      <c r="Q462" s="2" t="s">
        <v>64</v>
      </c>
      <c r="R462" s="2" t="s">
        <v>63</v>
      </c>
      <c r="S462" s="3"/>
      <c r="T462" s="3"/>
      <c r="U462" s="3"/>
      <c r="V462" s="3">
        <v>1</v>
      </c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2" t="s">
        <v>52</v>
      </c>
      <c r="AW462" s="2" t="s">
        <v>1466</v>
      </c>
      <c r="AX462" s="2" t="s">
        <v>52</v>
      </c>
      <c r="AY462" s="2" t="s">
        <v>52</v>
      </c>
      <c r="AZ462" s="2" t="s">
        <v>52</v>
      </c>
    </row>
    <row r="463" spans="1:52" ht="30" customHeight="1" x14ac:dyDescent="0.3">
      <c r="A463" s="22" t="s">
        <v>1134</v>
      </c>
      <c r="B463" s="22" t="s">
        <v>677</v>
      </c>
      <c r="C463" s="22" t="s">
        <v>678</v>
      </c>
      <c r="D463" s="23">
        <v>0.59</v>
      </c>
      <c r="E463" s="25">
        <f>단가대비표!O172</f>
        <v>0</v>
      </c>
      <c r="F463" s="28">
        <f>TRUNC(E463*D463,1)</f>
        <v>0</v>
      </c>
      <c r="G463" s="25">
        <f>단가대비표!P172</f>
        <v>172068</v>
      </c>
      <c r="H463" s="28">
        <f>TRUNC(G463*D463,1)</f>
        <v>101520.1</v>
      </c>
      <c r="I463" s="25">
        <f>단가대비표!V172</f>
        <v>0</v>
      </c>
      <c r="J463" s="28">
        <f>TRUNC(I463*D463,1)</f>
        <v>0</v>
      </c>
      <c r="K463" s="25">
        <f t="shared" si="72"/>
        <v>172068</v>
      </c>
      <c r="L463" s="28">
        <f t="shared" si="72"/>
        <v>101520.1</v>
      </c>
      <c r="M463" s="22" t="s">
        <v>52</v>
      </c>
      <c r="N463" s="2" t="s">
        <v>1463</v>
      </c>
      <c r="O463" s="2" t="s">
        <v>1186</v>
      </c>
      <c r="P463" s="2" t="s">
        <v>64</v>
      </c>
      <c r="Q463" s="2" t="s">
        <v>64</v>
      </c>
      <c r="R463" s="2" t="s">
        <v>63</v>
      </c>
      <c r="S463" s="3"/>
      <c r="T463" s="3"/>
      <c r="U463" s="3"/>
      <c r="V463" s="3">
        <v>1</v>
      </c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2" t="s">
        <v>52</v>
      </c>
      <c r="AW463" s="2" t="s">
        <v>1467</v>
      </c>
      <c r="AX463" s="2" t="s">
        <v>52</v>
      </c>
      <c r="AY463" s="2" t="s">
        <v>52</v>
      </c>
      <c r="AZ463" s="2" t="s">
        <v>52</v>
      </c>
    </row>
    <row r="464" spans="1:52" ht="30" customHeight="1" x14ac:dyDescent="0.3">
      <c r="A464" s="22" t="s">
        <v>1239</v>
      </c>
      <c r="B464" s="22" t="s">
        <v>1292</v>
      </c>
      <c r="C464" s="22" t="s">
        <v>630</v>
      </c>
      <c r="D464" s="23">
        <v>1</v>
      </c>
      <c r="E464" s="25">
        <v>0</v>
      </c>
      <c r="F464" s="28">
        <f>TRUNC(E464*D464,1)</f>
        <v>0</v>
      </c>
      <c r="G464" s="25">
        <v>0</v>
      </c>
      <c r="H464" s="28">
        <f>TRUNC(G464*D464,1)</f>
        <v>0</v>
      </c>
      <c r="I464" s="25">
        <f>TRUNC(SUMIF(V462:V465, RIGHTB(O464, 1), H462:H465)*U464, 2)</f>
        <v>11470.58</v>
      </c>
      <c r="J464" s="28">
        <f>TRUNC(I464*D464,1)</f>
        <v>11470.5</v>
      </c>
      <c r="K464" s="25">
        <f t="shared" si="72"/>
        <v>11470.5</v>
      </c>
      <c r="L464" s="28">
        <f t="shared" si="72"/>
        <v>11470.5</v>
      </c>
      <c r="M464" s="22" t="s">
        <v>52</v>
      </c>
      <c r="N464" s="2" t="s">
        <v>1463</v>
      </c>
      <c r="O464" s="2" t="s">
        <v>631</v>
      </c>
      <c r="P464" s="2" t="s">
        <v>64</v>
      </c>
      <c r="Q464" s="2" t="s">
        <v>64</v>
      </c>
      <c r="R464" s="2" t="s">
        <v>64</v>
      </c>
      <c r="S464" s="3">
        <v>1</v>
      </c>
      <c r="T464" s="3">
        <v>2</v>
      </c>
      <c r="U464" s="3">
        <v>0.02</v>
      </c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2" t="s">
        <v>52</v>
      </c>
      <c r="AW464" s="2" t="s">
        <v>1468</v>
      </c>
      <c r="AX464" s="2" t="s">
        <v>52</v>
      </c>
      <c r="AY464" s="2" t="s">
        <v>52</v>
      </c>
      <c r="AZ464" s="2" t="s">
        <v>52</v>
      </c>
    </row>
    <row r="465" spans="1:52" ht="30" customHeight="1" x14ac:dyDescent="0.3">
      <c r="A465" s="22" t="s">
        <v>1469</v>
      </c>
      <c r="B465" s="22" t="s">
        <v>1470</v>
      </c>
      <c r="C465" s="22" t="s">
        <v>540</v>
      </c>
      <c r="D465" s="23">
        <v>6.5</v>
      </c>
      <c r="E465" s="25">
        <f>단가대비표!O117</f>
        <v>1539</v>
      </c>
      <c r="F465" s="28">
        <f>TRUNC(E465*D465,1)</f>
        <v>10003.5</v>
      </c>
      <c r="G465" s="25">
        <f>단가대비표!P117</f>
        <v>0</v>
      </c>
      <c r="H465" s="28">
        <f>TRUNC(G465*D465,1)</f>
        <v>0</v>
      </c>
      <c r="I465" s="25">
        <f>단가대비표!V117</f>
        <v>0</v>
      </c>
      <c r="J465" s="28">
        <f>TRUNC(I465*D465,1)</f>
        <v>0</v>
      </c>
      <c r="K465" s="25">
        <f t="shared" si="72"/>
        <v>1539</v>
      </c>
      <c r="L465" s="28">
        <f t="shared" si="72"/>
        <v>10003.5</v>
      </c>
      <c r="M465" s="22" t="s">
        <v>52</v>
      </c>
      <c r="N465" s="2" t="s">
        <v>1463</v>
      </c>
      <c r="O465" s="2" t="s">
        <v>1471</v>
      </c>
      <c r="P465" s="2" t="s">
        <v>64</v>
      </c>
      <c r="Q465" s="2" t="s">
        <v>64</v>
      </c>
      <c r="R465" s="2" t="s">
        <v>63</v>
      </c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2" t="s">
        <v>52</v>
      </c>
      <c r="AW465" s="2" t="s">
        <v>1472</v>
      </c>
      <c r="AX465" s="2" t="s">
        <v>52</v>
      </c>
      <c r="AY465" s="2" t="s">
        <v>52</v>
      </c>
      <c r="AZ465" s="2" t="s">
        <v>52</v>
      </c>
    </row>
    <row r="466" spans="1:52" ht="30" customHeight="1" x14ac:dyDescent="0.3">
      <c r="A466" s="22" t="s">
        <v>681</v>
      </c>
      <c r="B466" s="22" t="s">
        <v>52</v>
      </c>
      <c r="C466" s="22" t="s">
        <v>52</v>
      </c>
      <c r="D466" s="23"/>
      <c r="E466" s="25"/>
      <c r="F466" s="28">
        <f>TRUNC(SUMIF(N462:N465, N461, F462:F465),0)</f>
        <v>10003</v>
      </c>
      <c r="G466" s="25"/>
      <c r="H466" s="28">
        <f>TRUNC(SUMIF(N462:N465, N461, H462:H465),0)</f>
        <v>573529</v>
      </c>
      <c r="I466" s="25"/>
      <c r="J466" s="28">
        <f>TRUNC(SUMIF(N462:N465, N461, J462:J465),0)</f>
        <v>11470</v>
      </c>
      <c r="K466" s="25"/>
      <c r="L466" s="28">
        <f>F466+H466+J466</f>
        <v>595002</v>
      </c>
      <c r="M466" s="22" t="s">
        <v>52</v>
      </c>
      <c r="N466" s="2" t="s">
        <v>67</v>
      </c>
      <c r="O466" s="2" t="s">
        <v>67</v>
      </c>
      <c r="P466" s="2" t="s">
        <v>52</v>
      </c>
      <c r="Q466" s="2" t="s">
        <v>52</v>
      </c>
      <c r="R466" s="2" t="s">
        <v>52</v>
      </c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2" t="s">
        <v>52</v>
      </c>
      <c r="AW466" s="2" t="s">
        <v>52</v>
      </c>
      <c r="AX466" s="2" t="s">
        <v>52</v>
      </c>
      <c r="AY466" s="2" t="s">
        <v>52</v>
      </c>
      <c r="AZ466" s="2" t="s">
        <v>52</v>
      </c>
    </row>
    <row r="467" spans="1:52" ht="30" customHeight="1" x14ac:dyDescent="0.3">
      <c r="A467" s="23"/>
      <c r="B467" s="23"/>
      <c r="C467" s="23"/>
      <c r="D467" s="23"/>
      <c r="E467" s="25"/>
      <c r="F467" s="28"/>
      <c r="G467" s="25"/>
      <c r="H467" s="28"/>
      <c r="I467" s="25"/>
      <c r="J467" s="28"/>
      <c r="K467" s="25"/>
      <c r="L467" s="28"/>
      <c r="M467" s="23"/>
    </row>
    <row r="468" spans="1:52" ht="30" customHeight="1" x14ac:dyDescent="0.3">
      <c r="A468" s="19" t="s">
        <v>1473</v>
      </c>
      <c r="B468" s="20"/>
      <c r="C468" s="20"/>
      <c r="D468" s="20"/>
      <c r="E468" s="24"/>
      <c r="F468" s="27"/>
      <c r="G468" s="24"/>
      <c r="H468" s="27"/>
      <c r="I468" s="24"/>
      <c r="J468" s="27"/>
      <c r="K468" s="24"/>
      <c r="L468" s="27"/>
      <c r="M468" s="21"/>
      <c r="N468" s="1" t="s">
        <v>199</v>
      </c>
    </row>
    <row r="469" spans="1:52" ht="30" customHeight="1" x14ac:dyDescent="0.3">
      <c r="A469" s="22" t="s">
        <v>1454</v>
      </c>
      <c r="B469" s="22" t="s">
        <v>197</v>
      </c>
      <c r="C469" s="22" t="s">
        <v>165</v>
      </c>
      <c r="D469" s="23">
        <v>1</v>
      </c>
      <c r="E469" s="25">
        <f>일위대가목록!E72</f>
        <v>0</v>
      </c>
      <c r="F469" s="28">
        <f>TRUNC(E469*D469,1)</f>
        <v>0</v>
      </c>
      <c r="G469" s="25">
        <f>일위대가목록!F72</f>
        <v>217540</v>
      </c>
      <c r="H469" s="28">
        <f>TRUNC(G469*D469,1)</f>
        <v>217540</v>
      </c>
      <c r="I469" s="25">
        <f>일위대가목록!G72</f>
        <v>19578</v>
      </c>
      <c r="J469" s="28">
        <f>TRUNC(I469*D469,1)</f>
        <v>19578</v>
      </c>
      <c r="K469" s="25">
        <f>TRUNC(E469+G469+I469,1)</f>
        <v>237118</v>
      </c>
      <c r="L469" s="28">
        <f>TRUNC(F469+H469+J469,1)</f>
        <v>237118</v>
      </c>
      <c r="M469" s="22" t="s">
        <v>1455</v>
      </c>
      <c r="N469" s="2" t="s">
        <v>199</v>
      </c>
      <c r="O469" s="2" t="s">
        <v>1453</v>
      </c>
      <c r="P469" s="2" t="s">
        <v>63</v>
      </c>
      <c r="Q469" s="2" t="s">
        <v>64</v>
      </c>
      <c r="R469" s="2" t="s">
        <v>64</v>
      </c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2" t="s">
        <v>52</v>
      </c>
      <c r="AW469" s="2" t="s">
        <v>1474</v>
      </c>
      <c r="AX469" s="2" t="s">
        <v>52</v>
      </c>
      <c r="AY469" s="2" t="s">
        <v>52</v>
      </c>
      <c r="AZ469" s="2" t="s">
        <v>52</v>
      </c>
    </row>
    <row r="470" spans="1:52" ht="30" customHeight="1" x14ac:dyDescent="0.3">
      <c r="A470" s="22" t="s">
        <v>1464</v>
      </c>
      <c r="B470" s="22" t="s">
        <v>197</v>
      </c>
      <c r="C470" s="22" t="s">
        <v>165</v>
      </c>
      <c r="D470" s="23">
        <v>1</v>
      </c>
      <c r="E470" s="25">
        <f>일위대가목록!E73</f>
        <v>10003</v>
      </c>
      <c r="F470" s="28">
        <f>TRUNC(E470*D470,1)</f>
        <v>10003</v>
      </c>
      <c r="G470" s="25">
        <f>일위대가목록!F73</f>
        <v>573529</v>
      </c>
      <c r="H470" s="28">
        <f>TRUNC(G470*D470,1)</f>
        <v>573529</v>
      </c>
      <c r="I470" s="25">
        <f>일위대가목록!G73</f>
        <v>11470</v>
      </c>
      <c r="J470" s="28">
        <f>TRUNC(I470*D470,1)</f>
        <v>11470</v>
      </c>
      <c r="K470" s="25">
        <f>TRUNC(E470+G470+I470,1)</f>
        <v>595002</v>
      </c>
      <c r="L470" s="28">
        <f>TRUNC(F470+H470+J470,1)</f>
        <v>595002</v>
      </c>
      <c r="M470" s="22" t="s">
        <v>1465</v>
      </c>
      <c r="N470" s="2" t="s">
        <v>199</v>
      </c>
      <c r="O470" s="2" t="s">
        <v>1463</v>
      </c>
      <c r="P470" s="2" t="s">
        <v>63</v>
      </c>
      <c r="Q470" s="2" t="s">
        <v>64</v>
      </c>
      <c r="R470" s="2" t="s">
        <v>64</v>
      </c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2" t="s">
        <v>52</v>
      </c>
      <c r="AW470" s="2" t="s">
        <v>1475</v>
      </c>
      <c r="AX470" s="2" t="s">
        <v>52</v>
      </c>
      <c r="AY470" s="2" t="s">
        <v>52</v>
      </c>
      <c r="AZ470" s="2" t="s">
        <v>52</v>
      </c>
    </row>
    <row r="471" spans="1:52" ht="30" customHeight="1" x14ac:dyDescent="0.3">
      <c r="A471" s="22" t="s">
        <v>681</v>
      </c>
      <c r="B471" s="22" t="s">
        <v>52</v>
      </c>
      <c r="C471" s="22" t="s">
        <v>52</v>
      </c>
      <c r="D471" s="23"/>
      <c r="E471" s="25"/>
      <c r="F471" s="28">
        <f>TRUNC(SUMIF(N469:N470, N468, F469:F470),0)</f>
        <v>10003</v>
      </c>
      <c r="G471" s="25"/>
      <c r="H471" s="28">
        <f>TRUNC(SUMIF(N469:N470, N468, H469:H470),0)</f>
        <v>791069</v>
      </c>
      <c r="I471" s="25"/>
      <c r="J471" s="28">
        <f>TRUNC(SUMIF(N469:N470, N468, J469:J470),0)</f>
        <v>31048</v>
      </c>
      <c r="K471" s="25"/>
      <c r="L471" s="28">
        <f>F471+H471+J471</f>
        <v>832120</v>
      </c>
      <c r="M471" s="22" t="s">
        <v>52</v>
      </c>
      <c r="N471" s="2" t="s">
        <v>67</v>
      </c>
      <c r="O471" s="2" t="s">
        <v>67</v>
      </c>
      <c r="P471" s="2" t="s">
        <v>52</v>
      </c>
      <c r="Q471" s="2" t="s">
        <v>52</v>
      </c>
      <c r="R471" s="2" t="s">
        <v>52</v>
      </c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2" t="s">
        <v>52</v>
      </c>
      <c r="AW471" s="2" t="s">
        <v>52</v>
      </c>
      <c r="AX471" s="2" t="s">
        <v>52</v>
      </c>
      <c r="AY471" s="2" t="s">
        <v>52</v>
      </c>
      <c r="AZ471" s="2" t="s">
        <v>52</v>
      </c>
    </row>
    <row r="472" spans="1:52" ht="30" customHeight="1" x14ac:dyDescent="0.3">
      <c r="A472" s="23"/>
      <c r="B472" s="23"/>
      <c r="C472" s="23"/>
      <c r="D472" s="23"/>
      <c r="E472" s="25"/>
      <c r="F472" s="28"/>
      <c r="G472" s="25"/>
      <c r="H472" s="28"/>
      <c r="I472" s="25"/>
      <c r="J472" s="28"/>
      <c r="K472" s="25"/>
      <c r="L472" s="28"/>
      <c r="M472" s="23"/>
    </row>
    <row r="473" spans="1:52" ht="30" customHeight="1" x14ac:dyDescent="0.3">
      <c r="A473" s="19" t="s">
        <v>3456</v>
      </c>
      <c r="B473" s="20"/>
      <c r="C473" s="20"/>
      <c r="D473" s="20"/>
      <c r="E473" s="24"/>
      <c r="F473" s="27"/>
      <c r="G473" s="24"/>
      <c r="H473" s="27"/>
      <c r="I473" s="24"/>
      <c r="J473" s="27"/>
      <c r="K473" s="24"/>
      <c r="L473" s="27"/>
      <c r="M473" s="21"/>
      <c r="N473" s="1" t="s">
        <v>1476</v>
      </c>
    </row>
    <row r="474" spans="1:52" ht="30" customHeight="1" x14ac:dyDescent="0.3">
      <c r="A474" s="22" t="s">
        <v>1480</v>
      </c>
      <c r="B474" s="22" t="s">
        <v>677</v>
      </c>
      <c r="C474" s="22" t="s">
        <v>678</v>
      </c>
      <c r="D474" s="23">
        <v>5</v>
      </c>
      <c r="E474" s="25">
        <f>단가대비표!O181</f>
        <v>0</v>
      </c>
      <c r="F474" s="28">
        <f>TRUNC(E474*D474,1)</f>
        <v>0</v>
      </c>
      <c r="G474" s="25">
        <f>단가대비표!P181</f>
        <v>273540</v>
      </c>
      <c r="H474" s="28">
        <f>TRUNC(G474*D474,1)</f>
        <v>1367700</v>
      </c>
      <c r="I474" s="25">
        <f>단가대비표!V181</f>
        <v>0</v>
      </c>
      <c r="J474" s="28">
        <f>TRUNC(I474*D474,1)</f>
        <v>0</v>
      </c>
      <c r="K474" s="25">
        <f t="shared" ref="K474:L477" si="73">TRUNC(E474+G474+I474,1)</f>
        <v>273540</v>
      </c>
      <c r="L474" s="28">
        <f t="shared" si="73"/>
        <v>1367700</v>
      </c>
      <c r="M474" s="22" t="s">
        <v>52</v>
      </c>
      <c r="N474" s="2" t="s">
        <v>1476</v>
      </c>
      <c r="O474" s="2" t="s">
        <v>1481</v>
      </c>
      <c r="P474" s="2" t="s">
        <v>64</v>
      </c>
      <c r="Q474" s="2" t="s">
        <v>64</v>
      </c>
      <c r="R474" s="2" t="s">
        <v>63</v>
      </c>
      <c r="S474" s="3"/>
      <c r="T474" s="3"/>
      <c r="U474" s="3"/>
      <c r="V474" s="3">
        <v>1</v>
      </c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2" t="s">
        <v>52</v>
      </c>
      <c r="AW474" s="2" t="s">
        <v>1482</v>
      </c>
      <c r="AX474" s="2" t="s">
        <v>52</v>
      </c>
      <c r="AY474" s="2" t="s">
        <v>52</v>
      </c>
      <c r="AZ474" s="2" t="s">
        <v>52</v>
      </c>
    </row>
    <row r="475" spans="1:52" ht="30" customHeight="1" x14ac:dyDescent="0.3">
      <c r="A475" s="22" t="s">
        <v>1341</v>
      </c>
      <c r="B475" s="22" t="s">
        <v>677</v>
      </c>
      <c r="C475" s="22" t="s">
        <v>678</v>
      </c>
      <c r="D475" s="23">
        <v>2</v>
      </c>
      <c r="E475" s="25">
        <f>단가대비표!O173</f>
        <v>0</v>
      </c>
      <c r="F475" s="28">
        <f>TRUNC(E475*D475,1)</f>
        <v>0</v>
      </c>
      <c r="G475" s="25">
        <f>단가대비표!P173</f>
        <v>226122</v>
      </c>
      <c r="H475" s="28">
        <f>TRUNC(G475*D475,1)</f>
        <v>452244</v>
      </c>
      <c r="I475" s="25">
        <f>단가대비표!V173</f>
        <v>0</v>
      </c>
      <c r="J475" s="28">
        <f>TRUNC(I475*D475,1)</f>
        <v>0</v>
      </c>
      <c r="K475" s="25">
        <f t="shared" si="73"/>
        <v>226122</v>
      </c>
      <c r="L475" s="28">
        <f t="shared" si="73"/>
        <v>452244</v>
      </c>
      <c r="M475" s="22" t="s">
        <v>52</v>
      </c>
      <c r="N475" s="2" t="s">
        <v>1476</v>
      </c>
      <c r="O475" s="2" t="s">
        <v>1342</v>
      </c>
      <c r="P475" s="2" t="s">
        <v>64</v>
      </c>
      <c r="Q475" s="2" t="s">
        <v>64</v>
      </c>
      <c r="R475" s="2" t="s">
        <v>63</v>
      </c>
      <c r="S475" s="3"/>
      <c r="T475" s="3"/>
      <c r="U475" s="3"/>
      <c r="V475" s="3">
        <v>1</v>
      </c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2" t="s">
        <v>52</v>
      </c>
      <c r="AW475" s="2" t="s">
        <v>1483</v>
      </c>
      <c r="AX475" s="2" t="s">
        <v>52</v>
      </c>
      <c r="AY475" s="2" t="s">
        <v>52</v>
      </c>
      <c r="AZ475" s="2" t="s">
        <v>52</v>
      </c>
    </row>
    <row r="476" spans="1:52" ht="30" customHeight="1" x14ac:dyDescent="0.3">
      <c r="A476" s="22" t="s">
        <v>1134</v>
      </c>
      <c r="B476" s="22" t="s">
        <v>677</v>
      </c>
      <c r="C476" s="22" t="s">
        <v>678</v>
      </c>
      <c r="D476" s="23">
        <v>2</v>
      </c>
      <c r="E476" s="25">
        <f>단가대비표!O172</f>
        <v>0</v>
      </c>
      <c r="F476" s="28">
        <f>TRUNC(E476*D476,1)</f>
        <v>0</v>
      </c>
      <c r="G476" s="25">
        <f>단가대비표!P172</f>
        <v>172068</v>
      </c>
      <c r="H476" s="28">
        <f>TRUNC(G476*D476,1)</f>
        <v>344136</v>
      </c>
      <c r="I476" s="25">
        <f>단가대비표!V172</f>
        <v>0</v>
      </c>
      <c r="J476" s="28">
        <f>TRUNC(I476*D476,1)</f>
        <v>0</v>
      </c>
      <c r="K476" s="25">
        <f t="shared" si="73"/>
        <v>172068</v>
      </c>
      <c r="L476" s="28">
        <f t="shared" si="73"/>
        <v>344136</v>
      </c>
      <c r="M476" s="22" t="s">
        <v>52</v>
      </c>
      <c r="N476" s="2" t="s">
        <v>1476</v>
      </c>
      <c r="O476" s="2" t="s">
        <v>1186</v>
      </c>
      <c r="P476" s="2" t="s">
        <v>64</v>
      </c>
      <c r="Q476" s="2" t="s">
        <v>64</v>
      </c>
      <c r="R476" s="2" t="s">
        <v>63</v>
      </c>
      <c r="S476" s="3"/>
      <c r="T476" s="3"/>
      <c r="U476" s="3"/>
      <c r="V476" s="3">
        <v>1</v>
      </c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2" t="s">
        <v>52</v>
      </c>
      <c r="AW476" s="2" t="s">
        <v>1484</v>
      </c>
      <c r="AX476" s="2" t="s">
        <v>52</v>
      </c>
      <c r="AY476" s="2" t="s">
        <v>52</v>
      </c>
      <c r="AZ476" s="2" t="s">
        <v>52</v>
      </c>
    </row>
    <row r="477" spans="1:52" ht="30" customHeight="1" x14ac:dyDescent="0.3">
      <c r="A477" s="22" t="s">
        <v>1239</v>
      </c>
      <c r="B477" s="22" t="s">
        <v>1485</v>
      </c>
      <c r="C477" s="22" t="s">
        <v>630</v>
      </c>
      <c r="D477" s="23">
        <v>1</v>
      </c>
      <c r="E477" s="25">
        <v>0</v>
      </c>
      <c r="F477" s="28">
        <f>TRUNC(E477*D477,1)</f>
        <v>0</v>
      </c>
      <c r="G477" s="25">
        <v>0</v>
      </c>
      <c r="H477" s="28">
        <f>TRUNC(G477*D477,1)</f>
        <v>0</v>
      </c>
      <c r="I477" s="25">
        <f>TRUNC(SUMIF(V474:V477, RIGHTB(O477, 1), H474:H477)*U477, 2)</f>
        <v>108204</v>
      </c>
      <c r="J477" s="28">
        <f>TRUNC(I477*D477,1)</f>
        <v>108204</v>
      </c>
      <c r="K477" s="25">
        <f t="shared" si="73"/>
        <v>108204</v>
      </c>
      <c r="L477" s="28">
        <f t="shared" si="73"/>
        <v>108204</v>
      </c>
      <c r="M477" s="22" t="s">
        <v>52</v>
      </c>
      <c r="N477" s="2" t="s">
        <v>1476</v>
      </c>
      <c r="O477" s="2" t="s">
        <v>631</v>
      </c>
      <c r="P477" s="2" t="s">
        <v>64</v>
      </c>
      <c r="Q477" s="2" t="s">
        <v>64</v>
      </c>
      <c r="R477" s="2" t="s">
        <v>64</v>
      </c>
      <c r="S477" s="3">
        <v>1</v>
      </c>
      <c r="T477" s="3">
        <v>2</v>
      </c>
      <c r="U477" s="3">
        <v>0.05</v>
      </c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2" t="s">
        <v>52</v>
      </c>
      <c r="AW477" s="2" t="s">
        <v>1486</v>
      </c>
      <c r="AX477" s="2" t="s">
        <v>52</v>
      </c>
      <c r="AY477" s="2" t="s">
        <v>52</v>
      </c>
      <c r="AZ477" s="2" t="s">
        <v>52</v>
      </c>
    </row>
    <row r="478" spans="1:52" ht="30" customHeight="1" x14ac:dyDescent="0.3">
      <c r="A478" s="22" t="s">
        <v>681</v>
      </c>
      <c r="B478" s="22" t="s">
        <v>52</v>
      </c>
      <c r="C478" s="22" t="s">
        <v>52</v>
      </c>
      <c r="D478" s="23"/>
      <c r="E478" s="25"/>
      <c r="F478" s="28">
        <f>TRUNC(SUMIF(N474:N477, N473, F474:F477),0)</f>
        <v>0</v>
      </c>
      <c r="G478" s="25"/>
      <c r="H478" s="28">
        <f>TRUNC(SUMIF(N474:N477, N473, H474:H477),0)</f>
        <v>2164080</v>
      </c>
      <c r="I478" s="25"/>
      <c r="J478" s="28">
        <f>TRUNC(SUMIF(N474:N477, N473, J474:J477),0)</f>
        <v>108204</v>
      </c>
      <c r="K478" s="25"/>
      <c r="L478" s="28">
        <f>F478+H478+J478</f>
        <v>2272284</v>
      </c>
      <c r="M478" s="22" t="s">
        <v>52</v>
      </c>
      <c r="N478" s="2" t="s">
        <v>67</v>
      </c>
      <c r="O478" s="2" t="s">
        <v>67</v>
      </c>
      <c r="P478" s="2" t="s">
        <v>52</v>
      </c>
      <c r="Q478" s="2" t="s">
        <v>52</v>
      </c>
      <c r="R478" s="2" t="s">
        <v>52</v>
      </c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2" t="s">
        <v>52</v>
      </c>
      <c r="AW478" s="2" t="s">
        <v>52</v>
      </c>
      <c r="AX478" s="2" t="s">
        <v>52</v>
      </c>
      <c r="AY478" s="2" t="s">
        <v>52</v>
      </c>
      <c r="AZ478" s="2" t="s">
        <v>52</v>
      </c>
    </row>
    <row r="479" spans="1:52" ht="30" customHeight="1" x14ac:dyDescent="0.3">
      <c r="A479" s="23"/>
      <c r="B479" s="23"/>
      <c r="C479" s="23"/>
      <c r="D479" s="23"/>
      <c r="E479" s="25"/>
      <c r="F479" s="28"/>
      <c r="G479" s="25"/>
      <c r="H479" s="28"/>
      <c r="I479" s="25"/>
      <c r="J479" s="28"/>
      <c r="K479" s="25"/>
      <c r="L479" s="28"/>
      <c r="M479" s="23"/>
    </row>
    <row r="480" spans="1:52" ht="30" customHeight="1" x14ac:dyDescent="0.3">
      <c r="A480" s="19" t="s">
        <v>3457</v>
      </c>
      <c r="B480" s="20"/>
      <c r="C480" s="20"/>
      <c r="D480" s="20"/>
      <c r="E480" s="24"/>
      <c r="F480" s="27"/>
      <c r="G480" s="24"/>
      <c r="H480" s="27"/>
      <c r="I480" s="24"/>
      <c r="J480" s="27"/>
      <c r="K480" s="24"/>
      <c r="L480" s="27"/>
      <c r="M480" s="21"/>
      <c r="N480" s="1" t="s">
        <v>1487</v>
      </c>
    </row>
    <row r="481" spans="1:52" ht="30" customHeight="1" x14ac:dyDescent="0.3">
      <c r="A481" s="22" t="s">
        <v>1480</v>
      </c>
      <c r="B481" s="22" t="s">
        <v>677</v>
      </c>
      <c r="C481" s="22" t="s">
        <v>678</v>
      </c>
      <c r="D481" s="23">
        <v>4</v>
      </c>
      <c r="E481" s="25">
        <f>단가대비표!O181</f>
        <v>0</v>
      </c>
      <c r="F481" s="28">
        <f>TRUNC(E481*D481,1)</f>
        <v>0</v>
      </c>
      <c r="G481" s="25">
        <f>단가대비표!P181</f>
        <v>273540</v>
      </c>
      <c r="H481" s="28">
        <f>TRUNC(G481*D481,1)</f>
        <v>1094160</v>
      </c>
      <c r="I481" s="25">
        <f>단가대비표!V181</f>
        <v>0</v>
      </c>
      <c r="J481" s="28">
        <f>TRUNC(I481*D481,1)</f>
        <v>0</v>
      </c>
      <c r="K481" s="25">
        <f t="shared" ref="K481:L484" si="74">TRUNC(E481+G481+I481,1)</f>
        <v>273540</v>
      </c>
      <c r="L481" s="28">
        <f t="shared" si="74"/>
        <v>1094160</v>
      </c>
      <c r="M481" s="22" t="s">
        <v>52</v>
      </c>
      <c r="N481" s="2" t="s">
        <v>1487</v>
      </c>
      <c r="O481" s="2" t="s">
        <v>1481</v>
      </c>
      <c r="P481" s="2" t="s">
        <v>64</v>
      </c>
      <c r="Q481" s="2" t="s">
        <v>64</v>
      </c>
      <c r="R481" s="2" t="s">
        <v>63</v>
      </c>
      <c r="S481" s="3"/>
      <c r="T481" s="3"/>
      <c r="U481" s="3"/>
      <c r="V481" s="3">
        <v>1</v>
      </c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2" t="s">
        <v>52</v>
      </c>
      <c r="AW481" s="2" t="s">
        <v>1489</v>
      </c>
      <c r="AX481" s="2" t="s">
        <v>52</v>
      </c>
      <c r="AY481" s="2" t="s">
        <v>52</v>
      </c>
      <c r="AZ481" s="2" t="s">
        <v>52</v>
      </c>
    </row>
    <row r="482" spans="1:52" ht="30" customHeight="1" x14ac:dyDescent="0.3">
      <c r="A482" s="22" t="s">
        <v>1341</v>
      </c>
      <c r="B482" s="22" t="s">
        <v>677</v>
      </c>
      <c r="C482" s="22" t="s">
        <v>678</v>
      </c>
      <c r="D482" s="23">
        <v>1</v>
      </c>
      <c r="E482" s="25">
        <f>단가대비표!O173</f>
        <v>0</v>
      </c>
      <c r="F482" s="28">
        <f>TRUNC(E482*D482,1)</f>
        <v>0</v>
      </c>
      <c r="G482" s="25">
        <f>단가대비표!P173</f>
        <v>226122</v>
      </c>
      <c r="H482" s="28">
        <f>TRUNC(G482*D482,1)</f>
        <v>226122</v>
      </c>
      <c r="I482" s="25">
        <f>단가대비표!V173</f>
        <v>0</v>
      </c>
      <c r="J482" s="28">
        <f>TRUNC(I482*D482,1)</f>
        <v>0</v>
      </c>
      <c r="K482" s="25">
        <f t="shared" si="74"/>
        <v>226122</v>
      </c>
      <c r="L482" s="28">
        <f t="shared" si="74"/>
        <v>226122</v>
      </c>
      <c r="M482" s="22" t="s">
        <v>52</v>
      </c>
      <c r="N482" s="2" t="s">
        <v>1487</v>
      </c>
      <c r="O482" s="2" t="s">
        <v>1342</v>
      </c>
      <c r="P482" s="2" t="s">
        <v>64</v>
      </c>
      <c r="Q482" s="2" t="s">
        <v>64</v>
      </c>
      <c r="R482" s="2" t="s">
        <v>63</v>
      </c>
      <c r="S482" s="3"/>
      <c r="T482" s="3"/>
      <c r="U482" s="3"/>
      <c r="V482" s="3">
        <v>1</v>
      </c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2" t="s">
        <v>52</v>
      </c>
      <c r="AW482" s="2" t="s">
        <v>1490</v>
      </c>
      <c r="AX482" s="2" t="s">
        <v>52</v>
      </c>
      <c r="AY482" s="2" t="s">
        <v>52</v>
      </c>
      <c r="AZ482" s="2" t="s">
        <v>52</v>
      </c>
    </row>
    <row r="483" spans="1:52" ht="30" customHeight="1" x14ac:dyDescent="0.3">
      <c r="A483" s="22" t="s">
        <v>1134</v>
      </c>
      <c r="B483" s="22" t="s">
        <v>677</v>
      </c>
      <c r="C483" s="22" t="s">
        <v>678</v>
      </c>
      <c r="D483" s="23">
        <v>2</v>
      </c>
      <c r="E483" s="25">
        <f>단가대비표!O172</f>
        <v>0</v>
      </c>
      <c r="F483" s="28">
        <f>TRUNC(E483*D483,1)</f>
        <v>0</v>
      </c>
      <c r="G483" s="25">
        <f>단가대비표!P172</f>
        <v>172068</v>
      </c>
      <c r="H483" s="28">
        <f>TRUNC(G483*D483,1)</f>
        <v>344136</v>
      </c>
      <c r="I483" s="25">
        <f>단가대비표!V172</f>
        <v>0</v>
      </c>
      <c r="J483" s="28">
        <f>TRUNC(I483*D483,1)</f>
        <v>0</v>
      </c>
      <c r="K483" s="25">
        <f t="shared" si="74"/>
        <v>172068</v>
      </c>
      <c r="L483" s="28">
        <f t="shared" si="74"/>
        <v>344136</v>
      </c>
      <c r="M483" s="22" t="s">
        <v>52</v>
      </c>
      <c r="N483" s="2" t="s">
        <v>1487</v>
      </c>
      <c r="O483" s="2" t="s">
        <v>1186</v>
      </c>
      <c r="P483" s="2" t="s">
        <v>64</v>
      </c>
      <c r="Q483" s="2" t="s">
        <v>64</v>
      </c>
      <c r="R483" s="2" t="s">
        <v>63</v>
      </c>
      <c r="S483" s="3"/>
      <c r="T483" s="3"/>
      <c r="U483" s="3"/>
      <c r="V483" s="3">
        <v>1</v>
      </c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2" t="s">
        <v>52</v>
      </c>
      <c r="AW483" s="2" t="s">
        <v>1491</v>
      </c>
      <c r="AX483" s="2" t="s">
        <v>52</v>
      </c>
      <c r="AY483" s="2" t="s">
        <v>52</v>
      </c>
      <c r="AZ483" s="2" t="s">
        <v>52</v>
      </c>
    </row>
    <row r="484" spans="1:52" ht="30" customHeight="1" x14ac:dyDescent="0.3">
      <c r="A484" s="22" t="s">
        <v>1239</v>
      </c>
      <c r="B484" s="22" t="s">
        <v>1485</v>
      </c>
      <c r="C484" s="22" t="s">
        <v>630</v>
      </c>
      <c r="D484" s="23">
        <v>1</v>
      </c>
      <c r="E484" s="25">
        <v>0</v>
      </c>
      <c r="F484" s="28">
        <f>TRUNC(E484*D484,1)</f>
        <v>0</v>
      </c>
      <c r="G484" s="25">
        <v>0</v>
      </c>
      <c r="H484" s="28">
        <f>TRUNC(G484*D484,1)</f>
        <v>0</v>
      </c>
      <c r="I484" s="25">
        <f>TRUNC(SUMIF(V481:V484, RIGHTB(O484, 1), H481:H484)*U484, 2)</f>
        <v>83220.899999999994</v>
      </c>
      <c r="J484" s="28">
        <f>TRUNC(I484*D484,1)</f>
        <v>83220.899999999994</v>
      </c>
      <c r="K484" s="25">
        <f t="shared" si="74"/>
        <v>83220.899999999994</v>
      </c>
      <c r="L484" s="28">
        <f t="shared" si="74"/>
        <v>83220.899999999994</v>
      </c>
      <c r="M484" s="22" t="s">
        <v>52</v>
      </c>
      <c r="N484" s="2" t="s">
        <v>1487</v>
      </c>
      <c r="O484" s="2" t="s">
        <v>631</v>
      </c>
      <c r="P484" s="2" t="s">
        <v>64</v>
      </c>
      <c r="Q484" s="2" t="s">
        <v>64</v>
      </c>
      <c r="R484" s="2" t="s">
        <v>64</v>
      </c>
      <c r="S484" s="3">
        <v>1</v>
      </c>
      <c r="T484" s="3">
        <v>2</v>
      </c>
      <c r="U484" s="3">
        <v>0.05</v>
      </c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2" t="s">
        <v>52</v>
      </c>
      <c r="AW484" s="2" t="s">
        <v>1492</v>
      </c>
      <c r="AX484" s="2" t="s">
        <v>52</v>
      </c>
      <c r="AY484" s="2" t="s">
        <v>52</v>
      </c>
      <c r="AZ484" s="2" t="s">
        <v>52</v>
      </c>
    </row>
    <row r="485" spans="1:52" ht="30" customHeight="1" x14ac:dyDescent="0.3">
      <c r="A485" s="22" t="s">
        <v>681</v>
      </c>
      <c r="B485" s="22" t="s">
        <v>52</v>
      </c>
      <c r="C485" s="22" t="s">
        <v>52</v>
      </c>
      <c r="D485" s="23"/>
      <c r="E485" s="25"/>
      <c r="F485" s="28">
        <f>TRUNC(SUMIF(N481:N484, N480, F481:F484),0)</f>
        <v>0</v>
      </c>
      <c r="G485" s="25"/>
      <c r="H485" s="28">
        <f>TRUNC(SUMIF(N481:N484, N480, H481:H484),0)</f>
        <v>1664418</v>
      </c>
      <c r="I485" s="25"/>
      <c r="J485" s="28">
        <f>TRUNC(SUMIF(N481:N484, N480, J481:J484),0)</f>
        <v>83220</v>
      </c>
      <c r="K485" s="25"/>
      <c r="L485" s="28">
        <f>F485+H485+J485</f>
        <v>1747638</v>
      </c>
      <c r="M485" s="22" t="s">
        <v>52</v>
      </c>
      <c r="N485" s="2" t="s">
        <v>67</v>
      </c>
      <c r="O485" s="2" t="s">
        <v>67</v>
      </c>
      <c r="P485" s="2" t="s">
        <v>52</v>
      </c>
      <c r="Q485" s="2" t="s">
        <v>52</v>
      </c>
      <c r="R485" s="2" t="s">
        <v>52</v>
      </c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2" t="s">
        <v>52</v>
      </c>
      <c r="AW485" s="2" t="s">
        <v>52</v>
      </c>
      <c r="AX485" s="2" t="s">
        <v>52</v>
      </c>
      <c r="AY485" s="2" t="s">
        <v>52</v>
      </c>
      <c r="AZ485" s="2" t="s">
        <v>52</v>
      </c>
    </row>
    <row r="486" spans="1:52" ht="30" customHeight="1" x14ac:dyDescent="0.3">
      <c r="A486" s="23"/>
      <c r="B486" s="23"/>
      <c r="C486" s="23"/>
      <c r="D486" s="23"/>
      <c r="E486" s="25"/>
      <c r="F486" s="28"/>
      <c r="G486" s="25"/>
      <c r="H486" s="28"/>
      <c r="I486" s="25"/>
      <c r="J486" s="28"/>
      <c r="K486" s="25"/>
      <c r="L486" s="28"/>
      <c r="M486" s="23"/>
    </row>
    <row r="487" spans="1:52" ht="30" customHeight="1" x14ac:dyDescent="0.3">
      <c r="A487" s="19" t="s">
        <v>1493</v>
      </c>
      <c r="B487" s="20"/>
      <c r="C487" s="20"/>
      <c r="D487" s="20"/>
      <c r="E487" s="24"/>
      <c r="F487" s="27"/>
      <c r="G487" s="24"/>
      <c r="H487" s="27"/>
      <c r="I487" s="24"/>
      <c r="J487" s="27"/>
      <c r="K487" s="24"/>
      <c r="L487" s="27"/>
      <c r="M487" s="21"/>
      <c r="N487" s="1" t="s">
        <v>180</v>
      </c>
    </row>
    <row r="488" spans="1:52" ht="30" customHeight="1" x14ac:dyDescent="0.3">
      <c r="A488" s="22" t="s">
        <v>868</v>
      </c>
      <c r="B488" s="22" t="s">
        <v>869</v>
      </c>
      <c r="C488" s="22" t="s">
        <v>662</v>
      </c>
      <c r="D488" s="23">
        <v>3.6999999999999998E-2</v>
      </c>
      <c r="E488" s="25">
        <f>일위대가목록!E24</f>
        <v>28199</v>
      </c>
      <c r="F488" s="28">
        <f>TRUNC(E488*D488,1)</f>
        <v>1043.3</v>
      </c>
      <c r="G488" s="25">
        <f>일위대가목록!F24</f>
        <v>59020</v>
      </c>
      <c r="H488" s="28">
        <f>TRUNC(G488*D488,1)</f>
        <v>2183.6999999999998</v>
      </c>
      <c r="I488" s="25">
        <f>일위대가목록!G24</f>
        <v>51698</v>
      </c>
      <c r="J488" s="28">
        <f>TRUNC(I488*D488,1)</f>
        <v>1912.8</v>
      </c>
      <c r="K488" s="25">
        <f>TRUNC(E488+G488+I488,1)</f>
        <v>138917</v>
      </c>
      <c r="L488" s="28">
        <f>TRUNC(F488+H488+J488,1)</f>
        <v>5139.8</v>
      </c>
      <c r="M488" s="22" t="s">
        <v>870</v>
      </c>
      <c r="N488" s="2" t="s">
        <v>180</v>
      </c>
      <c r="O488" s="2" t="s">
        <v>867</v>
      </c>
      <c r="P488" s="2" t="s">
        <v>63</v>
      </c>
      <c r="Q488" s="2" t="s">
        <v>64</v>
      </c>
      <c r="R488" s="2" t="s">
        <v>64</v>
      </c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2" t="s">
        <v>52</v>
      </c>
      <c r="AW488" s="2" t="s">
        <v>1494</v>
      </c>
      <c r="AX488" s="2" t="s">
        <v>52</v>
      </c>
      <c r="AY488" s="2" t="s">
        <v>52</v>
      </c>
      <c r="AZ488" s="2" t="s">
        <v>52</v>
      </c>
    </row>
    <row r="489" spans="1:52" ht="30" customHeight="1" x14ac:dyDescent="0.3">
      <c r="A489" s="22" t="s">
        <v>1477</v>
      </c>
      <c r="B489" s="22" t="s">
        <v>3458</v>
      </c>
      <c r="C489" s="22" t="s">
        <v>1478</v>
      </c>
      <c r="D489" s="23">
        <v>0.01</v>
      </c>
      <c r="E489" s="25">
        <f>일위대가목록!E76</f>
        <v>0</v>
      </c>
      <c r="F489" s="28">
        <f>TRUNC(E489*D489,1)</f>
        <v>0</v>
      </c>
      <c r="G489" s="25">
        <f>일위대가목록!F76</f>
        <v>1664418</v>
      </c>
      <c r="H489" s="28">
        <f>TRUNC(G489*D489,1)</f>
        <v>16644.099999999999</v>
      </c>
      <c r="I489" s="25">
        <f>일위대가목록!G76</f>
        <v>83220</v>
      </c>
      <c r="J489" s="28">
        <f>TRUNC(I489*D489,1)</f>
        <v>832.2</v>
      </c>
      <c r="K489" s="25">
        <f>TRUNC(E489+G489+I489,1)</f>
        <v>1747638</v>
      </c>
      <c r="L489" s="28">
        <f>TRUNC(F489+H489+J489,1)</f>
        <v>17476.3</v>
      </c>
      <c r="M489" s="22" t="s">
        <v>1488</v>
      </c>
      <c r="N489" s="2" t="s">
        <v>180</v>
      </c>
      <c r="O489" s="2" t="s">
        <v>1487</v>
      </c>
      <c r="P489" s="2" t="s">
        <v>63</v>
      </c>
      <c r="Q489" s="2" t="s">
        <v>64</v>
      </c>
      <c r="R489" s="2" t="s">
        <v>64</v>
      </c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2" t="s">
        <v>52</v>
      </c>
      <c r="AW489" s="2" t="s">
        <v>1495</v>
      </c>
      <c r="AX489" s="2" t="s">
        <v>52</v>
      </c>
      <c r="AY489" s="2" t="s">
        <v>52</v>
      </c>
      <c r="AZ489" s="2" t="s">
        <v>52</v>
      </c>
    </row>
    <row r="490" spans="1:52" ht="30" customHeight="1" x14ac:dyDescent="0.3">
      <c r="A490" s="22" t="s">
        <v>681</v>
      </c>
      <c r="B490" s="22" t="s">
        <v>52</v>
      </c>
      <c r="C490" s="22" t="s">
        <v>52</v>
      </c>
      <c r="D490" s="23"/>
      <c r="E490" s="25"/>
      <c r="F490" s="28">
        <f>TRUNC(SUMIF(N488:N489, N487, F488:F489),0)</f>
        <v>1043</v>
      </c>
      <c r="G490" s="25"/>
      <c r="H490" s="28">
        <f>TRUNC(SUMIF(N488:N489, N487, H488:H489),0)</f>
        <v>18827</v>
      </c>
      <c r="I490" s="25"/>
      <c r="J490" s="28">
        <f>TRUNC(SUMIF(N488:N489, N487, J488:J489),0)</f>
        <v>2745</v>
      </c>
      <c r="K490" s="25"/>
      <c r="L490" s="28">
        <f>F490+H490+J490</f>
        <v>22615</v>
      </c>
      <c r="M490" s="22" t="s">
        <v>52</v>
      </c>
      <c r="N490" s="2" t="s">
        <v>67</v>
      </c>
      <c r="O490" s="2" t="s">
        <v>67</v>
      </c>
      <c r="P490" s="2" t="s">
        <v>52</v>
      </c>
      <c r="Q490" s="2" t="s">
        <v>52</v>
      </c>
      <c r="R490" s="2" t="s">
        <v>52</v>
      </c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2" t="s">
        <v>52</v>
      </c>
      <c r="AW490" s="2" t="s">
        <v>52</v>
      </c>
      <c r="AX490" s="2" t="s">
        <v>52</v>
      </c>
      <c r="AY490" s="2" t="s">
        <v>52</v>
      </c>
      <c r="AZ490" s="2" t="s">
        <v>52</v>
      </c>
    </row>
    <row r="491" spans="1:52" ht="30" customHeight="1" x14ac:dyDescent="0.3">
      <c r="A491" s="23"/>
      <c r="B491" s="23"/>
      <c r="C491" s="23"/>
      <c r="D491" s="23"/>
      <c r="E491" s="25"/>
      <c r="F491" s="28"/>
      <c r="G491" s="25"/>
      <c r="H491" s="28"/>
      <c r="I491" s="25"/>
      <c r="J491" s="28"/>
      <c r="K491" s="25"/>
      <c r="L491" s="28"/>
      <c r="M491" s="23"/>
    </row>
    <row r="492" spans="1:52" ht="30" customHeight="1" x14ac:dyDescent="0.3">
      <c r="A492" s="19" t="s">
        <v>1496</v>
      </c>
      <c r="B492" s="20"/>
      <c r="C492" s="20"/>
      <c r="D492" s="20"/>
      <c r="E492" s="24"/>
      <c r="F492" s="27"/>
      <c r="G492" s="24"/>
      <c r="H492" s="27"/>
      <c r="I492" s="24"/>
      <c r="J492" s="27"/>
      <c r="K492" s="24"/>
      <c r="L492" s="27"/>
      <c r="M492" s="21"/>
      <c r="N492" s="1" t="s">
        <v>184</v>
      </c>
    </row>
    <row r="493" spans="1:52" ht="30" customHeight="1" x14ac:dyDescent="0.3">
      <c r="A493" s="22" t="s">
        <v>868</v>
      </c>
      <c r="B493" s="22" t="s">
        <v>869</v>
      </c>
      <c r="C493" s="22" t="s">
        <v>662</v>
      </c>
      <c r="D493" s="23">
        <v>4.1759999999999999E-2</v>
      </c>
      <c r="E493" s="25">
        <f>일위대가목록!E24</f>
        <v>28199</v>
      </c>
      <c r="F493" s="28">
        <f>TRUNC(E493*D493,1)</f>
        <v>1177.5</v>
      </c>
      <c r="G493" s="25">
        <f>일위대가목록!F24</f>
        <v>59020</v>
      </c>
      <c r="H493" s="28">
        <f>TRUNC(G493*D493,1)</f>
        <v>2464.6</v>
      </c>
      <c r="I493" s="25">
        <f>일위대가목록!G24</f>
        <v>51698</v>
      </c>
      <c r="J493" s="28">
        <f>TRUNC(I493*D493,1)</f>
        <v>2158.9</v>
      </c>
      <c r="K493" s="25">
        <f>TRUNC(E493+G493+I493,1)</f>
        <v>138917</v>
      </c>
      <c r="L493" s="28">
        <f>TRUNC(F493+H493+J493,1)</f>
        <v>5801</v>
      </c>
      <c r="M493" s="22" t="s">
        <v>870</v>
      </c>
      <c r="N493" s="2" t="s">
        <v>184</v>
      </c>
      <c r="O493" s="2" t="s">
        <v>867</v>
      </c>
      <c r="P493" s="2" t="s">
        <v>63</v>
      </c>
      <c r="Q493" s="2" t="s">
        <v>64</v>
      </c>
      <c r="R493" s="2" t="s">
        <v>64</v>
      </c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2" t="s">
        <v>52</v>
      </c>
      <c r="AW493" s="2" t="s">
        <v>1497</v>
      </c>
      <c r="AX493" s="2" t="s">
        <v>52</v>
      </c>
      <c r="AY493" s="2" t="s">
        <v>52</v>
      </c>
      <c r="AZ493" s="2" t="s">
        <v>52</v>
      </c>
    </row>
    <row r="494" spans="1:52" ht="30" customHeight="1" x14ac:dyDescent="0.3">
      <c r="A494" s="22" t="s">
        <v>1477</v>
      </c>
      <c r="B494" s="22" t="s">
        <v>3454</v>
      </c>
      <c r="C494" s="22" t="s">
        <v>1478</v>
      </c>
      <c r="D494" s="23">
        <v>0.01</v>
      </c>
      <c r="E494" s="25">
        <f>일위대가목록!E75</f>
        <v>0</v>
      </c>
      <c r="F494" s="28">
        <f>TRUNC(E494*D494,1)</f>
        <v>0</v>
      </c>
      <c r="G494" s="25">
        <f>일위대가목록!F75</f>
        <v>2164080</v>
      </c>
      <c r="H494" s="28">
        <f>TRUNC(G494*D494,1)</f>
        <v>21640.799999999999</v>
      </c>
      <c r="I494" s="25">
        <f>일위대가목록!G75</f>
        <v>108204</v>
      </c>
      <c r="J494" s="28">
        <f>TRUNC(I494*D494,1)</f>
        <v>1082</v>
      </c>
      <c r="K494" s="25">
        <f>TRUNC(E494+G494+I494,1)</f>
        <v>2272284</v>
      </c>
      <c r="L494" s="28">
        <f>TRUNC(F494+H494+J494,1)</f>
        <v>22722.799999999999</v>
      </c>
      <c r="M494" s="22" t="s">
        <v>1479</v>
      </c>
      <c r="N494" s="2" t="s">
        <v>184</v>
      </c>
      <c r="O494" s="2" t="s">
        <v>1476</v>
      </c>
      <c r="P494" s="2" t="s">
        <v>63</v>
      </c>
      <c r="Q494" s="2" t="s">
        <v>64</v>
      </c>
      <c r="R494" s="2" t="s">
        <v>64</v>
      </c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2" t="s">
        <v>52</v>
      </c>
      <c r="AW494" s="2" t="s">
        <v>1498</v>
      </c>
      <c r="AX494" s="2" t="s">
        <v>52</v>
      </c>
      <c r="AY494" s="2" t="s">
        <v>52</v>
      </c>
      <c r="AZ494" s="2" t="s">
        <v>52</v>
      </c>
    </row>
    <row r="495" spans="1:52" ht="30" customHeight="1" x14ac:dyDescent="0.3">
      <c r="A495" s="22" t="s">
        <v>681</v>
      </c>
      <c r="B495" s="22" t="s">
        <v>52</v>
      </c>
      <c r="C495" s="22" t="s">
        <v>52</v>
      </c>
      <c r="D495" s="23"/>
      <c r="E495" s="25"/>
      <c r="F495" s="28">
        <f>TRUNC(SUMIF(N493:N494, N492, F493:F494),0)</f>
        <v>1177</v>
      </c>
      <c r="G495" s="25"/>
      <c r="H495" s="28">
        <f>TRUNC(SUMIF(N493:N494, N492, H493:H494),0)</f>
        <v>24105</v>
      </c>
      <c r="I495" s="25"/>
      <c r="J495" s="28">
        <f>TRUNC(SUMIF(N493:N494, N492, J493:J494),0)</f>
        <v>3240</v>
      </c>
      <c r="K495" s="25"/>
      <c r="L495" s="28">
        <f>F495+H495+J495</f>
        <v>28522</v>
      </c>
      <c r="M495" s="22" t="s">
        <v>52</v>
      </c>
      <c r="N495" s="2" t="s">
        <v>67</v>
      </c>
      <c r="O495" s="2" t="s">
        <v>67</v>
      </c>
      <c r="P495" s="2" t="s">
        <v>52</v>
      </c>
      <c r="Q495" s="2" t="s">
        <v>52</v>
      </c>
      <c r="R495" s="2" t="s">
        <v>52</v>
      </c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2" t="s">
        <v>52</v>
      </c>
      <c r="AW495" s="2" t="s">
        <v>52</v>
      </c>
      <c r="AX495" s="2" t="s">
        <v>52</v>
      </c>
      <c r="AY495" s="2" t="s">
        <v>52</v>
      </c>
      <c r="AZ495" s="2" t="s">
        <v>52</v>
      </c>
    </row>
    <row r="496" spans="1:52" ht="30" customHeight="1" x14ac:dyDescent="0.3">
      <c r="A496" s="23"/>
      <c r="B496" s="23"/>
      <c r="C496" s="23"/>
      <c r="D496" s="23"/>
      <c r="E496" s="25"/>
      <c r="F496" s="28"/>
      <c r="G496" s="25"/>
      <c r="H496" s="28"/>
      <c r="I496" s="25"/>
      <c r="J496" s="28"/>
      <c r="K496" s="25"/>
      <c r="L496" s="28"/>
      <c r="M496" s="23"/>
    </row>
    <row r="497" spans="1:52" ht="30" customHeight="1" x14ac:dyDescent="0.3">
      <c r="A497" s="19" t="s">
        <v>1499</v>
      </c>
      <c r="B497" s="20"/>
      <c r="C497" s="20"/>
      <c r="D497" s="20"/>
      <c r="E497" s="24"/>
      <c r="F497" s="27"/>
      <c r="G497" s="24"/>
      <c r="H497" s="27"/>
      <c r="I497" s="24"/>
      <c r="J497" s="27"/>
      <c r="K497" s="24"/>
      <c r="L497" s="27"/>
      <c r="M497" s="21"/>
      <c r="N497" s="1" t="s">
        <v>213</v>
      </c>
    </row>
    <row r="498" spans="1:52" ht="30" customHeight="1" x14ac:dyDescent="0.3">
      <c r="A498" s="22" t="s">
        <v>1500</v>
      </c>
      <c r="B498" s="22" t="s">
        <v>1501</v>
      </c>
      <c r="C498" s="22" t="s">
        <v>72</v>
      </c>
      <c r="D498" s="23">
        <v>1</v>
      </c>
      <c r="E498" s="25">
        <f>단가대비표!O152</f>
        <v>10000</v>
      </c>
      <c r="F498" s="28">
        <f>TRUNC(E498*D498,1)</f>
        <v>10000</v>
      </c>
      <c r="G498" s="25">
        <f>단가대비표!P152</f>
        <v>0</v>
      </c>
      <c r="H498" s="28">
        <f>TRUNC(G498*D498,1)</f>
        <v>0</v>
      </c>
      <c r="I498" s="25">
        <f>단가대비표!V152</f>
        <v>0</v>
      </c>
      <c r="J498" s="28">
        <f>TRUNC(I498*D498,1)</f>
        <v>0</v>
      </c>
      <c r="K498" s="25">
        <f t="shared" ref="K498:L500" si="75">TRUNC(E498+G498+I498,1)</f>
        <v>10000</v>
      </c>
      <c r="L498" s="28">
        <f t="shared" si="75"/>
        <v>10000</v>
      </c>
      <c r="M498" s="22" t="s">
        <v>52</v>
      </c>
      <c r="N498" s="2" t="s">
        <v>213</v>
      </c>
      <c r="O498" s="2" t="s">
        <v>1502</v>
      </c>
      <c r="P498" s="2" t="s">
        <v>64</v>
      </c>
      <c r="Q498" s="2" t="s">
        <v>64</v>
      </c>
      <c r="R498" s="2" t="s">
        <v>63</v>
      </c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2" t="s">
        <v>52</v>
      </c>
      <c r="AW498" s="2" t="s">
        <v>1503</v>
      </c>
      <c r="AX498" s="2" t="s">
        <v>52</v>
      </c>
      <c r="AY498" s="2" t="s">
        <v>52</v>
      </c>
      <c r="AZ498" s="2" t="s">
        <v>52</v>
      </c>
    </row>
    <row r="499" spans="1:52" ht="30" customHeight="1" x14ac:dyDescent="0.3">
      <c r="A499" s="22" t="s">
        <v>1341</v>
      </c>
      <c r="B499" s="22" t="s">
        <v>677</v>
      </c>
      <c r="C499" s="22" t="s">
        <v>678</v>
      </c>
      <c r="D499" s="23">
        <v>2.7E-2</v>
      </c>
      <c r="E499" s="25">
        <f>단가대비표!O173</f>
        <v>0</v>
      </c>
      <c r="F499" s="28">
        <f>TRUNC(E499*D499,1)</f>
        <v>0</v>
      </c>
      <c r="G499" s="25">
        <f>단가대비표!P173</f>
        <v>226122</v>
      </c>
      <c r="H499" s="28">
        <f>TRUNC(G499*D499,1)</f>
        <v>6105.2</v>
      </c>
      <c r="I499" s="25">
        <f>단가대비표!V173</f>
        <v>0</v>
      </c>
      <c r="J499" s="28">
        <f>TRUNC(I499*D499,1)</f>
        <v>0</v>
      </c>
      <c r="K499" s="25">
        <f t="shared" si="75"/>
        <v>226122</v>
      </c>
      <c r="L499" s="28">
        <f t="shared" si="75"/>
        <v>6105.2</v>
      </c>
      <c r="M499" s="22" t="s">
        <v>52</v>
      </c>
      <c r="N499" s="2" t="s">
        <v>213</v>
      </c>
      <c r="O499" s="2" t="s">
        <v>1342</v>
      </c>
      <c r="P499" s="2" t="s">
        <v>64</v>
      </c>
      <c r="Q499" s="2" t="s">
        <v>64</v>
      </c>
      <c r="R499" s="2" t="s">
        <v>63</v>
      </c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2" t="s">
        <v>52</v>
      </c>
      <c r="AW499" s="2" t="s">
        <v>1504</v>
      </c>
      <c r="AX499" s="2" t="s">
        <v>52</v>
      </c>
      <c r="AY499" s="2" t="s">
        <v>52</v>
      </c>
      <c r="AZ499" s="2" t="s">
        <v>52</v>
      </c>
    </row>
    <row r="500" spans="1:52" ht="30" customHeight="1" x14ac:dyDescent="0.3">
      <c r="A500" s="22" t="s">
        <v>1134</v>
      </c>
      <c r="B500" s="22" t="s">
        <v>677</v>
      </c>
      <c r="C500" s="22" t="s">
        <v>678</v>
      </c>
      <c r="D500" s="23">
        <v>1.7999999999999999E-2</v>
      </c>
      <c r="E500" s="25">
        <f>단가대비표!O172</f>
        <v>0</v>
      </c>
      <c r="F500" s="28">
        <f>TRUNC(E500*D500,1)</f>
        <v>0</v>
      </c>
      <c r="G500" s="25">
        <f>단가대비표!P172</f>
        <v>172068</v>
      </c>
      <c r="H500" s="28">
        <f>TRUNC(G500*D500,1)</f>
        <v>3097.2</v>
      </c>
      <c r="I500" s="25">
        <f>단가대비표!V172</f>
        <v>0</v>
      </c>
      <c r="J500" s="28">
        <f>TRUNC(I500*D500,1)</f>
        <v>0</v>
      </c>
      <c r="K500" s="25">
        <f t="shared" si="75"/>
        <v>172068</v>
      </c>
      <c r="L500" s="28">
        <f t="shared" si="75"/>
        <v>3097.2</v>
      </c>
      <c r="M500" s="22" t="s">
        <v>52</v>
      </c>
      <c r="N500" s="2" t="s">
        <v>213</v>
      </c>
      <c r="O500" s="2" t="s">
        <v>1186</v>
      </c>
      <c r="P500" s="2" t="s">
        <v>64</v>
      </c>
      <c r="Q500" s="2" t="s">
        <v>64</v>
      </c>
      <c r="R500" s="2" t="s">
        <v>63</v>
      </c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2" t="s">
        <v>52</v>
      </c>
      <c r="AW500" s="2" t="s">
        <v>1505</v>
      </c>
      <c r="AX500" s="2" t="s">
        <v>52</v>
      </c>
      <c r="AY500" s="2" t="s">
        <v>52</v>
      </c>
      <c r="AZ500" s="2" t="s">
        <v>52</v>
      </c>
    </row>
    <row r="501" spans="1:52" ht="30" customHeight="1" x14ac:dyDescent="0.3">
      <c r="A501" s="22" t="s">
        <v>681</v>
      </c>
      <c r="B501" s="22" t="s">
        <v>52</v>
      </c>
      <c r="C501" s="22" t="s">
        <v>52</v>
      </c>
      <c r="D501" s="23"/>
      <c r="E501" s="25"/>
      <c r="F501" s="28">
        <f>TRUNC(SUMIF(N498:N500, N497, F498:F500),0)</f>
        <v>10000</v>
      </c>
      <c r="G501" s="25"/>
      <c r="H501" s="28">
        <f>TRUNC(SUMIF(N498:N500, N497, H498:H500),0)</f>
        <v>9202</v>
      </c>
      <c r="I501" s="25"/>
      <c r="J501" s="28">
        <f>TRUNC(SUMIF(N498:N500, N497, J498:J500),0)</f>
        <v>0</v>
      </c>
      <c r="K501" s="25"/>
      <c r="L501" s="28">
        <f>F501+H501+J501</f>
        <v>19202</v>
      </c>
      <c r="M501" s="22" t="s">
        <v>52</v>
      </c>
      <c r="N501" s="2" t="s">
        <v>67</v>
      </c>
      <c r="O501" s="2" t="s">
        <v>67</v>
      </c>
      <c r="P501" s="2" t="s">
        <v>52</v>
      </c>
      <c r="Q501" s="2" t="s">
        <v>52</v>
      </c>
      <c r="R501" s="2" t="s">
        <v>52</v>
      </c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2" t="s">
        <v>52</v>
      </c>
      <c r="AW501" s="2" t="s">
        <v>52</v>
      </c>
      <c r="AX501" s="2" t="s">
        <v>52</v>
      </c>
      <c r="AY501" s="2" t="s">
        <v>52</v>
      </c>
      <c r="AZ501" s="2" t="s">
        <v>52</v>
      </c>
    </row>
    <row r="502" spans="1:52" ht="30" customHeight="1" x14ac:dyDescent="0.3">
      <c r="A502" s="23"/>
      <c r="B502" s="23"/>
      <c r="C502" s="23"/>
      <c r="D502" s="23"/>
      <c r="E502" s="25"/>
      <c r="F502" s="28"/>
      <c r="G502" s="25"/>
      <c r="H502" s="28"/>
      <c r="I502" s="25"/>
      <c r="J502" s="28"/>
      <c r="K502" s="25"/>
      <c r="L502" s="28"/>
      <c r="M502" s="23"/>
    </row>
    <row r="503" spans="1:52" ht="30" customHeight="1" x14ac:dyDescent="0.3">
      <c r="A503" s="19" t="s">
        <v>1506</v>
      </c>
      <c r="B503" s="20"/>
      <c r="C503" s="20"/>
      <c r="D503" s="20"/>
      <c r="E503" s="24"/>
      <c r="F503" s="27"/>
      <c r="G503" s="24"/>
      <c r="H503" s="27"/>
      <c r="I503" s="24"/>
      <c r="J503" s="27"/>
      <c r="K503" s="24"/>
      <c r="L503" s="27"/>
      <c r="M503" s="21"/>
      <c r="N503" s="1" t="s">
        <v>228</v>
      </c>
    </row>
    <row r="504" spans="1:52" ht="30" customHeight="1" x14ac:dyDescent="0.3">
      <c r="A504" s="22" t="s">
        <v>1507</v>
      </c>
      <c r="B504" s="22" t="s">
        <v>677</v>
      </c>
      <c r="C504" s="22" t="s">
        <v>678</v>
      </c>
      <c r="D504" s="23">
        <v>0.05</v>
      </c>
      <c r="E504" s="25">
        <f>단가대비표!O179</f>
        <v>0</v>
      </c>
      <c r="F504" s="28">
        <f>TRUNC(E504*D504,1)</f>
        <v>0</v>
      </c>
      <c r="G504" s="25">
        <f>단가대비표!P179</f>
        <v>252641</v>
      </c>
      <c r="H504" s="28">
        <f>TRUNC(G504*D504,1)</f>
        <v>12632</v>
      </c>
      <c r="I504" s="25">
        <f>단가대비표!V179</f>
        <v>0</v>
      </c>
      <c r="J504" s="28">
        <f>TRUNC(I504*D504,1)</f>
        <v>0</v>
      </c>
      <c r="K504" s="25">
        <f t="shared" ref="K504:L506" si="76">TRUNC(E504+G504+I504,1)</f>
        <v>252641</v>
      </c>
      <c r="L504" s="28">
        <f t="shared" si="76"/>
        <v>12632</v>
      </c>
      <c r="M504" s="22" t="s">
        <v>52</v>
      </c>
      <c r="N504" s="2" t="s">
        <v>228</v>
      </c>
      <c r="O504" s="2" t="s">
        <v>1508</v>
      </c>
      <c r="P504" s="2" t="s">
        <v>64</v>
      </c>
      <c r="Q504" s="2" t="s">
        <v>64</v>
      </c>
      <c r="R504" s="2" t="s">
        <v>63</v>
      </c>
      <c r="S504" s="3"/>
      <c r="T504" s="3"/>
      <c r="U504" s="3"/>
      <c r="V504" s="3">
        <v>1</v>
      </c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2" t="s">
        <v>52</v>
      </c>
      <c r="AW504" s="2" t="s">
        <v>1509</v>
      </c>
      <c r="AX504" s="2" t="s">
        <v>52</v>
      </c>
      <c r="AY504" s="2" t="s">
        <v>52</v>
      </c>
      <c r="AZ504" s="2" t="s">
        <v>52</v>
      </c>
    </row>
    <row r="505" spans="1:52" ht="30" customHeight="1" x14ac:dyDescent="0.3">
      <c r="A505" s="22" t="s">
        <v>1341</v>
      </c>
      <c r="B505" s="22" t="s">
        <v>677</v>
      </c>
      <c r="C505" s="22" t="s">
        <v>678</v>
      </c>
      <c r="D505" s="23">
        <v>0.02</v>
      </c>
      <c r="E505" s="25">
        <f>단가대비표!O173</f>
        <v>0</v>
      </c>
      <c r="F505" s="28">
        <f>TRUNC(E505*D505,1)</f>
        <v>0</v>
      </c>
      <c r="G505" s="25">
        <f>단가대비표!P173</f>
        <v>226122</v>
      </c>
      <c r="H505" s="28">
        <f>TRUNC(G505*D505,1)</f>
        <v>4522.3999999999996</v>
      </c>
      <c r="I505" s="25">
        <f>단가대비표!V173</f>
        <v>0</v>
      </c>
      <c r="J505" s="28">
        <f>TRUNC(I505*D505,1)</f>
        <v>0</v>
      </c>
      <c r="K505" s="25">
        <f t="shared" si="76"/>
        <v>226122</v>
      </c>
      <c r="L505" s="28">
        <f t="shared" si="76"/>
        <v>4522.3999999999996</v>
      </c>
      <c r="M505" s="22" t="s">
        <v>52</v>
      </c>
      <c r="N505" s="2" t="s">
        <v>228</v>
      </c>
      <c r="O505" s="2" t="s">
        <v>1342</v>
      </c>
      <c r="P505" s="2" t="s">
        <v>64</v>
      </c>
      <c r="Q505" s="2" t="s">
        <v>64</v>
      </c>
      <c r="R505" s="2" t="s">
        <v>63</v>
      </c>
      <c r="S505" s="3"/>
      <c r="T505" s="3"/>
      <c r="U505" s="3"/>
      <c r="V505" s="3">
        <v>1</v>
      </c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2" t="s">
        <v>52</v>
      </c>
      <c r="AW505" s="2" t="s">
        <v>1510</v>
      </c>
      <c r="AX505" s="2" t="s">
        <v>52</v>
      </c>
      <c r="AY505" s="2" t="s">
        <v>52</v>
      </c>
      <c r="AZ505" s="2" t="s">
        <v>52</v>
      </c>
    </row>
    <row r="506" spans="1:52" ht="30" customHeight="1" x14ac:dyDescent="0.3">
      <c r="A506" s="22" t="s">
        <v>1239</v>
      </c>
      <c r="B506" s="22" t="s">
        <v>1292</v>
      </c>
      <c r="C506" s="22" t="s">
        <v>630</v>
      </c>
      <c r="D506" s="23">
        <v>1</v>
      </c>
      <c r="E506" s="25">
        <v>0</v>
      </c>
      <c r="F506" s="28">
        <f>TRUNC(E506*D506,1)</f>
        <v>0</v>
      </c>
      <c r="G506" s="25">
        <v>0</v>
      </c>
      <c r="H506" s="28">
        <f>TRUNC(G506*D506,1)</f>
        <v>0</v>
      </c>
      <c r="I506" s="25">
        <f>TRUNC(SUMIF(V504:V506, RIGHTB(O506, 1), H504:H506)*U506, 2)</f>
        <v>343.08</v>
      </c>
      <c r="J506" s="28">
        <f>TRUNC(I506*D506,1)</f>
        <v>343</v>
      </c>
      <c r="K506" s="25">
        <f t="shared" si="76"/>
        <v>343</v>
      </c>
      <c r="L506" s="28">
        <f t="shared" si="76"/>
        <v>343</v>
      </c>
      <c r="M506" s="22" t="s">
        <v>52</v>
      </c>
      <c r="N506" s="2" t="s">
        <v>228</v>
      </c>
      <c r="O506" s="2" t="s">
        <v>631</v>
      </c>
      <c r="P506" s="2" t="s">
        <v>64</v>
      </c>
      <c r="Q506" s="2" t="s">
        <v>64</v>
      </c>
      <c r="R506" s="2" t="s">
        <v>64</v>
      </c>
      <c r="S506" s="3">
        <v>1</v>
      </c>
      <c r="T506" s="3">
        <v>2</v>
      </c>
      <c r="U506" s="3">
        <v>0.02</v>
      </c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2" t="s">
        <v>52</v>
      </c>
      <c r="AW506" s="2" t="s">
        <v>1511</v>
      </c>
      <c r="AX506" s="2" t="s">
        <v>52</v>
      </c>
      <c r="AY506" s="2" t="s">
        <v>52</v>
      </c>
      <c r="AZ506" s="2" t="s">
        <v>52</v>
      </c>
    </row>
    <row r="507" spans="1:52" ht="30" customHeight="1" x14ac:dyDescent="0.3">
      <c r="A507" s="22" t="s">
        <v>681</v>
      </c>
      <c r="B507" s="22" t="s">
        <v>52</v>
      </c>
      <c r="C507" s="22" t="s">
        <v>52</v>
      </c>
      <c r="D507" s="23"/>
      <c r="E507" s="25"/>
      <c r="F507" s="28">
        <f>TRUNC(SUMIF(N504:N506, N503, F504:F506),0)</f>
        <v>0</v>
      </c>
      <c r="G507" s="25"/>
      <c r="H507" s="28">
        <f>TRUNC(SUMIF(N504:N506, N503, H504:H506),0)</f>
        <v>17154</v>
      </c>
      <c r="I507" s="25"/>
      <c r="J507" s="28">
        <f>TRUNC(SUMIF(N504:N506, N503, J504:J506),0)</f>
        <v>343</v>
      </c>
      <c r="K507" s="25"/>
      <c r="L507" s="28">
        <f>F507+H507+J507</f>
        <v>17497</v>
      </c>
      <c r="M507" s="22" t="s">
        <v>52</v>
      </c>
      <c r="N507" s="2" t="s">
        <v>67</v>
      </c>
      <c r="O507" s="2" t="s">
        <v>67</v>
      </c>
      <c r="P507" s="2" t="s">
        <v>52</v>
      </c>
      <c r="Q507" s="2" t="s">
        <v>52</v>
      </c>
      <c r="R507" s="2" t="s">
        <v>52</v>
      </c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2" t="s">
        <v>52</v>
      </c>
      <c r="AW507" s="2" t="s">
        <v>52</v>
      </c>
      <c r="AX507" s="2" t="s">
        <v>52</v>
      </c>
      <c r="AY507" s="2" t="s">
        <v>52</v>
      </c>
      <c r="AZ507" s="2" t="s">
        <v>52</v>
      </c>
    </row>
    <row r="508" spans="1:52" ht="30" customHeight="1" x14ac:dyDescent="0.3">
      <c r="A508" s="23"/>
      <c r="B508" s="23"/>
      <c r="C508" s="23"/>
      <c r="D508" s="23"/>
      <c r="E508" s="25"/>
      <c r="F508" s="28"/>
      <c r="G508" s="25"/>
      <c r="H508" s="28"/>
      <c r="I508" s="25"/>
      <c r="J508" s="28"/>
      <c r="K508" s="25"/>
      <c r="L508" s="28"/>
      <c r="M508" s="23"/>
    </row>
    <row r="509" spans="1:52" ht="30" customHeight="1" x14ac:dyDescent="0.3">
      <c r="A509" s="19" t="s">
        <v>1512</v>
      </c>
      <c r="B509" s="20"/>
      <c r="C509" s="20"/>
      <c r="D509" s="20"/>
      <c r="E509" s="24"/>
      <c r="F509" s="27"/>
      <c r="G509" s="24"/>
      <c r="H509" s="27"/>
      <c r="I509" s="24"/>
      <c r="J509" s="27"/>
      <c r="K509" s="24"/>
      <c r="L509" s="27"/>
      <c r="M509" s="21"/>
      <c r="N509" s="1" t="s">
        <v>232</v>
      </c>
    </row>
    <row r="510" spans="1:52" ht="30" customHeight="1" x14ac:dyDescent="0.3">
      <c r="A510" s="22" t="s">
        <v>1507</v>
      </c>
      <c r="B510" s="22" t="s">
        <v>677</v>
      </c>
      <c r="C510" s="22" t="s">
        <v>678</v>
      </c>
      <c r="D510" s="23">
        <v>1.67</v>
      </c>
      <c r="E510" s="25">
        <f>단가대비표!O179</f>
        <v>0</v>
      </c>
      <c r="F510" s="28">
        <f>TRUNC(E510*D510,1)</f>
        <v>0</v>
      </c>
      <c r="G510" s="25">
        <f>단가대비표!P179</f>
        <v>252641</v>
      </c>
      <c r="H510" s="28">
        <f>TRUNC(G510*D510,1)</f>
        <v>421910.4</v>
      </c>
      <c r="I510" s="25">
        <f>단가대비표!V179</f>
        <v>0</v>
      </c>
      <c r="J510" s="28">
        <f>TRUNC(I510*D510,1)</f>
        <v>0</v>
      </c>
      <c r="K510" s="25">
        <f t="shared" ref="K510:L512" si="77">TRUNC(E510+G510+I510,1)</f>
        <v>252641</v>
      </c>
      <c r="L510" s="28">
        <f t="shared" si="77"/>
        <v>421910.4</v>
      </c>
      <c r="M510" s="22" t="s">
        <v>52</v>
      </c>
      <c r="N510" s="2" t="s">
        <v>232</v>
      </c>
      <c r="O510" s="2" t="s">
        <v>1508</v>
      </c>
      <c r="P510" s="2" t="s">
        <v>64</v>
      </c>
      <c r="Q510" s="2" t="s">
        <v>64</v>
      </c>
      <c r="R510" s="2" t="s">
        <v>63</v>
      </c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2" t="s">
        <v>52</v>
      </c>
      <c r="AW510" s="2" t="s">
        <v>1513</v>
      </c>
      <c r="AX510" s="2" t="s">
        <v>52</v>
      </c>
      <c r="AY510" s="2" t="s">
        <v>52</v>
      </c>
      <c r="AZ510" s="2" t="s">
        <v>52</v>
      </c>
    </row>
    <row r="511" spans="1:52" ht="30" customHeight="1" x14ac:dyDescent="0.3">
      <c r="A511" s="22" t="s">
        <v>1341</v>
      </c>
      <c r="B511" s="22" t="s">
        <v>677</v>
      </c>
      <c r="C511" s="22" t="s">
        <v>678</v>
      </c>
      <c r="D511" s="23">
        <v>0.42</v>
      </c>
      <c r="E511" s="25">
        <f>단가대비표!O173</f>
        <v>0</v>
      </c>
      <c r="F511" s="28">
        <f>TRUNC(E511*D511,1)</f>
        <v>0</v>
      </c>
      <c r="G511" s="25">
        <f>단가대비표!P173</f>
        <v>226122</v>
      </c>
      <c r="H511" s="28">
        <f>TRUNC(G511*D511,1)</f>
        <v>94971.199999999997</v>
      </c>
      <c r="I511" s="25">
        <f>단가대비표!V173</f>
        <v>0</v>
      </c>
      <c r="J511" s="28">
        <f>TRUNC(I511*D511,1)</f>
        <v>0</v>
      </c>
      <c r="K511" s="25">
        <f t="shared" si="77"/>
        <v>226122</v>
      </c>
      <c r="L511" s="28">
        <f t="shared" si="77"/>
        <v>94971.199999999997</v>
      </c>
      <c r="M511" s="22" t="s">
        <v>52</v>
      </c>
      <c r="N511" s="2" t="s">
        <v>232</v>
      </c>
      <c r="O511" s="2" t="s">
        <v>1342</v>
      </c>
      <c r="P511" s="2" t="s">
        <v>64</v>
      </c>
      <c r="Q511" s="2" t="s">
        <v>64</v>
      </c>
      <c r="R511" s="2" t="s">
        <v>63</v>
      </c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2" t="s">
        <v>52</v>
      </c>
      <c r="AW511" s="2" t="s">
        <v>1514</v>
      </c>
      <c r="AX511" s="2" t="s">
        <v>52</v>
      </c>
      <c r="AY511" s="2" t="s">
        <v>52</v>
      </c>
      <c r="AZ511" s="2" t="s">
        <v>52</v>
      </c>
    </row>
    <row r="512" spans="1:52" ht="30" customHeight="1" x14ac:dyDescent="0.3">
      <c r="A512" s="22" t="s">
        <v>820</v>
      </c>
      <c r="B512" s="22" t="s">
        <v>840</v>
      </c>
      <c r="C512" s="22" t="s">
        <v>662</v>
      </c>
      <c r="D512" s="23">
        <v>2.5</v>
      </c>
      <c r="E512" s="25">
        <f>일위대가목록!E21</f>
        <v>22309</v>
      </c>
      <c r="F512" s="28">
        <f>TRUNC(E512*D512,1)</f>
        <v>55772.5</v>
      </c>
      <c r="G512" s="25">
        <f>일위대가목록!F21</f>
        <v>59020</v>
      </c>
      <c r="H512" s="28">
        <f>TRUNC(G512*D512,1)</f>
        <v>147550</v>
      </c>
      <c r="I512" s="25">
        <f>일위대가목록!G21</f>
        <v>90444</v>
      </c>
      <c r="J512" s="28">
        <f>TRUNC(I512*D512,1)</f>
        <v>226110</v>
      </c>
      <c r="K512" s="25">
        <f t="shared" si="77"/>
        <v>171773</v>
      </c>
      <c r="L512" s="28">
        <f t="shared" si="77"/>
        <v>429432.5</v>
      </c>
      <c r="M512" s="22" t="s">
        <v>841</v>
      </c>
      <c r="N512" s="2" t="s">
        <v>232</v>
      </c>
      <c r="O512" s="2" t="s">
        <v>839</v>
      </c>
      <c r="P512" s="2" t="s">
        <v>63</v>
      </c>
      <c r="Q512" s="2" t="s">
        <v>64</v>
      </c>
      <c r="R512" s="2" t="s">
        <v>64</v>
      </c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2" t="s">
        <v>52</v>
      </c>
      <c r="AW512" s="2" t="s">
        <v>1515</v>
      </c>
      <c r="AX512" s="2" t="s">
        <v>52</v>
      </c>
      <c r="AY512" s="2" t="s">
        <v>52</v>
      </c>
      <c r="AZ512" s="2" t="s">
        <v>52</v>
      </c>
    </row>
    <row r="513" spans="1:52" ht="30" customHeight="1" x14ac:dyDescent="0.3">
      <c r="A513" s="22" t="s">
        <v>681</v>
      </c>
      <c r="B513" s="22" t="s">
        <v>52</v>
      </c>
      <c r="C513" s="22" t="s">
        <v>52</v>
      </c>
      <c r="D513" s="23"/>
      <c r="E513" s="25"/>
      <c r="F513" s="28">
        <f>TRUNC(SUMIF(N510:N512, N509, F510:F512),0)</f>
        <v>55772</v>
      </c>
      <c r="G513" s="25"/>
      <c r="H513" s="28">
        <f>TRUNC(SUMIF(N510:N512, N509, H510:H512),0)</f>
        <v>664431</v>
      </c>
      <c r="I513" s="25"/>
      <c r="J513" s="28">
        <f>TRUNC(SUMIF(N510:N512, N509, J510:J512),0)</f>
        <v>226110</v>
      </c>
      <c r="K513" s="25"/>
      <c r="L513" s="28">
        <f>F513+H513+J513</f>
        <v>946313</v>
      </c>
      <c r="M513" s="22" t="s">
        <v>52</v>
      </c>
      <c r="N513" s="2" t="s">
        <v>67</v>
      </c>
      <c r="O513" s="2" t="s">
        <v>67</v>
      </c>
      <c r="P513" s="2" t="s">
        <v>52</v>
      </c>
      <c r="Q513" s="2" t="s">
        <v>52</v>
      </c>
      <c r="R513" s="2" t="s">
        <v>52</v>
      </c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2" t="s">
        <v>52</v>
      </c>
      <c r="AW513" s="2" t="s">
        <v>52</v>
      </c>
      <c r="AX513" s="2" t="s">
        <v>52</v>
      </c>
      <c r="AY513" s="2" t="s">
        <v>52</v>
      </c>
      <c r="AZ513" s="2" t="s">
        <v>52</v>
      </c>
    </row>
    <row r="514" spans="1:52" ht="30" customHeight="1" x14ac:dyDescent="0.3">
      <c r="A514" s="23"/>
      <c r="B514" s="23"/>
      <c r="C514" s="23"/>
      <c r="D514" s="23"/>
      <c r="E514" s="25"/>
      <c r="F514" s="28"/>
      <c r="G514" s="25"/>
      <c r="H514" s="28"/>
      <c r="I514" s="25"/>
      <c r="J514" s="28"/>
      <c r="K514" s="25"/>
      <c r="L514" s="28"/>
      <c r="M514" s="23"/>
    </row>
    <row r="515" spans="1:52" ht="30" customHeight="1" x14ac:dyDescent="0.3">
      <c r="A515" s="19" t="s">
        <v>1516</v>
      </c>
      <c r="B515" s="20"/>
      <c r="C515" s="20"/>
      <c r="D515" s="20"/>
      <c r="E515" s="24"/>
      <c r="F515" s="27"/>
      <c r="G515" s="24"/>
      <c r="H515" s="27"/>
      <c r="I515" s="24"/>
      <c r="J515" s="27"/>
      <c r="K515" s="24"/>
      <c r="L515" s="27"/>
      <c r="M515" s="21"/>
      <c r="N515" s="1" t="s">
        <v>1517</v>
      </c>
    </row>
    <row r="516" spans="1:52" ht="30" customHeight="1" x14ac:dyDescent="0.3">
      <c r="A516" s="22" t="s">
        <v>436</v>
      </c>
      <c r="B516" s="22" t="s">
        <v>1521</v>
      </c>
      <c r="C516" s="22" t="s">
        <v>540</v>
      </c>
      <c r="D516" s="23">
        <v>510</v>
      </c>
      <c r="E516" s="25">
        <f>단가대비표!O68</f>
        <v>0</v>
      </c>
      <c r="F516" s="28">
        <f>TRUNC(E516*D516,1)</f>
        <v>0</v>
      </c>
      <c r="G516" s="25">
        <f>단가대비표!P68</f>
        <v>0</v>
      </c>
      <c r="H516" s="28">
        <f>TRUNC(G516*D516,1)</f>
        <v>0</v>
      </c>
      <c r="I516" s="25">
        <f>단가대비표!V68</f>
        <v>0</v>
      </c>
      <c r="J516" s="28">
        <f>TRUNC(I516*D516,1)</f>
        <v>0</v>
      </c>
      <c r="K516" s="25">
        <f>TRUNC(E516+G516+I516,1)</f>
        <v>0</v>
      </c>
      <c r="L516" s="28">
        <f>TRUNC(F516+H516+J516,1)</f>
        <v>0</v>
      </c>
      <c r="M516" s="22" t="s">
        <v>1385</v>
      </c>
      <c r="N516" s="2" t="s">
        <v>1517</v>
      </c>
      <c r="O516" s="2" t="s">
        <v>1522</v>
      </c>
      <c r="P516" s="2" t="s">
        <v>64</v>
      </c>
      <c r="Q516" s="2" t="s">
        <v>64</v>
      </c>
      <c r="R516" s="2" t="s">
        <v>63</v>
      </c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2" t="s">
        <v>52</v>
      </c>
      <c r="AW516" s="2" t="s">
        <v>1523</v>
      </c>
      <c r="AX516" s="2" t="s">
        <v>52</v>
      </c>
      <c r="AY516" s="2" t="s">
        <v>52</v>
      </c>
      <c r="AZ516" s="2" t="s">
        <v>52</v>
      </c>
    </row>
    <row r="517" spans="1:52" ht="30" customHeight="1" x14ac:dyDescent="0.3">
      <c r="A517" s="22" t="s">
        <v>1524</v>
      </c>
      <c r="B517" s="22" t="s">
        <v>1389</v>
      </c>
      <c r="C517" s="22" t="s">
        <v>135</v>
      </c>
      <c r="D517" s="23">
        <v>1.1000000000000001</v>
      </c>
      <c r="E517" s="25">
        <f>단가대비표!O31</f>
        <v>0</v>
      </c>
      <c r="F517" s="28">
        <f>TRUNC(E517*D517,1)</f>
        <v>0</v>
      </c>
      <c r="G517" s="25">
        <f>단가대비표!P31</f>
        <v>0</v>
      </c>
      <c r="H517" s="28">
        <f>TRUNC(G517*D517,1)</f>
        <v>0</v>
      </c>
      <c r="I517" s="25">
        <f>단가대비표!V31</f>
        <v>0</v>
      </c>
      <c r="J517" s="28">
        <f>TRUNC(I517*D517,1)</f>
        <v>0</v>
      </c>
      <c r="K517" s="25">
        <f>TRUNC(E517+G517+I517,1)</f>
        <v>0</v>
      </c>
      <c r="L517" s="28">
        <f>TRUNC(F517+H517+J517,1)</f>
        <v>0</v>
      </c>
      <c r="M517" s="22" t="s">
        <v>1385</v>
      </c>
      <c r="N517" s="2" t="s">
        <v>1517</v>
      </c>
      <c r="O517" s="2" t="s">
        <v>1525</v>
      </c>
      <c r="P517" s="2" t="s">
        <v>64</v>
      </c>
      <c r="Q517" s="2" t="s">
        <v>64</v>
      </c>
      <c r="R517" s="2" t="s">
        <v>63</v>
      </c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2" t="s">
        <v>52</v>
      </c>
      <c r="AW517" s="2" t="s">
        <v>1526</v>
      </c>
      <c r="AX517" s="2" t="s">
        <v>52</v>
      </c>
      <c r="AY517" s="2" t="s">
        <v>52</v>
      </c>
      <c r="AZ517" s="2" t="s">
        <v>52</v>
      </c>
    </row>
    <row r="518" spans="1:52" ht="30" customHeight="1" x14ac:dyDescent="0.3">
      <c r="A518" s="22" t="s">
        <v>681</v>
      </c>
      <c r="B518" s="22" t="s">
        <v>52</v>
      </c>
      <c r="C518" s="22" t="s">
        <v>52</v>
      </c>
      <c r="D518" s="23"/>
      <c r="E518" s="25"/>
      <c r="F518" s="28">
        <f>TRUNC(SUMIF(N516:N517, N515, F516:F517),0)</f>
        <v>0</v>
      </c>
      <c r="G518" s="25"/>
      <c r="H518" s="28">
        <f>TRUNC(SUMIF(N516:N517, N515, H516:H517),0)</f>
        <v>0</v>
      </c>
      <c r="I518" s="25"/>
      <c r="J518" s="28">
        <f>TRUNC(SUMIF(N516:N517, N515, J516:J517),0)</f>
        <v>0</v>
      </c>
      <c r="K518" s="25"/>
      <c r="L518" s="28">
        <f>F518+H518+J518</f>
        <v>0</v>
      </c>
      <c r="M518" s="22" t="s">
        <v>52</v>
      </c>
      <c r="N518" s="2" t="s">
        <v>67</v>
      </c>
      <c r="O518" s="2" t="s">
        <v>67</v>
      </c>
      <c r="P518" s="2" t="s">
        <v>52</v>
      </c>
      <c r="Q518" s="2" t="s">
        <v>52</v>
      </c>
      <c r="R518" s="2" t="s">
        <v>52</v>
      </c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2" t="s">
        <v>52</v>
      </c>
      <c r="AW518" s="2" t="s">
        <v>52</v>
      </c>
      <c r="AX518" s="2" t="s">
        <v>52</v>
      </c>
      <c r="AY518" s="2" t="s">
        <v>52</v>
      </c>
      <c r="AZ518" s="2" t="s">
        <v>52</v>
      </c>
    </row>
    <row r="519" spans="1:52" ht="30" customHeight="1" x14ac:dyDescent="0.3">
      <c r="A519" s="23"/>
      <c r="B519" s="23"/>
      <c r="C519" s="23"/>
      <c r="D519" s="23"/>
      <c r="E519" s="25"/>
      <c r="F519" s="28"/>
      <c r="G519" s="25"/>
      <c r="H519" s="28"/>
      <c r="I519" s="25"/>
      <c r="J519" s="28"/>
      <c r="K519" s="25"/>
      <c r="L519" s="28"/>
      <c r="M519" s="23"/>
    </row>
    <row r="520" spans="1:52" ht="30" customHeight="1" x14ac:dyDescent="0.3">
      <c r="A520" s="19" t="s">
        <v>1527</v>
      </c>
      <c r="B520" s="20"/>
      <c r="C520" s="20"/>
      <c r="D520" s="20"/>
      <c r="E520" s="24"/>
      <c r="F520" s="27"/>
      <c r="G520" s="24"/>
      <c r="H520" s="27"/>
      <c r="I520" s="24"/>
      <c r="J520" s="27"/>
      <c r="K520" s="24"/>
      <c r="L520" s="27"/>
      <c r="M520" s="21"/>
      <c r="N520" s="1" t="s">
        <v>1528</v>
      </c>
    </row>
    <row r="521" spans="1:52" ht="30" customHeight="1" x14ac:dyDescent="0.3">
      <c r="A521" s="22" t="s">
        <v>436</v>
      </c>
      <c r="B521" s="22" t="s">
        <v>1521</v>
      </c>
      <c r="C521" s="22" t="s">
        <v>540</v>
      </c>
      <c r="D521" s="23">
        <v>510</v>
      </c>
      <c r="E521" s="25">
        <f>단가대비표!O68</f>
        <v>0</v>
      </c>
      <c r="F521" s="28">
        <f>TRUNC(E521*D521,1)</f>
        <v>0</v>
      </c>
      <c r="G521" s="25">
        <f>단가대비표!P68</f>
        <v>0</v>
      </c>
      <c r="H521" s="28">
        <f>TRUNC(G521*D521,1)</f>
        <v>0</v>
      </c>
      <c r="I521" s="25">
        <f>단가대비표!V68</f>
        <v>0</v>
      </c>
      <c r="J521" s="28">
        <f>TRUNC(I521*D521,1)</f>
        <v>0</v>
      </c>
      <c r="K521" s="25">
        <f t="shared" ref="K521:L523" si="78">TRUNC(E521+G521+I521,1)</f>
        <v>0</v>
      </c>
      <c r="L521" s="28">
        <f t="shared" si="78"/>
        <v>0</v>
      </c>
      <c r="M521" s="22" t="s">
        <v>1385</v>
      </c>
      <c r="N521" s="2" t="s">
        <v>1528</v>
      </c>
      <c r="O521" s="2" t="s">
        <v>1522</v>
      </c>
      <c r="P521" s="2" t="s">
        <v>64</v>
      </c>
      <c r="Q521" s="2" t="s">
        <v>64</v>
      </c>
      <c r="R521" s="2" t="s">
        <v>63</v>
      </c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2" t="s">
        <v>52</v>
      </c>
      <c r="AW521" s="2" t="s">
        <v>1531</v>
      </c>
      <c r="AX521" s="2" t="s">
        <v>52</v>
      </c>
      <c r="AY521" s="2" t="s">
        <v>52</v>
      </c>
      <c r="AZ521" s="2" t="s">
        <v>52</v>
      </c>
    </row>
    <row r="522" spans="1:52" ht="30" customHeight="1" x14ac:dyDescent="0.3">
      <c r="A522" s="22" t="s">
        <v>1524</v>
      </c>
      <c r="B522" s="22" t="s">
        <v>1389</v>
      </c>
      <c r="C522" s="22" t="s">
        <v>135</v>
      </c>
      <c r="D522" s="23">
        <v>1.1000000000000001</v>
      </c>
      <c r="E522" s="25">
        <f>단가대비표!O31</f>
        <v>0</v>
      </c>
      <c r="F522" s="28">
        <f>TRUNC(E522*D522,1)</f>
        <v>0</v>
      </c>
      <c r="G522" s="25">
        <f>단가대비표!P31</f>
        <v>0</v>
      </c>
      <c r="H522" s="28">
        <f>TRUNC(G522*D522,1)</f>
        <v>0</v>
      </c>
      <c r="I522" s="25">
        <f>단가대비표!V31</f>
        <v>0</v>
      </c>
      <c r="J522" s="28">
        <f>TRUNC(I522*D522,1)</f>
        <v>0</v>
      </c>
      <c r="K522" s="25">
        <f t="shared" si="78"/>
        <v>0</v>
      </c>
      <c r="L522" s="28">
        <f t="shared" si="78"/>
        <v>0</v>
      </c>
      <c r="M522" s="22" t="s">
        <v>1385</v>
      </c>
      <c r="N522" s="2" t="s">
        <v>1528</v>
      </c>
      <c r="O522" s="2" t="s">
        <v>1525</v>
      </c>
      <c r="P522" s="2" t="s">
        <v>64</v>
      </c>
      <c r="Q522" s="2" t="s">
        <v>64</v>
      </c>
      <c r="R522" s="2" t="s">
        <v>63</v>
      </c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2" t="s">
        <v>52</v>
      </c>
      <c r="AW522" s="2" t="s">
        <v>1532</v>
      </c>
      <c r="AX522" s="2" t="s">
        <v>52</v>
      </c>
      <c r="AY522" s="2" t="s">
        <v>52</v>
      </c>
      <c r="AZ522" s="2" t="s">
        <v>52</v>
      </c>
    </row>
    <row r="523" spans="1:52" ht="30" customHeight="1" x14ac:dyDescent="0.3">
      <c r="A523" s="22" t="s">
        <v>1134</v>
      </c>
      <c r="B523" s="22" t="s">
        <v>677</v>
      </c>
      <c r="C523" s="22" t="s">
        <v>678</v>
      </c>
      <c r="D523" s="23">
        <v>0.66</v>
      </c>
      <c r="E523" s="25">
        <f>단가대비표!O172</f>
        <v>0</v>
      </c>
      <c r="F523" s="28">
        <f>TRUNC(E523*D523,1)</f>
        <v>0</v>
      </c>
      <c r="G523" s="25">
        <f>단가대비표!P172</f>
        <v>172068</v>
      </c>
      <c r="H523" s="28">
        <f>TRUNC(G523*D523,1)</f>
        <v>113564.8</v>
      </c>
      <c r="I523" s="25">
        <f>단가대비표!V172</f>
        <v>0</v>
      </c>
      <c r="J523" s="28">
        <f>TRUNC(I523*D523,1)</f>
        <v>0</v>
      </c>
      <c r="K523" s="25">
        <f t="shared" si="78"/>
        <v>172068</v>
      </c>
      <c r="L523" s="28">
        <f t="shared" si="78"/>
        <v>113564.8</v>
      </c>
      <c r="M523" s="22" t="s">
        <v>52</v>
      </c>
      <c r="N523" s="2" t="s">
        <v>1528</v>
      </c>
      <c r="O523" s="2" t="s">
        <v>1186</v>
      </c>
      <c r="P523" s="2" t="s">
        <v>64</v>
      </c>
      <c r="Q523" s="2" t="s">
        <v>64</v>
      </c>
      <c r="R523" s="2" t="s">
        <v>63</v>
      </c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2" t="s">
        <v>52</v>
      </c>
      <c r="AW523" s="2" t="s">
        <v>1533</v>
      </c>
      <c r="AX523" s="2" t="s">
        <v>52</v>
      </c>
      <c r="AY523" s="2" t="s">
        <v>52</v>
      </c>
      <c r="AZ523" s="2" t="s">
        <v>52</v>
      </c>
    </row>
    <row r="524" spans="1:52" ht="30" customHeight="1" x14ac:dyDescent="0.3">
      <c r="A524" s="22" t="s">
        <v>681</v>
      </c>
      <c r="B524" s="22" t="s">
        <v>52</v>
      </c>
      <c r="C524" s="22" t="s">
        <v>52</v>
      </c>
      <c r="D524" s="23"/>
      <c r="E524" s="25"/>
      <c r="F524" s="28">
        <f>TRUNC(SUMIF(N521:N523, N520, F521:F523),0)</f>
        <v>0</v>
      </c>
      <c r="G524" s="25"/>
      <c r="H524" s="28">
        <f>TRUNC(SUMIF(N521:N523, N520, H521:H523),0)</f>
        <v>113564</v>
      </c>
      <c r="I524" s="25"/>
      <c r="J524" s="28">
        <f>TRUNC(SUMIF(N521:N523, N520, J521:J523),0)</f>
        <v>0</v>
      </c>
      <c r="K524" s="25"/>
      <c r="L524" s="28">
        <f>F524+H524+J524</f>
        <v>113564</v>
      </c>
      <c r="M524" s="22" t="s">
        <v>52</v>
      </c>
      <c r="N524" s="2" t="s">
        <v>67</v>
      </c>
      <c r="O524" s="2" t="s">
        <v>67</v>
      </c>
      <c r="P524" s="2" t="s">
        <v>52</v>
      </c>
      <c r="Q524" s="2" t="s">
        <v>52</v>
      </c>
      <c r="R524" s="2" t="s">
        <v>52</v>
      </c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2" t="s">
        <v>52</v>
      </c>
      <c r="AW524" s="2" t="s">
        <v>52</v>
      </c>
      <c r="AX524" s="2" t="s">
        <v>52</v>
      </c>
      <c r="AY524" s="2" t="s">
        <v>52</v>
      </c>
      <c r="AZ524" s="2" t="s">
        <v>52</v>
      </c>
    </row>
    <row r="525" spans="1:52" ht="30" customHeight="1" x14ac:dyDescent="0.3">
      <c r="A525" s="23"/>
      <c r="B525" s="23"/>
      <c r="C525" s="23"/>
      <c r="D525" s="23"/>
      <c r="E525" s="25"/>
      <c r="F525" s="28"/>
      <c r="G525" s="25"/>
      <c r="H525" s="28"/>
      <c r="I525" s="25"/>
      <c r="J525" s="28"/>
      <c r="K525" s="25"/>
      <c r="L525" s="28"/>
      <c r="M525" s="23"/>
    </row>
    <row r="526" spans="1:52" ht="30" customHeight="1" x14ac:dyDescent="0.3">
      <c r="A526" s="19" t="s">
        <v>1534</v>
      </c>
      <c r="B526" s="20"/>
      <c r="C526" s="20"/>
      <c r="D526" s="20"/>
      <c r="E526" s="24"/>
      <c r="F526" s="27"/>
      <c r="G526" s="24"/>
      <c r="H526" s="27"/>
      <c r="I526" s="24"/>
      <c r="J526" s="27"/>
      <c r="K526" s="24"/>
      <c r="L526" s="27"/>
      <c r="M526" s="21"/>
      <c r="N526" s="1" t="s">
        <v>1535</v>
      </c>
    </row>
    <row r="527" spans="1:52" ht="30" customHeight="1" x14ac:dyDescent="0.3">
      <c r="A527" s="22" t="s">
        <v>1538</v>
      </c>
      <c r="B527" s="22" t="s">
        <v>677</v>
      </c>
      <c r="C527" s="22" t="s">
        <v>678</v>
      </c>
      <c r="D527" s="23">
        <v>0.1</v>
      </c>
      <c r="E527" s="25">
        <f>단가대비표!O186</f>
        <v>0</v>
      </c>
      <c r="F527" s="28">
        <f>TRUNC(E527*D527,1)</f>
        <v>0</v>
      </c>
      <c r="G527" s="25">
        <f>단가대비표!P186</f>
        <v>277276</v>
      </c>
      <c r="H527" s="28">
        <f>TRUNC(G527*D527,1)</f>
        <v>27727.599999999999</v>
      </c>
      <c r="I527" s="25">
        <f>단가대비표!V186</f>
        <v>0</v>
      </c>
      <c r="J527" s="28">
        <f>TRUNC(I527*D527,1)</f>
        <v>0</v>
      </c>
      <c r="K527" s="25">
        <f t="shared" ref="K527:L529" si="79">TRUNC(E527+G527+I527,1)</f>
        <v>277276</v>
      </c>
      <c r="L527" s="28">
        <f t="shared" si="79"/>
        <v>27727.599999999999</v>
      </c>
      <c r="M527" s="22" t="s">
        <v>52</v>
      </c>
      <c r="N527" s="2" t="s">
        <v>1535</v>
      </c>
      <c r="O527" s="2" t="s">
        <v>1539</v>
      </c>
      <c r="P527" s="2" t="s">
        <v>64</v>
      </c>
      <c r="Q527" s="2" t="s">
        <v>64</v>
      </c>
      <c r="R527" s="2" t="s">
        <v>63</v>
      </c>
      <c r="S527" s="3"/>
      <c r="T527" s="3"/>
      <c r="U527" s="3"/>
      <c r="V527" s="3">
        <v>1</v>
      </c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2" t="s">
        <v>52</v>
      </c>
      <c r="AW527" s="2" t="s">
        <v>1540</v>
      </c>
      <c r="AX527" s="2" t="s">
        <v>52</v>
      </c>
      <c r="AY527" s="2" t="s">
        <v>52</v>
      </c>
      <c r="AZ527" s="2" t="s">
        <v>52</v>
      </c>
    </row>
    <row r="528" spans="1:52" ht="30" customHeight="1" x14ac:dyDescent="0.3">
      <c r="A528" s="22" t="s">
        <v>1134</v>
      </c>
      <c r="B528" s="22" t="s">
        <v>677</v>
      </c>
      <c r="C528" s="22" t="s">
        <v>678</v>
      </c>
      <c r="D528" s="23">
        <v>0.05</v>
      </c>
      <c r="E528" s="25">
        <f>단가대비표!O172</f>
        <v>0</v>
      </c>
      <c r="F528" s="28">
        <f>TRUNC(E528*D528,1)</f>
        <v>0</v>
      </c>
      <c r="G528" s="25">
        <f>단가대비표!P172</f>
        <v>172068</v>
      </c>
      <c r="H528" s="28">
        <f>TRUNC(G528*D528,1)</f>
        <v>8603.4</v>
      </c>
      <c r="I528" s="25">
        <f>단가대비표!V172</f>
        <v>0</v>
      </c>
      <c r="J528" s="28">
        <f>TRUNC(I528*D528,1)</f>
        <v>0</v>
      </c>
      <c r="K528" s="25">
        <f t="shared" si="79"/>
        <v>172068</v>
      </c>
      <c r="L528" s="28">
        <f t="shared" si="79"/>
        <v>8603.4</v>
      </c>
      <c r="M528" s="22" t="s">
        <v>52</v>
      </c>
      <c r="N528" s="2" t="s">
        <v>1535</v>
      </c>
      <c r="O528" s="2" t="s">
        <v>1186</v>
      </c>
      <c r="P528" s="2" t="s">
        <v>64</v>
      </c>
      <c r="Q528" s="2" t="s">
        <v>64</v>
      </c>
      <c r="R528" s="2" t="s">
        <v>63</v>
      </c>
      <c r="S528" s="3"/>
      <c r="T528" s="3"/>
      <c r="U528" s="3"/>
      <c r="V528" s="3">
        <v>1</v>
      </c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2" t="s">
        <v>52</v>
      </c>
      <c r="AW528" s="2" t="s">
        <v>1541</v>
      </c>
      <c r="AX528" s="2" t="s">
        <v>52</v>
      </c>
      <c r="AY528" s="2" t="s">
        <v>52</v>
      </c>
      <c r="AZ528" s="2" t="s">
        <v>52</v>
      </c>
    </row>
    <row r="529" spans="1:52" ht="30" customHeight="1" x14ac:dyDescent="0.3">
      <c r="A529" s="22" t="s">
        <v>1239</v>
      </c>
      <c r="B529" s="22" t="s">
        <v>1292</v>
      </c>
      <c r="C529" s="22" t="s">
        <v>630</v>
      </c>
      <c r="D529" s="23">
        <v>1</v>
      </c>
      <c r="E529" s="25">
        <v>0</v>
      </c>
      <c r="F529" s="28">
        <f>TRUNC(E529*D529,1)</f>
        <v>0</v>
      </c>
      <c r="G529" s="25">
        <v>0</v>
      </c>
      <c r="H529" s="28">
        <f>TRUNC(G529*D529,1)</f>
        <v>0</v>
      </c>
      <c r="I529" s="25">
        <f>TRUNC(SUMIF(V527:V529, RIGHTB(O529, 1), H527:H529)*U529, 2)</f>
        <v>726.62</v>
      </c>
      <c r="J529" s="28">
        <f>TRUNC(I529*D529,1)</f>
        <v>726.6</v>
      </c>
      <c r="K529" s="25">
        <f t="shared" si="79"/>
        <v>726.6</v>
      </c>
      <c r="L529" s="28">
        <f t="shared" si="79"/>
        <v>726.6</v>
      </c>
      <c r="M529" s="22" t="s">
        <v>52</v>
      </c>
      <c r="N529" s="2" t="s">
        <v>1535</v>
      </c>
      <c r="O529" s="2" t="s">
        <v>631</v>
      </c>
      <c r="P529" s="2" t="s">
        <v>64</v>
      </c>
      <c r="Q529" s="2" t="s">
        <v>64</v>
      </c>
      <c r="R529" s="2" t="s">
        <v>64</v>
      </c>
      <c r="S529" s="3">
        <v>1</v>
      </c>
      <c r="T529" s="3">
        <v>2</v>
      </c>
      <c r="U529" s="3">
        <v>0.02</v>
      </c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2" t="s">
        <v>52</v>
      </c>
      <c r="AW529" s="2" t="s">
        <v>1542</v>
      </c>
      <c r="AX529" s="2" t="s">
        <v>52</v>
      </c>
      <c r="AY529" s="2" t="s">
        <v>52</v>
      </c>
      <c r="AZ529" s="2" t="s">
        <v>52</v>
      </c>
    </row>
    <row r="530" spans="1:52" ht="30" customHeight="1" x14ac:dyDescent="0.3">
      <c r="A530" s="22" t="s">
        <v>681</v>
      </c>
      <c r="B530" s="22" t="s">
        <v>52</v>
      </c>
      <c r="C530" s="22" t="s">
        <v>52</v>
      </c>
      <c r="D530" s="23"/>
      <c r="E530" s="25"/>
      <c r="F530" s="28">
        <f>TRUNC(SUMIF(N527:N529, N526, F527:F529),0)</f>
        <v>0</v>
      </c>
      <c r="G530" s="25"/>
      <c r="H530" s="28">
        <f>TRUNC(SUMIF(N527:N529, N526, H527:H529),0)</f>
        <v>36331</v>
      </c>
      <c r="I530" s="25"/>
      <c r="J530" s="28">
        <f>TRUNC(SUMIF(N527:N529, N526, J527:J529),0)</f>
        <v>726</v>
      </c>
      <c r="K530" s="25"/>
      <c r="L530" s="28">
        <f>F530+H530+J530</f>
        <v>37057</v>
      </c>
      <c r="M530" s="22" t="s">
        <v>52</v>
      </c>
      <c r="N530" s="2" t="s">
        <v>67</v>
      </c>
      <c r="O530" s="2" t="s">
        <v>67</v>
      </c>
      <c r="P530" s="2" t="s">
        <v>52</v>
      </c>
      <c r="Q530" s="2" t="s">
        <v>52</v>
      </c>
      <c r="R530" s="2" t="s">
        <v>52</v>
      </c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2" t="s">
        <v>52</v>
      </c>
      <c r="AW530" s="2" t="s">
        <v>52</v>
      </c>
      <c r="AX530" s="2" t="s">
        <v>52</v>
      </c>
      <c r="AY530" s="2" t="s">
        <v>52</v>
      </c>
      <c r="AZ530" s="2" t="s">
        <v>52</v>
      </c>
    </row>
    <row r="531" spans="1:52" ht="30" customHeight="1" x14ac:dyDescent="0.3">
      <c r="A531" s="23"/>
      <c r="B531" s="23"/>
      <c r="C531" s="23"/>
      <c r="D531" s="23"/>
      <c r="E531" s="25"/>
      <c r="F531" s="28"/>
      <c r="G531" s="25"/>
      <c r="H531" s="28"/>
      <c r="I531" s="25"/>
      <c r="J531" s="28"/>
      <c r="K531" s="25"/>
      <c r="L531" s="28"/>
      <c r="M531" s="23"/>
    </row>
    <row r="532" spans="1:52" ht="30" customHeight="1" x14ac:dyDescent="0.3">
      <c r="A532" s="19" t="s">
        <v>1543</v>
      </c>
      <c r="B532" s="20"/>
      <c r="C532" s="20"/>
      <c r="D532" s="20"/>
      <c r="E532" s="24"/>
      <c r="F532" s="27"/>
      <c r="G532" s="24"/>
      <c r="H532" s="27"/>
      <c r="I532" s="24"/>
      <c r="J532" s="27"/>
      <c r="K532" s="24"/>
      <c r="L532" s="27"/>
      <c r="M532" s="21"/>
      <c r="N532" s="1" t="s">
        <v>1544</v>
      </c>
    </row>
    <row r="533" spans="1:52" ht="30" customHeight="1" x14ac:dyDescent="0.3">
      <c r="A533" s="22" t="s">
        <v>1538</v>
      </c>
      <c r="B533" s="22" t="s">
        <v>677</v>
      </c>
      <c r="C533" s="22" t="s">
        <v>678</v>
      </c>
      <c r="D533" s="23">
        <v>0.05</v>
      </c>
      <c r="E533" s="25">
        <f>단가대비표!O186</f>
        <v>0</v>
      </c>
      <c r="F533" s="28">
        <f>TRUNC(E533*D533,1)</f>
        <v>0</v>
      </c>
      <c r="G533" s="25">
        <f>단가대비표!P186</f>
        <v>277276</v>
      </c>
      <c r="H533" s="28">
        <f>TRUNC(G533*D533,1)</f>
        <v>13863.8</v>
      </c>
      <c r="I533" s="25">
        <f>단가대비표!V186</f>
        <v>0</v>
      </c>
      <c r="J533" s="28">
        <f>TRUNC(I533*D533,1)</f>
        <v>0</v>
      </c>
      <c r="K533" s="25">
        <f t="shared" ref="K533:L535" si="80">TRUNC(E533+G533+I533,1)</f>
        <v>277276</v>
      </c>
      <c r="L533" s="28">
        <f t="shared" si="80"/>
        <v>13863.8</v>
      </c>
      <c r="M533" s="22" t="s">
        <v>52</v>
      </c>
      <c r="N533" s="2" t="s">
        <v>1544</v>
      </c>
      <c r="O533" s="2" t="s">
        <v>1539</v>
      </c>
      <c r="P533" s="2" t="s">
        <v>64</v>
      </c>
      <c r="Q533" s="2" t="s">
        <v>64</v>
      </c>
      <c r="R533" s="2" t="s">
        <v>63</v>
      </c>
      <c r="S533" s="3"/>
      <c r="T533" s="3"/>
      <c r="U533" s="3"/>
      <c r="V533" s="3">
        <v>1</v>
      </c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2" t="s">
        <v>52</v>
      </c>
      <c r="AW533" s="2" t="s">
        <v>1547</v>
      </c>
      <c r="AX533" s="2" t="s">
        <v>52</v>
      </c>
      <c r="AY533" s="2" t="s">
        <v>52</v>
      </c>
      <c r="AZ533" s="2" t="s">
        <v>52</v>
      </c>
    </row>
    <row r="534" spans="1:52" ht="30" customHeight="1" x14ac:dyDescent="0.3">
      <c r="A534" s="22" t="s">
        <v>1134</v>
      </c>
      <c r="B534" s="22" t="s">
        <v>677</v>
      </c>
      <c r="C534" s="22" t="s">
        <v>678</v>
      </c>
      <c r="D534" s="23">
        <v>2.5000000000000001E-2</v>
      </c>
      <c r="E534" s="25">
        <f>단가대비표!O172</f>
        <v>0</v>
      </c>
      <c r="F534" s="28">
        <f>TRUNC(E534*D534,1)</f>
        <v>0</v>
      </c>
      <c r="G534" s="25">
        <f>단가대비표!P172</f>
        <v>172068</v>
      </c>
      <c r="H534" s="28">
        <f>TRUNC(G534*D534,1)</f>
        <v>4301.7</v>
      </c>
      <c r="I534" s="25">
        <f>단가대비표!V172</f>
        <v>0</v>
      </c>
      <c r="J534" s="28">
        <f>TRUNC(I534*D534,1)</f>
        <v>0</v>
      </c>
      <c r="K534" s="25">
        <f t="shared" si="80"/>
        <v>172068</v>
      </c>
      <c r="L534" s="28">
        <f t="shared" si="80"/>
        <v>4301.7</v>
      </c>
      <c r="M534" s="22" t="s">
        <v>52</v>
      </c>
      <c r="N534" s="2" t="s">
        <v>1544</v>
      </c>
      <c r="O534" s="2" t="s">
        <v>1186</v>
      </c>
      <c r="P534" s="2" t="s">
        <v>64</v>
      </c>
      <c r="Q534" s="2" t="s">
        <v>64</v>
      </c>
      <c r="R534" s="2" t="s">
        <v>63</v>
      </c>
      <c r="S534" s="3"/>
      <c r="T534" s="3"/>
      <c r="U534" s="3"/>
      <c r="V534" s="3">
        <v>1</v>
      </c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2" t="s">
        <v>52</v>
      </c>
      <c r="AW534" s="2" t="s">
        <v>1548</v>
      </c>
      <c r="AX534" s="2" t="s">
        <v>52</v>
      </c>
      <c r="AY534" s="2" t="s">
        <v>52</v>
      </c>
      <c r="AZ534" s="2" t="s">
        <v>52</v>
      </c>
    </row>
    <row r="535" spans="1:52" ht="30" customHeight="1" x14ac:dyDescent="0.3">
      <c r="A535" s="22" t="s">
        <v>1239</v>
      </c>
      <c r="B535" s="22" t="s">
        <v>1292</v>
      </c>
      <c r="C535" s="22" t="s">
        <v>630</v>
      </c>
      <c r="D535" s="23">
        <v>1</v>
      </c>
      <c r="E535" s="25">
        <v>0</v>
      </c>
      <c r="F535" s="28">
        <f>TRUNC(E535*D535,1)</f>
        <v>0</v>
      </c>
      <c r="G535" s="25">
        <v>0</v>
      </c>
      <c r="H535" s="28">
        <f>TRUNC(G535*D535,1)</f>
        <v>0</v>
      </c>
      <c r="I535" s="25">
        <f>TRUNC(SUMIF(V533:V535, RIGHTB(O535, 1), H533:H535)*U535, 2)</f>
        <v>363.31</v>
      </c>
      <c r="J535" s="28">
        <f>TRUNC(I535*D535,1)</f>
        <v>363.3</v>
      </c>
      <c r="K535" s="25">
        <f t="shared" si="80"/>
        <v>363.3</v>
      </c>
      <c r="L535" s="28">
        <f t="shared" si="80"/>
        <v>363.3</v>
      </c>
      <c r="M535" s="22" t="s">
        <v>52</v>
      </c>
      <c r="N535" s="2" t="s">
        <v>1544</v>
      </c>
      <c r="O535" s="2" t="s">
        <v>631</v>
      </c>
      <c r="P535" s="2" t="s">
        <v>64</v>
      </c>
      <c r="Q535" s="2" t="s">
        <v>64</v>
      </c>
      <c r="R535" s="2" t="s">
        <v>64</v>
      </c>
      <c r="S535" s="3">
        <v>1</v>
      </c>
      <c r="T535" s="3">
        <v>2</v>
      </c>
      <c r="U535" s="3">
        <v>0.02</v>
      </c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2" t="s">
        <v>52</v>
      </c>
      <c r="AW535" s="2" t="s">
        <v>1549</v>
      </c>
      <c r="AX535" s="2" t="s">
        <v>52</v>
      </c>
      <c r="AY535" s="2" t="s">
        <v>52</v>
      </c>
      <c r="AZ535" s="2" t="s">
        <v>52</v>
      </c>
    </row>
    <row r="536" spans="1:52" ht="30" customHeight="1" x14ac:dyDescent="0.3">
      <c r="A536" s="22" t="s">
        <v>681</v>
      </c>
      <c r="B536" s="22" t="s">
        <v>52</v>
      </c>
      <c r="C536" s="22" t="s">
        <v>52</v>
      </c>
      <c r="D536" s="23"/>
      <c r="E536" s="25"/>
      <c r="F536" s="28">
        <f>TRUNC(SUMIF(N533:N535, N532, F533:F535),0)</f>
        <v>0</v>
      </c>
      <c r="G536" s="25"/>
      <c r="H536" s="28">
        <f>TRUNC(SUMIF(N533:N535, N532, H533:H535),0)</f>
        <v>18165</v>
      </c>
      <c r="I536" s="25"/>
      <c r="J536" s="28">
        <f>TRUNC(SUMIF(N533:N535, N532, J533:J535),0)</f>
        <v>363</v>
      </c>
      <c r="K536" s="25"/>
      <c r="L536" s="28">
        <f>F536+H536+J536</f>
        <v>18528</v>
      </c>
      <c r="M536" s="22" t="s">
        <v>52</v>
      </c>
      <c r="N536" s="2" t="s">
        <v>67</v>
      </c>
      <c r="O536" s="2" t="s">
        <v>67</v>
      </c>
      <c r="P536" s="2" t="s">
        <v>52</v>
      </c>
      <c r="Q536" s="2" t="s">
        <v>52</v>
      </c>
      <c r="R536" s="2" t="s">
        <v>52</v>
      </c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2" t="s">
        <v>52</v>
      </c>
      <c r="AW536" s="2" t="s">
        <v>52</v>
      </c>
      <c r="AX536" s="2" t="s">
        <v>52</v>
      </c>
      <c r="AY536" s="2" t="s">
        <v>52</v>
      </c>
      <c r="AZ536" s="2" t="s">
        <v>52</v>
      </c>
    </row>
    <row r="537" spans="1:52" ht="30" customHeight="1" x14ac:dyDescent="0.3">
      <c r="A537" s="23"/>
      <c r="B537" s="23"/>
      <c r="C537" s="23"/>
      <c r="D537" s="23"/>
      <c r="E537" s="25"/>
      <c r="F537" s="28"/>
      <c r="G537" s="25"/>
      <c r="H537" s="28"/>
      <c r="I537" s="25"/>
      <c r="J537" s="28"/>
      <c r="K537" s="25"/>
      <c r="L537" s="28"/>
      <c r="M537" s="23"/>
    </row>
    <row r="538" spans="1:52" ht="30" customHeight="1" x14ac:dyDescent="0.3">
      <c r="A538" s="19" t="s">
        <v>1550</v>
      </c>
      <c r="B538" s="20"/>
      <c r="C538" s="20"/>
      <c r="D538" s="20"/>
      <c r="E538" s="24"/>
      <c r="F538" s="27"/>
      <c r="G538" s="24"/>
      <c r="H538" s="27"/>
      <c r="I538" s="24"/>
      <c r="J538" s="27"/>
      <c r="K538" s="24"/>
      <c r="L538" s="27"/>
      <c r="M538" s="21"/>
      <c r="N538" s="1" t="s">
        <v>377</v>
      </c>
    </row>
    <row r="539" spans="1:52" ht="30" customHeight="1" x14ac:dyDescent="0.3">
      <c r="A539" s="22" t="s">
        <v>1529</v>
      </c>
      <c r="B539" s="22" t="s">
        <v>1519</v>
      </c>
      <c r="C539" s="22" t="s">
        <v>135</v>
      </c>
      <c r="D539" s="23">
        <v>1.7999999999999999E-2</v>
      </c>
      <c r="E539" s="25">
        <f>일위대가목록!E83</f>
        <v>0</v>
      </c>
      <c r="F539" s="28">
        <f>TRUNC(E539*D539,1)</f>
        <v>0</v>
      </c>
      <c r="G539" s="25">
        <f>일위대가목록!F83</f>
        <v>113564</v>
      </c>
      <c r="H539" s="28">
        <f>TRUNC(G539*D539,1)</f>
        <v>2044.1</v>
      </c>
      <c r="I539" s="25">
        <f>일위대가목록!G83</f>
        <v>0</v>
      </c>
      <c r="J539" s="28">
        <f>TRUNC(I539*D539,1)</f>
        <v>0</v>
      </c>
      <c r="K539" s="25">
        <f>TRUNC(E539+G539+I539,1)</f>
        <v>113564</v>
      </c>
      <c r="L539" s="28">
        <f>TRUNC(F539+H539+J539,1)</f>
        <v>2044.1</v>
      </c>
      <c r="M539" s="22" t="s">
        <v>1530</v>
      </c>
      <c r="N539" s="2" t="s">
        <v>377</v>
      </c>
      <c r="O539" s="2" t="s">
        <v>1528</v>
      </c>
      <c r="P539" s="2" t="s">
        <v>63</v>
      </c>
      <c r="Q539" s="2" t="s">
        <v>64</v>
      </c>
      <c r="R539" s="2" t="s">
        <v>64</v>
      </c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2" t="s">
        <v>52</v>
      </c>
      <c r="AW539" s="2" t="s">
        <v>1551</v>
      </c>
      <c r="AX539" s="2" t="s">
        <v>52</v>
      </c>
      <c r="AY539" s="2" t="s">
        <v>52</v>
      </c>
      <c r="AZ539" s="2" t="s">
        <v>52</v>
      </c>
    </row>
    <row r="540" spans="1:52" ht="30" customHeight="1" x14ac:dyDescent="0.3">
      <c r="A540" s="22" t="s">
        <v>374</v>
      </c>
      <c r="B540" s="22" t="s">
        <v>1536</v>
      </c>
      <c r="C540" s="22" t="s">
        <v>78</v>
      </c>
      <c r="D540" s="23">
        <v>1</v>
      </c>
      <c r="E540" s="25">
        <f>일위대가목록!E84</f>
        <v>0</v>
      </c>
      <c r="F540" s="28">
        <f>TRUNC(E540*D540,1)</f>
        <v>0</v>
      </c>
      <c r="G540" s="25">
        <f>일위대가목록!F84</f>
        <v>36331</v>
      </c>
      <c r="H540" s="28">
        <f>TRUNC(G540*D540,1)</f>
        <v>36331</v>
      </c>
      <c r="I540" s="25">
        <f>일위대가목록!G84</f>
        <v>726</v>
      </c>
      <c r="J540" s="28">
        <f>TRUNC(I540*D540,1)</f>
        <v>726</v>
      </c>
      <c r="K540" s="25">
        <f>TRUNC(E540+G540+I540,1)</f>
        <v>37057</v>
      </c>
      <c r="L540" s="28">
        <f>TRUNC(F540+H540+J540,1)</f>
        <v>37057</v>
      </c>
      <c r="M540" s="22" t="s">
        <v>1537</v>
      </c>
      <c r="N540" s="2" t="s">
        <v>377</v>
      </c>
      <c r="O540" s="2" t="s">
        <v>1535</v>
      </c>
      <c r="P540" s="2" t="s">
        <v>63</v>
      </c>
      <c r="Q540" s="2" t="s">
        <v>64</v>
      </c>
      <c r="R540" s="2" t="s">
        <v>64</v>
      </c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2" t="s">
        <v>52</v>
      </c>
      <c r="AW540" s="2" t="s">
        <v>1552</v>
      </c>
      <c r="AX540" s="2" t="s">
        <v>52</v>
      </c>
      <c r="AY540" s="2" t="s">
        <v>52</v>
      </c>
      <c r="AZ540" s="2" t="s">
        <v>52</v>
      </c>
    </row>
    <row r="541" spans="1:52" ht="30" customHeight="1" x14ac:dyDescent="0.3">
      <c r="A541" s="22" t="s">
        <v>681</v>
      </c>
      <c r="B541" s="22" t="s">
        <v>52</v>
      </c>
      <c r="C541" s="22" t="s">
        <v>52</v>
      </c>
      <c r="D541" s="23"/>
      <c r="E541" s="25"/>
      <c r="F541" s="28">
        <f>TRUNC(SUMIF(N539:N540, N538, F539:F540),0)</f>
        <v>0</v>
      </c>
      <c r="G541" s="25"/>
      <c r="H541" s="28">
        <f>TRUNC(SUMIF(N539:N540, N538, H539:H540),0)</f>
        <v>38375</v>
      </c>
      <c r="I541" s="25"/>
      <c r="J541" s="28">
        <f>TRUNC(SUMIF(N539:N540, N538, J539:J540),0)</f>
        <v>726</v>
      </c>
      <c r="K541" s="25"/>
      <c r="L541" s="28">
        <f>F541+H541+J541</f>
        <v>39101</v>
      </c>
      <c r="M541" s="22" t="s">
        <v>52</v>
      </c>
      <c r="N541" s="2" t="s">
        <v>67</v>
      </c>
      <c r="O541" s="2" t="s">
        <v>67</v>
      </c>
      <c r="P541" s="2" t="s">
        <v>52</v>
      </c>
      <c r="Q541" s="2" t="s">
        <v>52</v>
      </c>
      <c r="R541" s="2" t="s">
        <v>52</v>
      </c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2" t="s">
        <v>52</v>
      </c>
      <c r="AW541" s="2" t="s">
        <v>52</v>
      </c>
      <c r="AX541" s="2" t="s">
        <v>52</v>
      </c>
      <c r="AY541" s="2" t="s">
        <v>52</v>
      </c>
      <c r="AZ541" s="2" t="s">
        <v>52</v>
      </c>
    </row>
    <row r="542" spans="1:52" ht="30" customHeight="1" x14ac:dyDescent="0.3">
      <c r="A542" s="23"/>
      <c r="B542" s="23"/>
      <c r="C542" s="23"/>
      <c r="D542" s="23"/>
      <c r="E542" s="25"/>
      <c r="F542" s="28"/>
      <c r="G542" s="25"/>
      <c r="H542" s="28"/>
      <c r="I542" s="25"/>
      <c r="J542" s="28"/>
      <c r="K542" s="25"/>
      <c r="L542" s="28"/>
      <c r="M542" s="23"/>
    </row>
    <row r="543" spans="1:52" ht="30" customHeight="1" x14ac:dyDescent="0.3">
      <c r="A543" s="19" t="s">
        <v>1553</v>
      </c>
      <c r="B543" s="20"/>
      <c r="C543" s="20"/>
      <c r="D543" s="20"/>
      <c r="E543" s="24"/>
      <c r="F543" s="27"/>
      <c r="G543" s="24"/>
      <c r="H543" s="27"/>
      <c r="I543" s="24"/>
      <c r="J543" s="27"/>
      <c r="K543" s="24"/>
      <c r="L543" s="27"/>
      <c r="M543" s="21"/>
      <c r="N543" s="1" t="s">
        <v>381</v>
      </c>
    </row>
    <row r="544" spans="1:52" ht="30" customHeight="1" x14ac:dyDescent="0.3">
      <c r="A544" s="22" t="s">
        <v>1529</v>
      </c>
      <c r="B544" s="22" t="s">
        <v>1519</v>
      </c>
      <c r="C544" s="22" t="s">
        <v>135</v>
      </c>
      <c r="D544" s="23">
        <v>0.1</v>
      </c>
      <c r="E544" s="25">
        <f>일위대가목록!E83</f>
        <v>0</v>
      </c>
      <c r="F544" s="28">
        <f>TRUNC(E544*D544,1)</f>
        <v>0</v>
      </c>
      <c r="G544" s="25">
        <f>일위대가목록!F83</f>
        <v>113564</v>
      </c>
      <c r="H544" s="28">
        <f>TRUNC(G544*D544,1)</f>
        <v>11356.4</v>
      </c>
      <c r="I544" s="25">
        <f>일위대가목록!G83</f>
        <v>0</v>
      </c>
      <c r="J544" s="28">
        <f>TRUNC(I544*D544,1)</f>
        <v>0</v>
      </c>
      <c r="K544" s="25">
        <f>TRUNC(E544+G544+I544,1)</f>
        <v>113564</v>
      </c>
      <c r="L544" s="28">
        <f>TRUNC(F544+H544+J544,1)</f>
        <v>11356.4</v>
      </c>
      <c r="M544" s="22" t="s">
        <v>1530</v>
      </c>
      <c r="N544" s="2" t="s">
        <v>381</v>
      </c>
      <c r="O544" s="2" t="s">
        <v>1528</v>
      </c>
      <c r="P544" s="2" t="s">
        <v>63</v>
      </c>
      <c r="Q544" s="2" t="s">
        <v>64</v>
      </c>
      <c r="R544" s="2" t="s">
        <v>64</v>
      </c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2" t="s">
        <v>52</v>
      </c>
      <c r="AW544" s="2" t="s">
        <v>1554</v>
      </c>
      <c r="AX544" s="2" t="s">
        <v>52</v>
      </c>
      <c r="AY544" s="2" t="s">
        <v>52</v>
      </c>
      <c r="AZ544" s="2" t="s">
        <v>52</v>
      </c>
    </row>
    <row r="545" spans="1:52" ht="30" customHeight="1" x14ac:dyDescent="0.3">
      <c r="A545" s="22" t="s">
        <v>374</v>
      </c>
      <c r="B545" s="22" t="s">
        <v>1536</v>
      </c>
      <c r="C545" s="22" t="s">
        <v>78</v>
      </c>
      <c r="D545" s="23">
        <v>1</v>
      </c>
      <c r="E545" s="25">
        <f>일위대가목록!E84</f>
        <v>0</v>
      </c>
      <c r="F545" s="28">
        <f>TRUNC(E545*D545,1)</f>
        <v>0</v>
      </c>
      <c r="G545" s="25">
        <f>일위대가목록!F84</f>
        <v>36331</v>
      </c>
      <c r="H545" s="28">
        <f>TRUNC(G545*D545,1)</f>
        <v>36331</v>
      </c>
      <c r="I545" s="25">
        <f>일위대가목록!G84</f>
        <v>726</v>
      </c>
      <c r="J545" s="28">
        <f>TRUNC(I545*D545,1)</f>
        <v>726</v>
      </c>
      <c r="K545" s="25">
        <f>TRUNC(E545+G545+I545,1)</f>
        <v>37057</v>
      </c>
      <c r="L545" s="28">
        <f>TRUNC(F545+H545+J545,1)</f>
        <v>37057</v>
      </c>
      <c r="M545" s="22" t="s">
        <v>1537</v>
      </c>
      <c r="N545" s="2" t="s">
        <v>381</v>
      </c>
      <c r="O545" s="2" t="s">
        <v>1535</v>
      </c>
      <c r="P545" s="2" t="s">
        <v>63</v>
      </c>
      <c r="Q545" s="2" t="s">
        <v>64</v>
      </c>
      <c r="R545" s="2" t="s">
        <v>64</v>
      </c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2" t="s">
        <v>52</v>
      </c>
      <c r="AW545" s="2" t="s">
        <v>1555</v>
      </c>
      <c r="AX545" s="2" t="s">
        <v>52</v>
      </c>
      <c r="AY545" s="2" t="s">
        <v>52</v>
      </c>
      <c r="AZ545" s="2" t="s">
        <v>52</v>
      </c>
    </row>
    <row r="546" spans="1:52" ht="30" customHeight="1" x14ac:dyDescent="0.3">
      <c r="A546" s="22" t="s">
        <v>681</v>
      </c>
      <c r="B546" s="22" t="s">
        <v>52</v>
      </c>
      <c r="C546" s="22" t="s">
        <v>52</v>
      </c>
      <c r="D546" s="23"/>
      <c r="E546" s="25"/>
      <c r="F546" s="28">
        <f>TRUNC(SUMIF(N544:N545, N543, F544:F545),0)</f>
        <v>0</v>
      </c>
      <c r="G546" s="25"/>
      <c r="H546" s="28">
        <f>TRUNC(SUMIF(N544:N545, N543, H544:H545),0)</f>
        <v>47687</v>
      </c>
      <c r="I546" s="25"/>
      <c r="J546" s="28">
        <f>TRUNC(SUMIF(N544:N545, N543, J544:J545),0)</f>
        <v>726</v>
      </c>
      <c r="K546" s="25"/>
      <c r="L546" s="28">
        <f>F546+H546+J546</f>
        <v>48413</v>
      </c>
      <c r="M546" s="22" t="s">
        <v>52</v>
      </c>
      <c r="N546" s="2" t="s">
        <v>67</v>
      </c>
      <c r="O546" s="2" t="s">
        <v>67</v>
      </c>
      <c r="P546" s="2" t="s">
        <v>52</v>
      </c>
      <c r="Q546" s="2" t="s">
        <v>52</v>
      </c>
      <c r="R546" s="2" t="s">
        <v>52</v>
      </c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2" t="s">
        <v>52</v>
      </c>
      <c r="AW546" s="2" t="s">
        <v>52</v>
      </c>
      <c r="AX546" s="2" t="s">
        <v>52</v>
      </c>
      <c r="AY546" s="2" t="s">
        <v>52</v>
      </c>
      <c r="AZ546" s="2" t="s">
        <v>52</v>
      </c>
    </row>
    <row r="547" spans="1:52" ht="30" customHeight="1" x14ac:dyDescent="0.3">
      <c r="A547" s="23"/>
      <c r="B547" s="23"/>
      <c r="C547" s="23"/>
      <c r="D547" s="23"/>
      <c r="E547" s="25"/>
      <c r="F547" s="28"/>
      <c r="G547" s="25"/>
      <c r="H547" s="28"/>
      <c r="I547" s="25"/>
      <c r="J547" s="28"/>
      <c r="K547" s="25"/>
      <c r="L547" s="28"/>
      <c r="M547" s="23"/>
    </row>
    <row r="548" spans="1:52" ht="30" customHeight="1" x14ac:dyDescent="0.3">
      <c r="A548" s="19" t="s">
        <v>1556</v>
      </c>
      <c r="B548" s="20"/>
      <c r="C548" s="20"/>
      <c r="D548" s="20"/>
      <c r="E548" s="24"/>
      <c r="F548" s="27"/>
      <c r="G548" s="24"/>
      <c r="H548" s="27"/>
      <c r="I548" s="24"/>
      <c r="J548" s="27"/>
      <c r="K548" s="24"/>
      <c r="L548" s="27"/>
      <c r="M548" s="21"/>
      <c r="N548" s="1" t="s">
        <v>385</v>
      </c>
    </row>
    <row r="549" spans="1:52" ht="30" customHeight="1" x14ac:dyDescent="0.3">
      <c r="A549" s="22" t="s">
        <v>1529</v>
      </c>
      <c r="B549" s="22" t="s">
        <v>1519</v>
      </c>
      <c r="C549" s="22" t="s">
        <v>135</v>
      </c>
      <c r="D549" s="23">
        <v>0.03</v>
      </c>
      <c r="E549" s="25">
        <f>일위대가목록!E83</f>
        <v>0</v>
      </c>
      <c r="F549" s="28">
        <f>TRUNC(E549*D549,1)</f>
        <v>0</v>
      </c>
      <c r="G549" s="25">
        <f>일위대가목록!F83</f>
        <v>113564</v>
      </c>
      <c r="H549" s="28">
        <f>TRUNC(G549*D549,1)</f>
        <v>3406.9</v>
      </c>
      <c r="I549" s="25">
        <f>일위대가목록!G83</f>
        <v>0</v>
      </c>
      <c r="J549" s="28">
        <f>TRUNC(I549*D549,1)</f>
        <v>0</v>
      </c>
      <c r="K549" s="25">
        <f>TRUNC(E549+G549+I549,1)</f>
        <v>113564</v>
      </c>
      <c r="L549" s="28">
        <f>TRUNC(F549+H549+J549,1)</f>
        <v>3406.9</v>
      </c>
      <c r="M549" s="22" t="s">
        <v>1530</v>
      </c>
      <c r="N549" s="2" t="s">
        <v>385</v>
      </c>
      <c r="O549" s="2" t="s">
        <v>1528</v>
      </c>
      <c r="P549" s="2" t="s">
        <v>63</v>
      </c>
      <c r="Q549" s="2" t="s">
        <v>64</v>
      </c>
      <c r="R549" s="2" t="s">
        <v>64</v>
      </c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2" t="s">
        <v>52</v>
      </c>
      <c r="AW549" s="2" t="s">
        <v>1557</v>
      </c>
      <c r="AX549" s="2" t="s">
        <v>52</v>
      </c>
      <c r="AY549" s="2" t="s">
        <v>52</v>
      </c>
      <c r="AZ549" s="2" t="s">
        <v>52</v>
      </c>
    </row>
    <row r="550" spans="1:52" ht="30" customHeight="1" x14ac:dyDescent="0.3">
      <c r="A550" s="22" t="s">
        <v>374</v>
      </c>
      <c r="B550" s="22" t="s">
        <v>1545</v>
      </c>
      <c r="C550" s="22" t="s">
        <v>78</v>
      </c>
      <c r="D550" s="23">
        <v>1</v>
      </c>
      <c r="E550" s="25">
        <f>일위대가목록!E85</f>
        <v>0</v>
      </c>
      <c r="F550" s="28">
        <f>TRUNC(E550*D550,1)</f>
        <v>0</v>
      </c>
      <c r="G550" s="25">
        <f>일위대가목록!F85</f>
        <v>18165</v>
      </c>
      <c r="H550" s="28">
        <f>TRUNC(G550*D550,1)</f>
        <v>18165</v>
      </c>
      <c r="I550" s="25">
        <f>일위대가목록!G85</f>
        <v>363</v>
      </c>
      <c r="J550" s="28">
        <f>TRUNC(I550*D550,1)</f>
        <v>363</v>
      </c>
      <c r="K550" s="25">
        <f>TRUNC(E550+G550+I550,1)</f>
        <v>18528</v>
      </c>
      <c r="L550" s="28">
        <f>TRUNC(F550+H550+J550,1)</f>
        <v>18528</v>
      </c>
      <c r="M550" s="22" t="s">
        <v>1546</v>
      </c>
      <c r="N550" s="2" t="s">
        <v>385</v>
      </c>
      <c r="O550" s="2" t="s">
        <v>1544</v>
      </c>
      <c r="P550" s="2" t="s">
        <v>63</v>
      </c>
      <c r="Q550" s="2" t="s">
        <v>64</v>
      </c>
      <c r="R550" s="2" t="s">
        <v>64</v>
      </c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2" t="s">
        <v>52</v>
      </c>
      <c r="AW550" s="2" t="s">
        <v>1558</v>
      </c>
      <c r="AX550" s="2" t="s">
        <v>52</v>
      </c>
      <c r="AY550" s="2" t="s">
        <v>52</v>
      </c>
      <c r="AZ550" s="2" t="s">
        <v>52</v>
      </c>
    </row>
    <row r="551" spans="1:52" ht="30" customHeight="1" x14ac:dyDescent="0.3">
      <c r="A551" s="22" t="s">
        <v>681</v>
      </c>
      <c r="B551" s="22" t="s">
        <v>52</v>
      </c>
      <c r="C551" s="22" t="s">
        <v>52</v>
      </c>
      <c r="D551" s="23"/>
      <c r="E551" s="25"/>
      <c r="F551" s="28">
        <f>TRUNC(SUMIF(N549:N550, N548, F549:F550),0)</f>
        <v>0</v>
      </c>
      <c r="G551" s="25"/>
      <c r="H551" s="28">
        <f>TRUNC(SUMIF(N549:N550, N548, H549:H550),0)</f>
        <v>21571</v>
      </c>
      <c r="I551" s="25"/>
      <c r="J551" s="28">
        <f>TRUNC(SUMIF(N549:N550, N548, J549:J550),0)</f>
        <v>363</v>
      </c>
      <c r="K551" s="25"/>
      <c r="L551" s="28">
        <f>F551+H551+J551</f>
        <v>21934</v>
      </c>
      <c r="M551" s="22" t="s">
        <v>52</v>
      </c>
      <c r="N551" s="2" t="s">
        <v>67</v>
      </c>
      <c r="O551" s="2" t="s">
        <v>67</v>
      </c>
      <c r="P551" s="2" t="s">
        <v>52</v>
      </c>
      <c r="Q551" s="2" t="s">
        <v>52</v>
      </c>
      <c r="R551" s="2" t="s">
        <v>52</v>
      </c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2" t="s">
        <v>52</v>
      </c>
      <c r="AW551" s="2" t="s">
        <v>52</v>
      </c>
      <c r="AX551" s="2" t="s">
        <v>52</v>
      </c>
      <c r="AY551" s="2" t="s">
        <v>52</v>
      </c>
      <c r="AZ551" s="2" t="s">
        <v>52</v>
      </c>
    </row>
    <row r="552" spans="1:52" ht="30" customHeight="1" x14ac:dyDescent="0.3">
      <c r="A552" s="23"/>
      <c r="B552" s="23"/>
      <c r="C552" s="23"/>
      <c r="D552" s="23"/>
      <c r="E552" s="25"/>
      <c r="F552" s="28"/>
      <c r="G552" s="25"/>
      <c r="H552" s="28"/>
      <c r="I552" s="25"/>
      <c r="J552" s="28"/>
      <c r="K552" s="25"/>
      <c r="L552" s="28"/>
      <c r="M552" s="23"/>
    </row>
    <row r="553" spans="1:52" ht="30" customHeight="1" x14ac:dyDescent="0.3">
      <c r="A553" s="19" t="s">
        <v>1559</v>
      </c>
      <c r="B553" s="20"/>
      <c r="C553" s="20"/>
      <c r="D553" s="20"/>
      <c r="E553" s="24"/>
      <c r="F553" s="27"/>
      <c r="G553" s="24"/>
      <c r="H553" s="27"/>
      <c r="I553" s="24"/>
      <c r="J553" s="27"/>
      <c r="K553" s="24"/>
      <c r="L553" s="27"/>
      <c r="M553" s="21"/>
      <c r="N553" s="1" t="s">
        <v>389</v>
      </c>
    </row>
    <row r="554" spans="1:52" ht="30" customHeight="1" x14ac:dyDescent="0.3">
      <c r="A554" s="22" t="s">
        <v>1529</v>
      </c>
      <c r="B554" s="22" t="s">
        <v>1519</v>
      </c>
      <c r="C554" s="22" t="s">
        <v>135</v>
      </c>
      <c r="D554" s="23">
        <v>0.05</v>
      </c>
      <c r="E554" s="25">
        <f>일위대가목록!E83</f>
        <v>0</v>
      </c>
      <c r="F554" s="28">
        <f>TRUNC(E554*D554,1)</f>
        <v>0</v>
      </c>
      <c r="G554" s="25">
        <f>일위대가목록!F83</f>
        <v>113564</v>
      </c>
      <c r="H554" s="28">
        <f>TRUNC(G554*D554,1)</f>
        <v>5678.2</v>
      </c>
      <c r="I554" s="25">
        <f>일위대가목록!G83</f>
        <v>0</v>
      </c>
      <c r="J554" s="28">
        <f>TRUNC(I554*D554,1)</f>
        <v>0</v>
      </c>
      <c r="K554" s="25">
        <f>TRUNC(E554+G554+I554,1)</f>
        <v>113564</v>
      </c>
      <c r="L554" s="28">
        <f>TRUNC(F554+H554+J554,1)</f>
        <v>5678.2</v>
      </c>
      <c r="M554" s="22" t="s">
        <v>1530</v>
      </c>
      <c r="N554" s="2" t="s">
        <v>389</v>
      </c>
      <c r="O554" s="2" t="s">
        <v>1528</v>
      </c>
      <c r="P554" s="2" t="s">
        <v>63</v>
      </c>
      <c r="Q554" s="2" t="s">
        <v>64</v>
      </c>
      <c r="R554" s="2" t="s">
        <v>64</v>
      </c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2" t="s">
        <v>52</v>
      </c>
      <c r="AW554" s="2" t="s">
        <v>1560</v>
      </c>
      <c r="AX554" s="2" t="s">
        <v>52</v>
      </c>
      <c r="AY554" s="2" t="s">
        <v>52</v>
      </c>
      <c r="AZ554" s="2" t="s">
        <v>52</v>
      </c>
    </row>
    <row r="555" spans="1:52" ht="30" customHeight="1" x14ac:dyDescent="0.3">
      <c r="A555" s="22" t="s">
        <v>374</v>
      </c>
      <c r="B555" s="22" t="s">
        <v>1545</v>
      </c>
      <c r="C555" s="22" t="s">
        <v>78</v>
      </c>
      <c r="D555" s="23">
        <v>1</v>
      </c>
      <c r="E555" s="25">
        <f>일위대가목록!E85</f>
        <v>0</v>
      </c>
      <c r="F555" s="28">
        <f>TRUNC(E555*D555,1)</f>
        <v>0</v>
      </c>
      <c r="G555" s="25">
        <f>일위대가목록!F85</f>
        <v>18165</v>
      </c>
      <c r="H555" s="28">
        <f>TRUNC(G555*D555,1)</f>
        <v>18165</v>
      </c>
      <c r="I555" s="25">
        <f>일위대가목록!G85</f>
        <v>363</v>
      </c>
      <c r="J555" s="28">
        <f>TRUNC(I555*D555,1)</f>
        <v>363</v>
      </c>
      <c r="K555" s="25">
        <f>TRUNC(E555+G555+I555,1)</f>
        <v>18528</v>
      </c>
      <c r="L555" s="28">
        <f>TRUNC(F555+H555+J555,1)</f>
        <v>18528</v>
      </c>
      <c r="M555" s="22" t="s">
        <v>1546</v>
      </c>
      <c r="N555" s="2" t="s">
        <v>389</v>
      </c>
      <c r="O555" s="2" t="s">
        <v>1544</v>
      </c>
      <c r="P555" s="2" t="s">
        <v>63</v>
      </c>
      <c r="Q555" s="2" t="s">
        <v>64</v>
      </c>
      <c r="R555" s="2" t="s">
        <v>64</v>
      </c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2" t="s">
        <v>52</v>
      </c>
      <c r="AW555" s="2" t="s">
        <v>1561</v>
      </c>
      <c r="AX555" s="2" t="s">
        <v>52</v>
      </c>
      <c r="AY555" s="2" t="s">
        <v>52</v>
      </c>
      <c r="AZ555" s="2" t="s">
        <v>52</v>
      </c>
    </row>
    <row r="556" spans="1:52" ht="30" customHeight="1" x14ac:dyDescent="0.3">
      <c r="A556" s="22" t="s">
        <v>681</v>
      </c>
      <c r="B556" s="22" t="s">
        <v>52</v>
      </c>
      <c r="C556" s="22" t="s">
        <v>52</v>
      </c>
      <c r="D556" s="23"/>
      <c r="E556" s="25"/>
      <c r="F556" s="28">
        <f>TRUNC(SUMIF(N554:N555, N553, F554:F555),0)</f>
        <v>0</v>
      </c>
      <c r="G556" s="25"/>
      <c r="H556" s="28">
        <f>TRUNC(SUMIF(N554:N555, N553, H554:H555),0)</f>
        <v>23843</v>
      </c>
      <c r="I556" s="25"/>
      <c r="J556" s="28">
        <f>TRUNC(SUMIF(N554:N555, N553, J554:J555),0)</f>
        <v>363</v>
      </c>
      <c r="K556" s="25"/>
      <c r="L556" s="28">
        <f>F556+H556+J556</f>
        <v>24206</v>
      </c>
      <c r="M556" s="22" t="s">
        <v>52</v>
      </c>
      <c r="N556" s="2" t="s">
        <v>67</v>
      </c>
      <c r="O556" s="2" t="s">
        <v>67</v>
      </c>
      <c r="P556" s="2" t="s">
        <v>52</v>
      </c>
      <c r="Q556" s="2" t="s">
        <v>52</v>
      </c>
      <c r="R556" s="2" t="s">
        <v>52</v>
      </c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2" t="s">
        <v>52</v>
      </c>
      <c r="AW556" s="2" t="s">
        <v>52</v>
      </c>
      <c r="AX556" s="2" t="s">
        <v>52</v>
      </c>
      <c r="AY556" s="2" t="s">
        <v>52</v>
      </c>
      <c r="AZ556" s="2" t="s">
        <v>52</v>
      </c>
    </row>
    <row r="557" spans="1:52" ht="30" customHeight="1" x14ac:dyDescent="0.3">
      <c r="A557" s="23"/>
      <c r="B557" s="23"/>
      <c r="C557" s="23"/>
      <c r="D557" s="23"/>
      <c r="E557" s="25"/>
      <c r="F557" s="28"/>
      <c r="G557" s="25"/>
      <c r="H557" s="28"/>
      <c r="I557" s="25"/>
      <c r="J557" s="28"/>
      <c r="K557" s="25"/>
      <c r="L557" s="28"/>
      <c r="M557" s="23"/>
    </row>
    <row r="558" spans="1:52" ht="30" customHeight="1" x14ac:dyDescent="0.3">
      <c r="A558" s="19" t="s">
        <v>1562</v>
      </c>
      <c r="B558" s="20"/>
      <c r="C558" s="20"/>
      <c r="D558" s="20"/>
      <c r="E558" s="24"/>
      <c r="F558" s="27"/>
      <c r="G558" s="24"/>
      <c r="H558" s="27"/>
      <c r="I558" s="24"/>
      <c r="J558" s="27"/>
      <c r="K558" s="24"/>
      <c r="L558" s="27"/>
      <c r="M558" s="21"/>
      <c r="N558" s="1" t="s">
        <v>1563</v>
      </c>
    </row>
    <row r="559" spans="1:52" ht="30" customHeight="1" x14ac:dyDescent="0.3">
      <c r="A559" s="22" t="s">
        <v>1567</v>
      </c>
      <c r="B559" s="22" t="s">
        <v>677</v>
      </c>
      <c r="C559" s="22" t="s">
        <v>678</v>
      </c>
      <c r="D559" s="23">
        <v>1.0999999999999999E-2</v>
      </c>
      <c r="E559" s="25">
        <f>단가대비표!O185</f>
        <v>0</v>
      </c>
      <c r="F559" s="28">
        <f>TRUNC(E559*D559,1)</f>
        <v>0</v>
      </c>
      <c r="G559" s="25">
        <f>단가대비표!P185</f>
        <v>228286</v>
      </c>
      <c r="H559" s="28">
        <f>TRUNC(G559*D559,1)</f>
        <v>2511.1</v>
      </c>
      <c r="I559" s="25">
        <f>단가대비표!V185</f>
        <v>0</v>
      </c>
      <c r="J559" s="28">
        <f>TRUNC(I559*D559,1)</f>
        <v>0</v>
      </c>
      <c r="K559" s="25">
        <f t="shared" ref="K559:L561" si="81">TRUNC(E559+G559+I559,1)</f>
        <v>228286</v>
      </c>
      <c r="L559" s="28">
        <f t="shared" si="81"/>
        <v>2511.1</v>
      </c>
      <c r="M559" s="22" t="s">
        <v>52</v>
      </c>
      <c r="N559" s="2" t="s">
        <v>1563</v>
      </c>
      <c r="O559" s="2" t="s">
        <v>1568</v>
      </c>
      <c r="P559" s="2" t="s">
        <v>64</v>
      </c>
      <c r="Q559" s="2" t="s">
        <v>64</v>
      </c>
      <c r="R559" s="2" t="s">
        <v>63</v>
      </c>
      <c r="S559" s="3"/>
      <c r="T559" s="3"/>
      <c r="U559" s="3"/>
      <c r="V559" s="3">
        <v>1</v>
      </c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2" t="s">
        <v>52</v>
      </c>
      <c r="AW559" s="2" t="s">
        <v>1569</v>
      </c>
      <c r="AX559" s="2" t="s">
        <v>52</v>
      </c>
      <c r="AY559" s="2" t="s">
        <v>52</v>
      </c>
      <c r="AZ559" s="2" t="s">
        <v>52</v>
      </c>
    </row>
    <row r="560" spans="1:52" ht="30" customHeight="1" x14ac:dyDescent="0.3">
      <c r="A560" s="22" t="s">
        <v>1134</v>
      </c>
      <c r="B560" s="22" t="s">
        <v>677</v>
      </c>
      <c r="C560" s="22" t="s">
        <v>678</v>
      </c>
      <c r="D560" s="23">
        <v>5.0000000000000001E-3</v>
      </c>
      <c r="E560" s="25">
        <f>단가대비표!O172</f>
        <v>0</v>
      </c>
      <c r="F560" s="28">
        <f>TRUNC(E560*D560,1)</f>
        <v>0</v>
      </c>
      <c r="G560" s="25">
        <f>단가대비표!P172</f>
        <v>172068</v>
      </c>
      <c r="H560" s="28">
        <f>TRUNC(G560*D560,1)</f>
        <v>860.3</v>
      </c>
      <c r="I560" s="25">
        <f>단가대비표!V172</f>
        <v>0</v>
      </c>
      <c r="J560" s="28">
        <f>TRUNC(I560*D560,1)</f>
        <v>0</v>
      </c>
      <c r="K560" s="25">
        <f t="shared" si="81"/>
        <v>172068</v>
      </c>
      <c r="L560" s="28">
        <f t="shared" si="81"/>
        <v>860.3</v>
      </c>
      <c r="M560" s="22" t="s">
        <v>52</v>
      </c>
      <c r="N560" s="2" t="s">
        <v>1563</v>
      </c>
      <c r="O560" s="2" t="s">
        <v>1186</v>
      </c>
      <c r="P560" s="2" t="s">
        <v>64</v>
      </c>
      <c r="Q560" s="2" t="s">
        <v>64</v>
      </c>
      <c r="R560" s="2" t="s">
        <v>63</v>
      </c>
      <c r="S560" s="3"/>
      <c r="T560" s="3"/>
      <c r="U560" s="3"/>
      <c r="V560" s="3">
        <v>1</v>
      </c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2" t="s">
        <v>52</v>
      </c>
      <c r="AW560" s="2" t="s">
        <v>1570</v>
      </c>
      <c r="AX560" s="2" t="s">
        <v>52</v>
      </c>
      <c r="AY560" s="2" t="s">
        <v>52</v>
      </c>
      <c r="AZ560" s="2" t="s">
        <v>52</v>
      </c>
    </row>
    <row r="561" spans="1:52" ht="30" customHeight="1" x14ac:dyDescent="0.3">
      <c r="A561" s="22" t="s">
        <v>1239</v>
      </c>
      <c r="B561" s="22" t="s">
        <v>1292</v>
      </c>
      <c r="C561" s="22" t="s">
        <v>630</v>
      </c>
      <c r="D561" s="23">
        <v>1</v>
      </c>
      <c r="E561" s="25">
        <v>0</v>
      </c>
      <c r="F561" s="28">
        <f>TRUNC(E561*D561,1)</f>
        <v>0</v>
      </c>
      <c r="G561" s="25">
        <v>0</v>
      </c>
      <c r="H561" s="28">
        <f>TRUNC(G561*D561,1)</f>
        <v>0</v>
      </c>
      <c r="I561" s="25">
        <f>TRUNC(SUMIF(V559:V561, RIGHTB(O561, 1), H559:H561)*U561, 2)</f>
        <v>67.42</v>
      </c>
      <c r="J561" s="28">
        <f>TRUNC(I561*D561,1)</f>
        <v>67.400000000000006</v>
      </c>
      <c r="K561" s="25">
        <f t="shared" si="81"/>
        <v>67.400000000000006</v>
      </c>
      <c r="L561" s="28">
        <f t="shared" si="81"/>
        <v>67.400000000000006</v>
      </c>
      <c r="M561" s="22" t="s">
        <v>52</v>
      </c>
      <c r="N561" s="2" t="s">
        <v>1563</v>
      </c>
      <c r="O561" s="2" t="s">
        <v>631</v>
      </c>
      <c r="P561" s="2" t="s">
        <v>64</v>
      </c>
      <c r="Q561" s="2" t="s">
        <v>64</v>
      </c>
      <c r="R561" s="2" t="s">
        <v>64</v>
      </c>
      <c r="S561" s="3">
        <v>1</v>
      </c>
      <c r="T561" s="3">
        <v>2</v>
      </c>
      <c r="U561" s="3">
        <v>0.02</v>
      </c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2" t="s">
        <v>52</v>
      </c>
      <c r="AW561" s="2" t="s">
        <v>1571</v>
      </c>
      <c r="AX561" s="2" t="s">
        <v>52</v>
      </c>
      <c r="AY561" s="2" t="s">
        <v>52</v>
      </c>
      <c r="AZ561" s="2" t="s">
        <v>52</v>
      </c>
    </row>
    <row r="562" spans="1:52" ht="30" customHeight="1" x14ac:dyDescent="0.3">
      <c r="A562" s="22" t="s">
        <v>681</v>
      </c>
      <c r="B562" s="22" t="s">
        <v>52</v>
      </c>
      <c r="C562" s="22" t="s">
        <v>52</v>
      </c>
      <c r="D562" s="23"/>
      <c r="E562" s="25"/>
      <c r="F562" s="28">
        <f>TRUNC(SUMIF(N559:N561, N558, F559:F561),0)</f>
        <v>0</v>
      </c>
      <c r="G562" s="25"/>
      <c r="H562" s="28">
        <f>TRUNC(SUMIF(N559:N561, N558, H559:H561),0)</f>
        <v>3371</v>
      </c>
      <c r="I562" s="25"/>
      <c r="J562" s="28">
        <f>TRUNC(SUMIF(N559:N561, N558, J559:J561),0)</f>
        <v>67</v>
      </c>
      <c r="K562" s="25"/>
      <c r="L562" s="28">
        <f>F562+H562+J562</f>
        <v>3438</v>
      </c>
      <c r="M562" s="22" t="s">
        <v>52</v>
      </c>
      <c r="N562" s="2" t="s">
        <v>67</v>
      </c>
      <c r="O562" s="2" t="s">
        <v>67</v>
      </c>
      <c r="P562" s="2" t="s">
        <v>52</v>
      </c>
      <c r="Q562" s="2" t="s">
        <v>52</v>
      </c>
      <c r="R562" s="2" t="s">
        <v>52</v>
      </c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2" t="s">
        <v>52</v>
      </c>
      <c r="AW562" s="2" t="s">
        <v>52</v>
      </c>
      <c r="AX562" s="2" t="s">
        <v>52</v>
      </c>
      <c r="AY562" s="2" t="s">
        <v>52</v>
      </c>
      <c r="AZ562" s="2" t="s">
        <v>52</v>
      </c>
    </row>
    <row r="563" spans="1:52" ht="30" customHeight="1" x14ac:dyDescent="0.3">
      <c r="A563" s="23"/>
      <c r="B563" s="23"/>
      <c r="C563" s="23"/>
      <c r="D563" s="23"/>
      <c r="E563" s="25"/>
      <c r="F563" s="28"/>
      <c r="G563" s="25"/>
      <c r="H563" s="28"/>
      <c r="I563" s="25"/>
      <c r="J563" s="28"/>
      <c r="K563" s="25"/>
      <c r="L563" s="28"/>
      <c r="M563" s="23"/>
    </row>
    <row r="564" spans="1:52" ht="30" customHeight="1" x14ac:dyDescent="0.3">
      <c r="A564" s="19" t="s">
        <v>1572</v>
      </c>
      <c r="B564" s="20"/>
      <c r="C564" s="20"/>
      <c r="D564" s="20"/>
      <c r="E564" s="24"/>
      <c r="F564" s="27"/>
      <c r="G564" s="24"/>
      <c r="H564" s="27"/>
      <c r="I564" s="24"/>
      <c r="J564" s="27"/>
      <c r="K564" s="24"/>
      <c r="L564" s="27"/>
      <c r="M564" s="21"/>
      <c r="N564" s="1" t="s">
        <v>1573</v>
      </c>
    </row>
    <row r="565" spans="1:52" ht="30" customHeight="1" x14ac:dyDescent="0.3">
      <c r="A565" s="22" t="s">
        <v>1567</v>
      </c>
      <c r="B565" s="22" t="s">
        <v>677</v>
      </c>
      <c r="C565" s="22" t="s">
        <v>678</v>
      </c>
      <c r="D565" s="23">
        <v>1.2999999999999999E-2</v>
      </c>
      <c r="E565" s="25">
        <f>단가대비표!O185</f>
        <v>0</v>
      </c>
      <c r="F565" s="28">
        <f>TRUNC(E565*D565,1)</f>
        <v>0</v>
      </c>
      <c r="G565" s="25">
        <f>단가대비표!P185</f>
        <v>228286</v>
      </c>
      <c r="H565" s="28">
        <f>TRUNC(G565*D565,1)</f>
        <v>2967.7</v>
      </c>
      <c r="I565" s="25">
        <f>단가대비표!V185</f>
        <v>0</v>
      </c>
      <c r="J565" s="28">
        <f>TRUNC(I565*D565,1)</f>
        <v>0</v>
      </c>
      <c r="K565" s="25">
        <f>TRUNC(E565+G565+I565,1)</f>
        <v>228286</v>
      </c>
      <c r="L565" s="28">
        <f>TRUNC(F565+H565+J565,1)</f>
        <v>2967.7</v>
      </c>
      <c r="M565" s="22" t="s">
        <v>52</v>
      </c>
      <c r="N565" s="2" t="s">
        <v>1573</v>
      </c>
      <c r="O565" s="2" t="s">
        <v>1568</v>
      </c>
      <c r="P565" s="2" t="s">
        <v>64</v>
      </c>
      <c r="Q565" s="2" t="s">
        <v>64</v>
      </c>
      <c r="R565" s="2" t="s">
        <v>63</v>
      </c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2" t="s">
        <v>52</v>
      </c>
      <c r="AW565" s="2" t="s">
        <v>1576</v>
      </c>
      <c r="AX565" s="2" t="s">
        <v>52</v>
      </c>
      <c r="AY565" s="2" t="s">
        <v>52</v>
      </c>
      <c r="AZ565" s="2" t="s">
        <v>52</v>
      </c>
    </row>
    <row r="566" spans="1:52" ht="30" customHeight="1" x14ac:dyDescent="0.3">
      <c r="A566" s="22" t="s">
        <v>1134</v>
      </c>
      <c r="B566" s="22" t="s">
        <v>677</v>
      </c>
      <c r="C566" s="22" t="s">
        <v>678</v>
      </c>
      <c r="D566" s="23">
        <v>1.2999999999999999E-2</v>
      </c>
      <c r="E566" s="25">
        <f>단가대비표!O172</f>
        <v>0</v>
      </c>
      <c r="F566" s="28">
        <f>TRUNC(E566*D566,1)</f>
        <v>0</v>
      </c>
      <c r="G566" s="25">
        <f>단가대비표!P172</f>
        <v>172068</v>
      </c>
      <c r="H566" s="28">
        <f>TRUNC(G566*D566,1)</f>
        <v>2236.8000000000002</v>
      </c>
      <c r="I566" s="25">
        <f>단가대비표!V172</f>
        <v>0</v>
      </c>
      <c r="J566" s="28">
        <f>TRUNC(I566*D566,1)</f>
        <v>0</v>
      </c>
      <c r="K566" s="25">
        <f>TRUNC(E566+G566+I566,1)</f>
        <v>172068</v>
      </c>
      <c r="L566" s="28">
        <f>TRUNC(F566+H566+J566,1)</f>
        <v>2236.8000000000002</v>
      </c>
      <c r="M566" s="22" t="s">
        <v>52</v>
      </c>
      <c r="N566" s="2" t="s">
        <v>1573</v>
      </c>
      <c r="O566" s="2" t="s">
        <v>1186</v>
      </c>
      <c r="P566" s="2" t="s">
        <v>64</v>
      </c>
      <c r="Q566" s="2" t="s">
        <v>64</v>
      </c>
      <c r="R566" s="2" t="s">
        <v>63</v>
      </c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2" t="s">
        <v>52</v>
      </c>
      <c r="AW566" s="2" t="s">
        <v>1577</v>
      </c>
      <c r="AX566" s="2" t="s">
        <v>52</v>
      </c>
      <c r="AY566" s="2" t="s">
        <v>52</v>
      </c>
      <c r="AZ566" s="2" t="s">
        <v>52</v>
      </c>
    </row>
    <row r="567" spans="1:52" ht="30" customHeight="1" x14ac:dyDescent="0.3">
      <c r="A567" s="22" t="s">
        <v>681</v>
      </c>
      <c r="B567" s="22" t="s">
        <v>52</v>
      </c>
      <c r="C567" s="22" t="s">
        <v>52</v>
      </c>
      <c r="D567" s="23"/>
      <c r="E567" s="25"/>
      <c r="F567" s="28">
        <f>TRUNC(SUMIF(N565:N566, N564, F565:F566),0)</f>
        <v>0</v>
      </c>
      <c r="G567" s="25"/>
      <c r="H567" s="28">
        <f>TRUNC(SUMIF(N565:N566, N564, H565:H566),0)</f>
        <v>5204</v>
      </c>
      <c r="I567" s="25"/>
      <c r="J567" s="28">
        <f>TRUNC(SUMIF(N565:N566, N564, J565:J566),0)</f>
        <v>0</v>
      </c>
      <c r="K567" s="25"/>
      <c r="L567" s="28">
        <f>F567+H567+J567</f>
        <v>5204</v>
      </c>
      <c r="M567" s="22" t="s">
        <v>52</v>
      </c>
      <c r="N567" s="2" t="s">
        <v>67</v>
      </c>
      <c r="O567" s="2" t="s">
        <v>67</v>
      </c>
      <c r="P567" s="2" t="s">
        <v>52</v>
      </c>
      <c r="Q567" s="2" t="s">
        <v>52</v>
      </c>
      <c r="R567" s="2" t="s">
        <v>52</v>
      </c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2" t="s">
        <v>52</v>
      </c>
      <c r="AW567" s="2" t="s">
        <v>52</v>
      </c>
      <c r="AX567" s="2" t="s">
        <v>52</v>
      </c>
      <c r="AY567" s="2" t="s">
        <v>52</v>
      </c>
      <c r="AZ567" s="2" t="s">
        <v>52</v>
      </c>
    </row>
    <row r="568" spans="1:52" ht="30" customHeight="1" x14ac:dyDescent="0.3">
      <c r="A568" s="23"/>
      <c r="B568" s="23"/>
      <c r="C568" s="23"/>
      <c r="D568" s="23"/>
      <c r="E568" s="25"/>
      <c r="F568" s="28"/>
      <c r="G568" s="25"/>
      <c r="H568" s="28"/>
      <c r="I568" s="25"/>
      <c r="J568" s="28"/>
      <c r="K568" s="25"/>
      <c r="L568" s="28"/>
      <c r="M568" s="23"/>
    </row>
    <row r="569" spans="1:52" ht="30" customHeight="1" x14ac:dyDescent="0.3">
      <c r="A569" s="19" t="s">
        <v>1578</v>
      </c>
      <c r="B569" s="20"/>
      <c r="C569" s="20"/>
      <c r="D569" s="20"/>
      <c r="E569" s="24"/>
      <c r="F569" s="27"/>
      <c r="G569" s="24"/>
      <c r="H569" s="27"/>
      <c r="I569" s="24"/>
      <c r="J569" s="27"/>
      <c r="K569" s="24"/>
      <c r="L569" s="27"/>
      <c r="M569" s="21"/>
      <c r="N569" s="1" t="s">
        <v>330</v>
      </c>
    </row>
    <row r="570" spans="1:52" ht="30" customHeight="1" x14ac:dyDescent="0.3">
      <c r="A570" s="22" t="s">
        <v>1117</v>
      </c>
      <c r="B570" s="22" t="s">
        <v>1579</v>
      </c>
      <c r="C570" s="22" t="s">
        <v>670</v>
      </c>
      <c r="D570" s="23">
        <v>0.4</v>
      </c>
      <c r="E570" s="25">
        <f>단가대비표!O72</f>
        <v>2139</v>
      </c>
      <c r="F570" s="28">
        <f>TRUNC(E570*D570,1)</f>
        <v>855.6</v>
      </c>
      <c r="G570" s="25">
        <f>단가대비표!P72</f>
        <v>0</v>
      </c>
      <c r="H570" s="28">
        <f>TRUNC(G570*D570,1)</f>
        <v>0</v>
      </c>
      <c r="I570" s="25">
        <f>단가대비표!V72</f>
        <v>0</v>
      </c>
      <c r="J570" s="28">
        <f>TRUNC(I570*D570,1)</f>
        <v>0</v>
      </c>
      <c r="K570" s="25">
        <f>TRUNC(E570+G570+I570,1)</f>
        <v>2139</v>
      </c>
      <c r="L570" s="28">
        <f>TRUNC(F570+H570+J570,1)</f>
        <v>855.6</v>
      </c>
      <c r="M570" s="22" t="s">
        <v>52</v>
      </c>
      <c r="N570" s="2" t="s">
        <v>330</v>
      </c>
      <c r="O570" s="2" t="s">
        <v>1580</v>
      </c>
      <c r="P570" s="2" t="s">
        <v>64</v>
      </c>
      <c r="Q570" s="2" t="s">
        <v>64</v>
      </c>
      <c r="R570" s="2" t="s">
        <v>63</v>
      </c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2" t="s">
        <v>52</v>
      </c>
      <c r="AW570" s="2" t="s">
        <v>1581</v>
      </c>
      <c r="AX570" s="2" t="s">
        <v>52</v>
      </c>
      <c r="AY570" s="2" t="s">
        <v>52</v>
      </c>
      <c r="AZ570" s="2" t="s">
        <v>52</v>
      </c>
    </row>
    <row r="571" spans="1:52" ht="30" customHeight="1" x14ac:dyDescent="0.3">
      <c r="A571" s="22" t="s">
        <v>327</v>
      </c>
      <c r="B571" s="22" t="s">
        <v>1574</v>
      </c>
      <c r="C571" s="22" t="s">
        <v>78</v>
      </c>
      <c r="D571" s="23">
        <v>1</v>
      </c>
      <c r="E571" s="25">
        <f>일위대가목록!E91</f>
        <v>0</v>
      </c>
      <c r="F571" s="28">
        <f>TRUNC(E571*D571,1)</f>
        <v>0</v>
      </c>
      <c r="G571" s="25">
        <f>일위대가목록!F91</f>
        <v>5204</v>
      </c>
      <c r="H571" s="28">
        <f>TRUNC(G571*D571,1)</f>
        <v>5204</v>
      </c>
      <c r="I571" s="25">
        <f>일위대가목록!G91</f>
        <v>0</v>
      </c>
      <c r="J571" s="28">
        <f>TRUNC(I571*D571,1)</f>
        <v>0</v>
      </c>
      <c r="K571" s="25">
        <f>TRUNC(E571+G571+I571,1)</f>
        <v>5204</v>
      </c>
      <c r="L571" s="28">
        <f>TRUNC(F571+H571+J571,1)</f>
        <v>5204</v>
      </c>
      <c r="M571" s="22" t="s">
        <v>1575</v>
      </c>
      <c r="N571" s="2" t="s">
        <v>330</v>
      </c>
      <c r="O571" s="2" t="s">
        <v>1573</v>
      </c>
      <c r="P571" s="2" t="s">
        <v>63</v>
      </c>
      <c r="Q571" s="2" t="s">
        <v>64</v>
      </c>
      <c r="R571" s="2" t="s">
        <v>64</v>
      </c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2" t="s">
        <v>52</v>
      </c>
      <c r="AW571" s="2" t="s">
        <v>1582</v>
      </c>
      <c r="AX571" s="2" t="s">
        <v>52</v>
      </c>
      <c r="AY571" s="2" t="s">
        <v>52</v>
      </c>
      <c r="AZ571" s="2" t="s">
        <v>52</v>
      </c>
    </row>
    <row r="572" spans="1:52" ht="30" customHeight="1" x14ac:dyDescent="0.3">
      <c r="A572" s="22" t="s">
        <v>681</v>
      </c>
      <c r="B572" s="22" t="s">
        <v>52</v>
      </c>
      <c r="C572" s="22" t="s">
        <v>52</v>
      </c>
      <c r="D572" s="23"/>
      <c r="E572" s="25"/>
      <c r="F572" s="28">
        <f>TRUNC(SUMIF(N570:N571, N569, F570:F571),0)</f>
        <v>855</v>
      </c>
      <c r="G572" s="25"/>
      <c r="H572" s="28">
        <f>TRUNC(SUMIF(N570:N571, N569, H570:H571),0)</f>
        <v>5204</v>
      </c>
      <c r="I572" s="25"/>
      <c r="J572" s="28">
        <f>TRUNC(SUMIF(N570:N571, N569, J570:J571),0)</f>
        <v>0</v>
      </c>
      <c r="K572" s="25"/>
      <c r="L572" s="28">
        <f>F572+H572+J572</f>
        <v>6059</v>
      </c>
      <c r="M572" s="22" t="s">
        <v>52</v>
      </c>
      <c r="N572" s="2" t="s">
        <v>67</v>
      </c>
      <c r="O572" s="2" t="s">
        <v>67</v>
      </c>
      <c r="P572" s="2" t="s">
        <v>52</v>
      </c>
      <c r="Q572" s="2" t="s">
        <v>52</v>
      </c>
      <c r="R572" s="2" t="s">
        <v>52</v>
      </c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2" t="s">
        <v>52</v>
      </c>
      <c r="AW572" s="2" t="s">
        <v>52</v>
      </c>
      <c r="AX572" s="2" t="s">
        <v>52</v>
      </c>
      <c r="AY572" s="2" t="s">
        <v>52</v>
      </c>
      <c r="AZ572" s="2" t="s">
        <v>52</v>
      </c>
    </row>
    <row r="573" spans="1:52" ht="30" customHeight="1" x14ac:dyDescent="0.3">
      <c r="A573" s="23"/>
      <c r="B573" s="23"/>
      <c r="C573" s="23"/>
      <c r="D573" s="23"/>
      <c r="E573" s="25"/>
      <c r="F573" s="28"/>
      <c r="G573" s="25"/>
      <c r="H573" s="28"/>
      <c r="I573" s="25"/>
      <c r="J573" s="28"/>
      <c r="K573" s="25"/>
      <c r="L573" s="28"/>
      <c r="M573" s="23"/>
    </row>
    <row r="574" spans="1:52" ht="30" customHeight="1" x14ac:dyDescent="0.3">
      <c r="A574" s="19" t="s">
        <v>1583</v>
      </c>
      <c r="B574" s="20"/>
      <c r="C574" s="20"/>
      <c r="D574" s="20"/>
      <c r="E574" s="24"/>
      <c r="F574" s="27"/>
      <c r="G574" s="24"/>
      <c r="H574" s="27"/>
      <c r="I574" s="24"/>
      <c r="J574" s="27"/>
      <c r="K574" s="24"/>
      <c r="L574" s="27"/>
      <c r="M574" s="21"/>
      <c r="N574" s="1" t="s">
        <v>1584</v>
      </c>
    </row>
    <row r="575" spans="1:52" ht="30" customHeight="1" x14ac:dyDescent="0.3">
      <c r="A575" s="22" t="s">
        <v>1567</v>
      </c>
      <c r="B575" s="22" t="s">
        <v>677</v>
      </c>
      <c r="C575" s="22" t="s">
        <v>678</v>
      </c>
      <c r="D575" s="23">
        <v>1.4999999999999999E-2</v>
      </c>
      <c r="E575" s="25">
        <f>단가대비표!O185</f>
        <v>0</v>
      </c>
      <c r="F575" s="28">
        <f>TRUNC(E575*D575,1)</f>
        <v>0</v>
      </c>
      <c r="G575" s="25">
        <f>단가대비표!P185</f>
        <v>228286</v>
      </c>
      <c r="H575" s="28">
        <f>TRUNC(G575*D575,1)</f>
        <v>3424.2</v>
      </c>
      <c r="I575" s="25">
        <f>단가대비표!V185</f>
        <v>0</v>
      </c>
      <c r="J575" s="28">
        <f>TRUNC(I575*D575,1)</f>
        <v>0</v>
      </c>
      <c r="K575" s="25">
        <f t="shared" ref="K575:L577" si="82">TRUNC(E575+G575+I575,1)</f>
        <v>228286</v>
      </c>
      <c r="L575" s="28">
        <f t="shared" si="82"/>
        <v>3424.2</v>
      </c>
      <c r="M575" s="22" t="s">
        <v>52</v>
      </c>
      <c r="N575" s="2" t="s">
        <v>1584</v>
      </c>
      <c r="O575" s="2" t="s">
        <v>1568</v>
      </c>
      <c r="P575" s="2" t="s">
        <v>64</v>
      </c>
      <c r="Q575" s="2" t="s">
        <v>64</v>
      </c>
      <c r="R575" s="2" t="s">
        <v>63</v>
      </c>
      <c r="S575" s="3"/>
      <c r="T575" s="3"/>
      <c r="U575" s="3"/>
      <c r="V575" s="3">
        <v>1</v>
      </c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2" t="s">
        <v>52</v>
      </c>
      <c r="AW575" s="2" t="s">
        <v>1588</v>
      </c>
      <c r="AX575" s="2" t="s">
        <v>52</v>
      </c>
      <c r="AY575" s="2" t="s">
        <v>52</v>
      </c>
      <c r="AZ575" s="2" t="s">
        <v>52</v>
      </c>
    </row>
    <row r="576" spans="1:52" ht="30" customHeight="1" x14ac:dyDescent="0.3">
      <c r="A576" s="22" t="s">
        <v>1134</v>
      </c>
      <c r="B576" s="22" t="s">
        <v>677</v>
      </c>
      <c r="C576" s="22" t="s">
        <v>678</v>
      </c>
      <c r="D576" s="23">
        <v>8.9999999999999993E-3</v>
      </c>
      <c r="E576" s="25">
        <f>단가대비표!O172</f>
        <v>0</v>
      </c>
      <c r="F576" s="28">
        <f>TRUNC(E576*D576,1)</f>
        <v>0</v>
      </c>
      <c r="G576" s="25">
        <f>단가대비표!P172</f>
        <v>172068</v>
      </c>
      <c r="H576" s="28">
        <f>TRUNC(G576*D576,1)</f>
        <v>1548.6</v>
      </c>
      <c r="I576" s="25">
        <f>단가대비표!V172</f>
        <v>0</v>
      </c>
      <c r="J576" s="28">
        <f>TRUNC(I576*D576,1)</f>
        <v>0</v>
      </c>
      <c r="K576" s="25">
        <f t="shared" si="82"/>
        <v>172068</v>
      </c>
      <c r="L576" s="28">
        <f t="shared" si="82"/>
        <v>1548.6</v>
      </c>
      <c r="M576" s="22" t="s">
        <v>52</v>
      </c>
      <c r="N576" s="2" t="s">
        <v>1584</v>
      </c>
      <c r="O576" s="2" t="s">
        <v>1186</v>
      </c>
      <c r="P576" s="2" t="s">
        <v>64</v>
      </c>
      <c r="Q576" s="2" t="s">
        <v>64</v>
      </c>
      <c r="R576" s="2" t="s">
        <v>63</v>
      </c>
      <c r="S576" s="3"/>
      <c r="T576" s="3"/>
      <c r="U576" s="3"/>
      <c r="V576" s="3">
        <v>1</v>
      </c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2" t="s">
        <v>52</v>
      </c>
      <c r="AW576" s="2" t="s">
        <v>1589</v>
      </c>
      <c r="AX576" s="2" t="s">
        <v>52</v>
      </c>
      <c r="AY576" s="2" t="s">
        <v>52</v>
      </c>
      <c r="AZ576" s="2" t="s">
        <v>52</v>
      </c>
    </row>
    <row r="577" spans="1:52" ht="30" customHeight="1" x14ac:dyDescent="0.3">
      <c r="A577" s="22" t="s">
        <v>1239</v>
      </c>
      <c r="B577" s="22" t="s">
        <v>1292</v>
      </c>
      <c r="C577" s="22" t="s">
        <v>630</v>
      </c>
      <c r="D577" s="23">
        <v>1</v>
      </c>
      <c r="E577" s="25">
        <v>0</v>
      </c>
      <c r="F577" s="28">
        <f>TRUNC(E577*D577,1)</f>
        <v>0</v>
      </c>
      <c r="G577" s="25">
        <v>0</v>
      </c>
      <c r="H577" s="28">
        <f>TRUNC(G577*D577,1)</f>
        <v>0</v>
      </c>
      <c r="I577" s="25">
        <f>TRUNC(SUMIF(V575:V577, RIGHTB(O577, 1), H575:H577)*U577, 2)</f>
        <v>99.45</v>
      </c>
      <c r="J577" s="28">
        <f>TRUNC(I577*D577,1)</f>
        <v>99.4</v>
      </c>
      <c r="K577" s="25">
        <f t="shared" si="82"/>
        <v>99.4</v>
      </c>
      <c r="L577" s="28">
        <f t="shared" si="82"/>
        <v>99.4</v>
      </c>
      <c r="M577" s="22" t="s">
        <v>52</v>
      </c>
      <c r="N577" s="2" t="s">
        <v>1584</v>
      </c>
      <c r="O577" s="2" t="s">
        <v>631</v>
      </c>
      <c r="P577" s="2" t="s">
        <v>64</v>
      </c>
      <c r="Q577" s="2" t="s">
        <v>64</v>
      </c>
      <c r="R577" s="2" t="s">
        <v>64</v>
      </c>
      <c r="S577" s="3">
        <v>1</v>
      </c>
      <c r="T577" s="3">
        <v>2</v>
      </c>
      <c r="U577" s="3">
        <v>0.02</v>
      </c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2" t="s">
        <v>52</v>
      </c>
      <c r="AW577" s="2" t="s">
        <v>1590</v>
      </c>
      <c r="AX577" s="2" t="s">
        <v>52</v>
      </c>
      <c r="AY577" s="2" t="s">
        <v>52</v>
      </c>
      <c r="AZ577" s="2" t="s">
        <v>52</v>
      </c>
    </row>
    <row r="578" spans="1:52" ht="30" customHeight="1" x14ac:dyDescent="0.3">
      <c r="A578" s="22" t="s">
        <v>681</v>
      </c>
      <c r="B578" s="22" t="s">
        <v>52</v>
      </c>
      <c r="C578" s="22" t="s">
        <v>52</v>
      </c>
      <c r="D578" s="23"/>
      <c r="E578" s="25"/>
      <c r="F578" s="28">
        <f>TRUNC(SUMIF(N575:N577, N574, F575:F577),0)</f>
        <v>0</v>
      </c>
      <c r="G578" s="25"/>
      <c r="H578" s="28">
        <f>TRUNC(SUMIF(N575:N577, N574, H575:H577),0)</f>
        <v>4972</v>
      </c>
      <c r="I578" s="25"/>
      <c r="J578" s="28">
        <f>TRUNC(SUMIF(N575:N577, N574, J575:J577),0)</f>
        <v>99</v>
      </c>
      <c r="K578" s="25"/>
      <c r="L578" s="28">
        <f>F578+H578+J578</f>
        <v>5071</v>
      </c>
      <c r="M578" s="22" t="s">
        <v>52</v>
      </c>
      <c r="N578" s="2" t="s">
        <v>67</v>
      </c>
      <c r="O578" s="2" t="s">
        <v>67</v>
      </c>
      <c r="P578" s="2" t="s">
        <v>52</v>
      </c>
      <c r="Q578" s="2" t="s">
        <v>52</v>
      </c>
      <c r="R578" s="2" t="s">
        <v>52</v>
      </c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2" t="s">
        <v>52</v>
      </c>
      <c r="AW578" s="2" t="s">
        <v>52</v>
      </c>
      <c r="AX578" s="2" t="s">
        <v>52</v>
      </c>
      <c r="AY578" s="2" t="s">
        <v>52</v>
      </c>
      <c r="AZ578" s="2" t="s">
        <v>52</v>
      </c>
    </row>
    <row r="579" spans="1:52" ht="30" customHeight="1" x14ac:dyDescent="0.3">
      <c r="A579" s="23"/>
      <c r="B579" s="23"/>
      <c r="C579" s="23"/>
      <c r="D579" s="23"/>
      <c r="E579" s="25"/>
      <c r="F579" s="28"/>
      <c r="G579" s="25"/>
      <c r="H579" s="28"/>
      <c r="I579" s="25"/>
      <c r="J579" s="28"/>
      <c r="K579" s="25"/>
      <c r="L579" s="28"/>
      <c r="M579" s="23"/>
    </row>
    <row r="580" spans="1:52" ht="30" customHeight="1" x14ac:dyDescent="0.3">
      <c r="A580" s="19" t="s">
        <v>1591</v>
      </c>
      <c r="B580" s="20"/>
      <c r="C580" s="20"/>
      <c r="D580" s="20"/>
      <c r="E580" s="24"/>
      <c r="F580" s="27"/>
      <c r="G580" s="24"/>
      <c r="H580" s="27"/>
      <c r="I580" s="24"/>
      <c r="J580" s="27"/>
      <c r="K580" s="24"/>
      <c r="L580" s="27"/>
      <c r="M580" s="21"/>
      <c r="N580" s="1" t="s">
        <v>1592</v>
      </c>
    </row>
    <row r="581" spans="1:52" ht="30" customHeight="1" x14ac:dyDescent="0.3">
      <c r="A581" s="22" t="s">
        <v>1567</v>
      </c>
      <c r="B581" s="22" t="s">
        <v>677</v>
      </c>
      <c r="C581" s="22" t="s">
        <v>678</v>
      </c>
      <c r="D581" s="23">
        <v>1.2E-2</v>
      </c>
      <c r="E581" s="25">
        <f>단가대비표!O185</f>
        <v>0</v>
      </c>
      <c r="F581" s="28">
        <f>TRUNC(E581*D581,1)</f>
        <v>0</v>
      </c>
      <c r="G581" s="25">
        <f>단가대비표!P185</f>
        <v>228286</v>
      </c>
      <c r="H581" s="28">
        <f>TRUNC(G581*D581,1)</f>
        <v>2739.4</v>
      </c>
      <c r="I581" s="25">
        <f>단가대비표!V185</f>
        <v>0</v>
      </c>
      <c r="J581" s="28">
        <f>TRUNC(I581*D581,1)</f>
        <v>0</v>
      </c>
      <c r="K581" s="25">
        <f t="shared" ref="K581:L583" si="83">TRUNC(E581+G581+I581,1)</f>
        <v>228286</v>
      </c>
      <c r="L581" s="28">
        <f t="shared" si="83"/>
        <v>2739.4</v>
      </c>
      <c r="M581" s="22" t="s">
        <v>52</v>
      </c>
      <c r="N581" s="2" t="s">
        <v>1592</v>
      </c>
      <c r="O581" s="2" t="s">
        <v>1568</v>
      </c>
      <c r="P581" s="2" t="s">
        <v>64</v>
      </c>
      <c r="Q581" s="2" t="s">
        <v>64</v>
      </c>
      <c r="R581" s="2" t="s">
        <v>63</v>
      </c>
      <c r="S581" s="3"/>
      <c r="T581" s="3"/>
      <c r="U581" s="3"/>
      <c r="V581" s="3">
        <v>1</v>
      </c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2" t="s">
        <v>52</v>
      </c>
      <c r="AW581" s="2" t="s">
        <v>1596</v>
      </c>
      <c r="AX581" s="2" t="s">
        <v>52</v>
      </c>
      <c r="AY581" s="2" t="s">
        <v>52</v>
      </c>
      <c r="AZ581" s="2" t="s">
        <v>52</v>
      </c>
    </row>
    <row r="582" spans="1:52" ht="30" customHeight="1" x14ac:dyDescent="0.3">
      <c r="A582" s="22" t="s">
        <v>1134</v>
      </c>
      <c r="B582" s="22" t="s">
        <v>677</v>
      </c>
      <c r="C582" s="22" t="s">
        <v>678</v>
      </c>
      <c r="D582" s="23">
        <v>5.0000000000000001E-3</v>
      </c>
      <c r="E582" s="25">
        <f>단가대비표!O172</f>
        <v>0</v>
      </c>
      <c r="F582" s="28">
        <f>TRUNC(E582*D582,1)</f>
        <v>0</v>
      </c>
      <c r="G582" s="25">
        <f>단가대비표!P172</f>
        <v>172068</v>
      </c>
      <c r="H582" s="28">
        <f>TRUNC(G582*D582,1)</f>
        <v>860.3</v>
      </c>
      <c r="I582" s="25">
        <f>단가대비표!V172</f>
        <v>0</v>
      </c>
      <c r="J582" s="28">
        <f>TRUNC(I582*D582,1)</f>
        <v>0</v>
      </c>
      <c r="K582" s="25">
        <f t="shared" si="83"/>
        <v>172068</v>
      </c>
      <c r="L582" s="28">
        <f t="shared" si="83"/>
        <v>860.3</v>
      </c>
      <c r="M582" s="22" t="s">
        <v>52</v>
      </c>
      <c r="N582" s="2" t="s">
        <v>1592</v>
      </c>
      <c r="O582" s="2" t="s">
        <v>1186</v>
      </c>
      <c r="P582" s="2" t="s">
        <v>64</v>
      </c>
      <c r="Q582" s="2" t="s">
        <v>64</v>
      </c>
      <c r="R582" s="2" t="s">
        <v>63</v>
      </c>
      <c r="S582" s="3"/>
      <c r="T582" s="3"/>
      <c r="U582" s="3"/>
      <c r="V582" s="3">
        <v>1</v>
      </c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2" t="s">
        <v>52</v>
      </c>
      <c r="AW582" s="2" t="s">
        <v>1597</v>
      </c>
      <c r="AX582" s="2" t="s">
        <v>52</v>
      </c>
      <c r="AY582" s="2" t="s">
        <v>52</v>
      </c>
      <c r="AZ582" s="2" t="s">
        <v>52</v>
      </c>
    </row>
    <row r="583" spans="1:52" ht="30" customHeight="1" x14ac:dyDescent="0.3">
      <c r="A583" s="22" t="s">
        <v>1239</v>
      </c>
      <c r="B583" s="22" t="s">
        <v>1292</v>
      </c>
      <c r="C583" s="22" t="s">
        <v>630</v>
      </c>
      <c r="D583" s="23">
        <v>1</v>
      </c>
      <c r="E583" s="25">
        <v>0</v>
      </c>
      <c r="F583" s="28">
        <f>TRUNC(E583*D583,1)</f>
        <v>0</v>
      </c>
      <c r="G583" s="25">
        <v>0</v>
      </c>
      <c r="H583" s="28">
        <f>TRUNC(G583*D583,1)</f>
        <v>0</v>
      </c>
      <c r="I583" s="25">
        <f>TRUNC(SUMIF(V581:V583, RIGHTB(O583, 1), H581:H583)*U583, 2)</f>
        <v>71.989999999999995</v>
      </c>
      <c r="J583" s="28">
        <f>TRUNC(I583*D583,1)</f>
        <v>71.900000000000006</v>
      </c>
      <c r="K583" s="25">
        <f t="shared" si="83"/>
        <v>71.900000000000006</v>
      </c>
      <c r="L583" s="28">
        <f t="shared" si="83"/>
        <v>71.900000000000006</v>
      </c>
      <c r="M583" s="22" t="s">
        <v>52</v>
      </c>
      <c r="N583" s="2" t="s">
        <v>1592</v>
      </c>
      <c r="O583" s="2" t="s">
        <v>631</v>
      </c>
      <c r="P583" s="2" t="s">
        <v>64</v>
      </c>
      <c r="Q583" s="2" t="s">
        <v>64</v>
      </c>
      <c r="R583" s="2" t="s">
        <v>64</v>
      </c>
      <c r="S583" s="3">
        <v>1</v>
      </c>
      <c r="T583" s="3">
        <v>2</v>
      </c>
      <c r="U583" s="3">
        <v>0.02</v>
      </c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2" t="s">
        <v>52</v>
      </c>
      <c r="AW583" s="2" t="s">
        <v>1598</v>
      </c>
      <c r="AX583" s="2" t="s">
        <v>52</v>
      </c>
      <c r="AY583" s="2" t="s">
        <v>52</v>
      </c>
      <c r="AZ583" s="2" t="s">
        <v>52</v>
      </c>
    </row>
    <row r="584" spans="1:52" ht="30" customHeight="1" x14ac:dyDescent="0.3">
      <c r="A584" s="22" t="s">
        <v>681</v>
      </c>
      <c r="B584" s="22" t="s">
        <v>52</v>
      </c>
      <c r="C584" s="22" t="s">
        <v>52</v>
      </c>
      <c r="D584" s="23"/>
      <c r="E584" s="25"/>
      <c r="F584" s="28">
        <f>TRUNC(SUMIF(N581:N583, N580, F581:F583),0)</f>
        <v>0</v>
      </c>
      <c r="G584" s="25"/>
      <c r="H584" s="28">
        <f>TRUNC(SUMIF(N581:N583, N580, H581:H583),0)</f>
        <v>3599</v>
      </c>
      <c r="I584" s="25"/>
      <c r="J584" s="28">
        <f>TRUNC(SUMIF(N581:N583, N580, J581:J583),0)</f>
        <v>71</v>
      </c>
      <c r="K584" s="25"/>
      <c r="L584" s="28">
        <f>F584+H584+J584</f>
        <v>3670</v>
      </c>
      <c r="M584" s="22" t="s">
        <v>52</v>
      </c>
      <c r="N584" s="2" t="s">
        <v>67</v>
      </c>
      <c r="O584" s="2" t="s">
        <v>67</v>
      </c>
      <c r="P584" s="2" t="s">
        <v>52</v>
      </c>
      <c r="Q584" s="2" t="s">
        <v>52</v>
      </c>
      <c r="R584" s="2" t="s">
        <v>52</v>
      </c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2" t="s">
        <v>52</v>
      </c>
      <c r="AW584" s="2" t="s">
        <v>52</v>
      </c>
      <c r="AX584" s="2" t="s">
        <v>52</v>
      </c>
      <c r="AY584" s="2" t="s">
        <v>52</v>
      </c>
      <c r="AZ584" s="2" t="s">
        <v>52</v>
      </c>
    </row>
    <row r="585" spans="1:52" ht="30" customHeight="1" x14ac:dyDescent="0.3">
      <c r="A585" s="23"/>
      <c r="B585" s="23"/>
      <c r="C585" s="23"/>
      <c r="D585" s="23"/>
      <c r="E585" s="25"/>
      <c r="F585" s="28"/>
      <c r="G585" s="25"/>
      <c r="H585" s="28"/>
      <c r="I585" s="25"/>
      <c r="J585" s="28"/>
      <c r="K585" s="25"/>
      <c r="L585" s="28"/>
      <c r="M585" s="23"/>
    </row>
    <row r="586" spans="1:52" ht="30" customHeight="1" x14ac:dyDescent="0.3">
      <c r="A586" s="19" t="s">
        <v>1599</v>
      </c>
      <c r="B586" s="20"/>
      <c r="C586" s="20"/>
      <c r="D586" s="20"/>
      <c r="E586" s="24"/>
      <c r="F586" s="27"/>
      <c r="G586" s="24"/>
      <c r="H586" s="27"/>
      <c r="I586" s="24"/>
      <c r="J586" s="27"/>
      <c r="K586" s="24"/>
      <c r="L586" s="27"/>
      <c r="M586" s="21"/>
      <c r="N586" s="1" t="s">
        <v>1600</v>
      </c>
    </row>
    <row r="587" spans="1:52" ht="30" customHeight="1" x14ac:dyDescent="0.3">
      <c r="A587" s="22" t="s">
        <v>1567</v>
      </c>
      <c r="B587" s="22" t="s">
        <v>677</v>
      </c>
      <c r="C587" s="22" t="s">
        <v>678</v>
      </c>
      <c r="D587" s="23">
        <v>0.02</v>
      </c>
      <c r="E587" s="25">
        <f>단가대비표!O185</f>
        <v>0</v>
      </c>
      <c r="F587" s="28">
        <f>TRUNC(E587*D587,1)</f>
        <v>0</v>
      </c>
      <c r="G587" s="25">
        <f>단가대비표!P185</f>
        <v>228286</v>
      </c>
      <c r="H587" s="28">
        <f>TRUNC(G587*D587,1)</f>
        <v>4565.7</v>
      </c>
      <c r="I587" s="25">
        <f>단가대비표!V185</f>
        <v>0</v>
      </c>
      <c r="J587" s="28">
        <f>TRUNC(I587*D587,1)</f>
        <v>0</v>
      </c>
      <c r="K587" s="25">
        <f t="shared" ref="K587:L589" si="84">TRUNC(E587+G587+I587,1)</f>
        <v>228286</v>
      </c>
      <c r="L587" s="28">
        <f t="shared" si="84"/>
        <v>4565.7</v>
      </c>
      <c r="M587" s="22" t="s">
        <v>52</v>
      </c>
      <c r="N587" s="2" t="s">
        <v>1600</v>
      </c>
      <c r="O587" s="2" t="s">
        <v>1568</v>
      </c>
      <c r="P587" s="2" t="s">
        <v>64</v>
      </c>
      <c r="Q587" s="2" t="s">
        <v>64</v>
      </c>
      <c r="R587" s="2" t="s">
        <v>63</v>
      </c>
      <c r="S587" s="3"/>
      <c r="T587" s="3"/>
      <c r="U587" s="3"/>
      <c r="V587" s="3">
        <v>1</v>
      </c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2" t="s">
        <v>52</v>
      </c>
      <c r="AW587" s="2" t="s">
        <v>1603</v>
      </c>
      <c r="AX587" s="2" t="s">
        <v>52</v>
      </c>
      <c r="AY587" s="2" t="s">
        <v>52</v>
      </c>
      <c r="AZ587" s="2" t="s">
        <v>52</v>
      </c>
    </row>
    <row r="588" spans="1:52" ht="30" customHeight="1" x14ac:dyDescent="0.3">
      <c r="A588" s="22" t="s">
        <v>1134</v>
      </c>
      <c r="B588" s="22" t="s">
        <v>677</v>
      </c>
      <c r="C588" s="22" t="s">
        <v>678</v>
      </c>
      <c r="D588" s="23">
        <v>1.2E-2</v>
      </c>
      <c r="E588" s="25">
        <f>단가대비표!O172</f>
        <v>0</v>
      </c>
      <c r="F588" s="28">
        <f>TRUNC(E588*D588,1)</f>
        <v>0</v>
      </c>
      <c r="G588" s="25">
        <f>단가대비표!P172</f>
        <v>172068</v>
      </c>
      <c r="H588" s="28">
        <f>TRUNC(G588*D588,1)</f>
        <v>2064.8000000000002</v>
      </c>
      <c r="I588" s="25">
        <f>단가대비표!V172</f>
        <v>0</v>
      </c>
      <c r="J588" s="28">
        <f>TRUNC(I588*D588,1)</f>
        <v>0</v>
      </c>
      <c r="K588" s="25">
        <f t="shared" si="84"/>
        <v>172068</v>
      </c>
      <c r="L588" s="28">
        <f t="shared" si="84"/>
        <v>2064.8000000000002</v>
      </c>
      <c r="M588" s="22" t="s">
        <v>52</v>
      </c>
      <c r="N588" s="2" t="s">
        <v>1600</v>
      </c>
      <c r="O588" s="2" t="s">
        <v>1186</v>
      </c>
      <c r="P588" s="2" t="s">
        <v>64</v>
      </c>
      <c r="Q588" s="2" t="s">
        <v>64</v>
      </c>
      <c r="R588" s="2" t="s">
        <v>63</v>
      </c>
      <c r="S588" s="3"/>
      <c r="T588" s="3"/>
      <c r="U588" s="3"/>
      <c r="V588" s="3">
        <v>1</v>
      </c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2" t="s">
        <v>52</v>
      </c>
      <c r="AW588" s="2" t="s">
        <v>1604</v>
      </c>
      <c r="AX588" s="2" t="s">
        <v>52</v>
      </c>
      <c r="AY588" s="2" t="s">
        <v>52</v>
      </c>
      <c r="AZ588" s="2" t="s">
        <v>52</v>
      </c>
    </row>
    <row r="589" spans="1:52" ht="30" customHeight="1" x14ac:dyDescent="0.3">
      <c r="A589" s="22" t="s">
        <v>1239</v>
      </c>
      <c r="B589" s="22" t="s">
        <v>1292</v>
      </c>
      <c r="C589" s="22" t="s">
        <v>630</v>
      </c>
      <c r="D589" s="23">
        <v>1</v>
      </c>
      <c r="E589" s="25">
        <v>0</v>
      </c>
      <c r="F589" s="28">
        <f>TRUNC(E589*D589,1)</f>
        <v>0</v>
      </c>
      <c r="G589" s="25">
        <v>0</v>
      </c>
      <c r="H589" s="28">
        <f>TRUNC(G589*D589,1)</f>
        <v>0</v>
      </c>
      <c r="I589" s="25">
        <f>TRUNC(SUMIF(V587:V589, RIGHTB(O589, 1), H587:H589)*U589, 2)</f>
        <v>132.61000000000001</v>
      </c>
      <c r="J589" s="28">
        <f>TRUNC(I589*D589,1)</f>
        <v>132.6</v>
      </c>
      <c r="K589" s="25">
        <f t="shared" si="84"/>
        <v>132.6</v>
      </c>
      <c r="L589" s="28">
        <f t="shared" si="84"/>
        <v>132.6</v>
      </c>
      <c r="M589" s="22" t="s">
        <v>52</v>
      </c>
      <c r="N589" s="2" t="s">
        <v>1600</v>
      </c>
      <c r="O589" s="2" t="s">
        <v>631</v>
      </c>
      <c r="P589" s="2" t="s">
        <v>64</v>
      </c>
      <c r="Q589" s="2" t="s">
        <v>64</v>
      </c>
      <c r="R589" s="2" t="s">
        <v>64</v>
      </c>
      <c r="S589" s="3">
        <v>1</v>
      </c>
      <c r="T589" s="3">
        <v>2</v>
      </c>
      <c r="U589" s="3">
        <v>0.02</v>
      </c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2" t="s">
        <v>52</v>
      </c>
      <c r="AW589" s="2" t="s">
        <v>1605</v>
      </c>
      <c r="AX589" s="2" t="s">
        <v>52</v>
      </c>
      <c r="AY589" s="2" t="s">
        <v>52</v>
      </c>
      <c r="AZ589" s="2" t="s">
        <v>52</v>
      </c>
    </row>
    <row r="590" spans="1:52" ht="30" customHeight="1" x14ac:dyDescent="0.3">
      <c r="A590" s="22" t="s">
        <v>681</v>
      </c>
      <c r="B590" s="22" t="s">
        <v>52</v>
      </c>
      <c r="C590" s="22" t="s">
        <v>52</v>
      </c>
      <c r="D590" s="23"/>
      <c r="E590" s="25"/>
      <c r="F590" s="28">
        <f>TRUNC(SUMIF(N587:N589, N586, F587:F589),0)</f>
        <v>0</v>
      </c>
      <c r="G590" s="25"/>
      <c r="H590" s="28">
        <f>TRUNC(SUMIF(N587:N589, N586, H587:H589),0)</f>
        <v>6630</v>
      </c>
      <c r="I590" s="25"/>
      <c r="J590" s="28">
        <f>TRUNC(SUMIF(N587:N589, N586, J587:J589),0)</f>
        <v>132</v>
      </c>
      <c r="K590" s="25"/>
      <c r="L590" s="28">
        <f>F590+H590+J590</f>
        <v>6762</v>
      </c>
      <c r="M590" s="22" t="s">
        <v>52</v>
      </c>
      <c r="N590" s="2" t="s">
        <v>67</v>
      </c>
      <c r="O590" s="2" t="s">
        <v>67</v>
      </c>
      <c r="P590" s="2" t="s">
        <v>52</v>
      </c>
      <c r="Q590" s="2" t="s">
        <v>52</v>
      </c>
      <c r="R590" s="2" t="s">
        <v>52</v>
      </c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2" t="s">
        <v>52</v>
      </c>
      <c r="AW590" s="2" t="s">
        <v>52</v>
      </c>
      <c r="AX590" s="2" t="s">
        <v>52</v>
      </c>
      <c r="AY590" s="2" t="s">
        <v>52</v>
      </c>
      <c r="AZ590" s="2" t="s">
        <v>52</v>
      </c>
    </row>
    <row r="591" spans="1:52" ht="30" customHeight="1" x14ac:dyDescent="0.3">
      <c r="A591" s="23"/>
      <c r="B591" s="23"/>
      <c r="C591" s="23"/>
      <c r="D591" s="23"/>
      <c r="E591" s="25"/>
      <c r="F591" s="28"/>
      <c r="G591" s="25"/>
      <c r="H591" s="28"/>
      <c r="I591" s="25"/>
      <c r="J591" s="28"/>
      <c r="K591" s="25"/>
      <c r="L591" s="28"/>
      <c r="M591" s="23"/>
    </row>
    <row r="592" spans="1:52" ht="30" customHeight="1" x14ac:dyDescent="0.3">
      <c r="A592" s="19" t="s">
        <v>1606</v>
      </c>
      <c r="B592" s="20"/>
      <c r="C592" s="20"/>
      <c r="D592" s="20"/>
      <c r="E592" s="24"/>
      <c r="F592" s="27"/>
      <c r="G592" s="24"/>
      <c r="H592" s="27"/>
      <c r="I592" s="24"/>
      <c r="J592" s="27"/>
      <c r="K592" s="24"/>
      <c r="L592" s="27"/>
      <c r="M592" s="21"/>
      <c r="N592" s="1" t="s">
        <v>1607</v>
      </c>
    </row>
    <row r="593" spans="1:52" ht="30" customHeight="1" x14ac:dyDescent="0.3">
      <c r="A593" s="22" t="s">
        <v>1567</v>
      </c>
      <c r="B593" s="22" t="s">
        <v>677</v>
      </c>
      <c r="C593" s="22" t="s">
        <v>678</v>
      </c>
      <c r="D593" s="23">
        <v>1.4999999999999999E-2</v>
      </c>
      <c r="E593" s="25">
        <f>단가대비표!O185</f>
        <v>0</v>
      </c>
      <c r="F593" s="28">
        <f>TRUNC(E593*D593,1)</f>
        <v>0</v>
      </c>
      <c r="G593" s="25">
        <f>단가대비표!P185</f>
        <v>228286</v>
      </c>
      <c r="H593" s="28">
        <f>TRUNC(G593*D593,1)</f>
        <v>3424.2</v>
      </c>
      <c r="I593" s="25">
        <f>단가대비표!V185</f>
        <v>0</v>
      </c>
      <c r="J593" s="28">
        <f>TRUNC(I593*D593,1)</f>
        <v>0</v>
      </c>
      <c r="K593" s="25">
        <f t="shared" ref="K593:L595" si="85">TRUNC(E593+G593+I593,1)</f>
        <v>228286</v>
      </c>
      <c r="L593" s="28">
        <f t="shared" si="85"/>
        <v>3424.2</v>
      </c>
      <c r="M593" s="22" t="s">
        <v>52</v>
      </c>
      <c r="N593" s="2" t="s">
        <v>1607</v>
      </c>
      <c r="O593" s="2" t="s">
        <v>1568</v>
      </c>
      <c r="P593" s="2" t="s">
        <v>64</v>
      </c>
      <c r="Q593" s="2" t="s">
        <v>64</v>
      </c>
      <c r="R593" s="2" t="s">
        <v>63</v>
      </c>
      <c r="S593" s="3"/>
      <c r="T593" s="3"/>
      <c r="U593" s="3"/>
      <c r="V593" s="3">
        <v>1</v>
      </c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2" t="s">
        <v>52</v>
      </c>
      <c r="AW593" s="2" t="s">
        <v>1610</v>
      </c>
      <c r="AX593" s="2" t="s">
        <v>52</v>
      </c>
      <c r="AY593" s="2" t="s">
        <v>52</v>
      </c>
      <c r="AZ593" s="2" t="s">
        <v>52</v>
      </c>
    </row>
    <row r="594" spans="1:52" ht="30" customHeight="1" x14ac:dyDescent="0.3">
      <c r="A594" s="22" t="s">
        <v>1134</v>
      </c>
      <c r="B594" s="22" t="s">
        <v>677</v>
      </c>
      <c r="C594" s="22" t="s">
        <v>678</v>
      </c>
      <c r="D594" s="23">
        <v>7.0000000000000001E-3</v>
      </c>
      <c r="E594" s="25">
        <f>단가대비표!O172</f>
        <v>0</v>
      </c>
      <c r="F594" s="28">
        <f>TRUNC(E594*D594,1)</f>
        <v>0</v>
      </c>
      <c r="G594" s="25">
        <f>단가대비표!P172</f>
        <v>172068</v>
      </c>
      <c r="H594" s="28">
        <f>TRUNC(G594*D594,1)</f>
        <v>1204.4000000000001</v>
      </c>
      <c r="I594" s="25">
        <f>단가대비표!V172</f>
        <v>0</v>
      </c>
      <c r="J594" s="28">
        <f>TRUNC(I594*D594,1)</f>
        <v>0</v>
      </c>
      <c r="K594" s="25">
        <f t="shared" si="85"/>
        <v>172068</v>
      </c>
      <c r="L594" s="28">
        <f t="shared" si="85"/>
        <v>1204.4000000000001</v>
      </c>
      <c r="M594" s="22" t="s">
        <v>52</v>
      </c>
      <c r="N594" s="2" t="s">
        <v>1607</v>
      </c>
      <c r="O594" s="2" t="s">
        <v>1186</v>
      </c>
      <c r="P594" s="2" t="s">
        <v>64</v>
      </c>
      <c r="Q594" s="2" t="s">
        <v>64</v>
      </c>
      <c r="R594" s="2" t="s">
        <v>63</v>
      </c>
      <c r="S594" s="3"/>
      <c r="T594" s="3"/>
      <c r="U594" s="3"/>
      <c r="V594" s="3">
        <v>1</v>
      </c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2" t="s">
        <v>52</v>
      </c>
      <c r="AW594" s="2" t="s">
        <v>1611</v>
      </c>
      <c r="AX594" s="2" t="s">
        <v>52</v>
      </c>
      <c r="AY594" s="2" t="s">
        <v>52</v>
      </c>
      <c r="AZ594" s="2" t="s">
        <v>52</v>
      </c>
    </row>
    <row r="595" spans="1:52" ht="30" customHeight="1" x14ac:dyDescent="0.3">
      <c r="A595" s="22" t="s">
        <v>1239</v>
      </c>
      <c r="B595" s="22" t="s">
        <v>1292</v>
      </c>
      <c r="C595" s="22" t="s">
        <v>630</v>
      </c>
      <c r="D595" s="23">
        <v>1</v>
      </c>
      <c r="E595" s="25">
        <v>0</v>
      </c>
      <c r="F595" s="28">
        <f>TRUNC(E595*D595,1)</f>
        <v>0</v>
      </c>
      <c r="G595" s="25">
        <v>0</v>
      </c>
      <c r="H595" s="28">
        <f>TRUNC(G595*D595,1)</f>
        <v>0</v>
      </c>
      <c r="I595" s="25">
        <f>TRUNC(SUMIF(V593:V595, RIGHTB(O595, 1), H593:H595)*U595, 2)</f>
        <v>92.57</v>
      </c>
      <c r="J595" s="28">
        <f>TRUNC(I595*D595,1)</f>
        <v>92.5</v>
      </c>
      <c r="K595" s="25">
        <f t="shared" si="85"/>
        <v>92.5</v>
      </c>
      <c r="L595" s="28">
        <f t="shared" si="85"/>
        <v>92.5</v>
      </c>
      <c r="M595" s="22" t="s">
        <v>52</v>
      </c>
      <c r="N595" s="2" t="s">
        <v>1607</v>
      </c>
      <c r="O595" s="2" t="s">
        <v>631</v>
      </c>
      <c r="P595" s="2" t="s">
        <v>64</v>
      </c>
      <c r="Q595" s="2" t="s">
        <v>64</v>
      </c>
      <c r="R595" s="2" t="s">
        <v>64</v>
      </c>
      <c r="S595" s="3">
        <v>1</v>
      </c>
      <c r="T595" s="3">
        <v>2</v>
      </c>
      <c r="U595" s="3">
        <v>0.02</v>
      </c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2" t="s">
        <v>52</v>
      </c>
      <c r="AW595" s="2" t="s">
        <v>1612</v>
      </c>
      <c r="AX595" s="2" t="s">
        <v>52</v>
      </c>
      <c r="AY595" s="2" t="s">
        <v>52</v>
      </c>
      <c r="AZ595" s="2" t="s">
        <v>52</v>
      </c>
    </row>
    <row r="596" spans="1:52" ht="30" customHeight="1" x14ac:dyDescent="0.3">
      <c r="A596" s="22" t="s">
        <v>681</v>
      </c>
      <c r="B596" s="22" t="s">
        <v>52</v>
      </c>
      <c r="C596" s="22" t="s">
        <v>52</v>
      </c>
      <c r="D596" s="23"/>
      <c r="E596" s="25"/>
      <c r="F596" s="28">
        <f>TRUNC(SUMIF(N593:N595, N592, F593:F595),0)</f>
        <v>0</v>
      </c>
      <c r="G596" s="25"/>
      <c r="H596" s="28">
        <f>TRUNC(SUMIF(N593:N595, N592, H593:H595),0)</f>
        <v>4628</v>
      </c>
      <c r="I596" s="25"/>
      <c r="J596" s="28">
        <f>TRUNC(SUMIF(N593:N595, N592, J593:J595),0)</f>
        <v>92</v>
      </c>
      <c r="K596" s="25"/>
      <c r="L596" s="28">
        <f>F596+H596+J596</f>
        <v>4720</v>
      </c>
      <c r="M596" s="22" t="s">
        <v>52</v>
      </c>
      <c r="N596" s="2" t="s">
        <v>67</v>
      </c>
      <c r="O596" s="2" t="s">
        <v>67</v>
      </c>
      <c r="P596" s="2" t="s">
        <v>52</v>
      </c>
      <c r="Q596" s="2" t="s">
        <v>52</v>
      </c>
      <c r="R596" s="2" t="s">
        <v>52</v>
      </c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2" t="s">
        <v>52</v>
      </c>
      <c r="AW596" s="2" t="s">
        <v>52</v>
      </c>
      <c r="AX596" s="2" t="s">
        <v>52</v>
      </c>
      <c r="AY596" s="2" t="s">
        <v>52</v>
      </c>
      <c r="AZ596" s="2" t="s">
        <v>52</v>
      </c>
    </row>
    <row r="597" spans="1:52" ht="30" customHeight="1" x14ac:dyDescent="0.3">
      <c r="A597" s="23"/>
      <c r="B597" s="23"/>
      <c r="C597" s="23"/>
      <c r="D597" s="23"/>
      <c r="E597" s="25"/>
      <c r="F597" s="28"/>
      <c r="G597" s="25"/>
      <c r="H597" s="28"/>
      <c r="I597" s="25"/>
      <c r="J597" s="28"/>
      <c r="K597" s="25"/>
      <c r="L597" s="28"/>
      <c r="M597" s="23"/>
    </row>
    <row r="598" spans="1:52" ht="30" customHeight="1" x14ac:dyDescent="0.3">
      <c r="A598" s="19" t="s">
        <v>1613</v>
      </c>
      <c r="B598" s="20"/>
      <c r="C598" s="20"/>
      <c r="D598" s="20"/>
      <c r="E598" s="24"/>
      <c r="F598" s="27"/>
      <c r="G598" s="24"/>
      <c r="H598" s="27"/>
      <c r="I598" s="24"/>
      <c r="J598" s="27"/>
      <c r="K598" s="24"/>
      <c r="L598" s="27"/>
      <c r="M598" s="21"/>
      <c r="N598" s="1" t="s">
        <v>311</v>
      </c>
    </row>
    <row r="599" spans="1:52" ht="30" customHeight="1" x14ac:dyDescent="0.3">
      <c r="A599" s="22" t="s">
        <v>1614</v>
      </c>
      <c r="B599" s="22" t="s">
        <v>1615</v>
      </c>
      <c r="C599" s="22" t="s">
        <v>540</v>
      </c>
      <c r="D599" s="23">
        <v>3.9</v>
      </c>
      <c r="E599" s="25">
        <f>단가대비표!O41</f>
        <v>4000</v>
      </c>
      <c r="F599" s="28">
        <f t="shared" ref="F599:F605" si="86">TRUNC(E599*D599,1)</f>
        <v>15600</v>
      </c>
      <c r="G599" s="25">
        <f>단가대비표!P41</f>
        <v>0</v>
      </c>
      <c r="H599" s="28">
        <f t="shared" ref="H599:H605" si="87">TRUNC(G599*D599,1)</f>
        <v>0</v>
      </c>
      <c r="I599" s="25">
        <f>단가대비표!V41</f>
        <v>0</v>
      </c>
      <c r="J599" s="28">
        <f t="shared" ref="J599:J605" si="88">TRUNC(I599*D599,1)</f>
        <v>0</v>
      </c>
      <c r="K599" s="25">
        <f t="shared" ref="K599:L605" si="89">TRUNC(E599+G599+I599,1)</f>
        <v>4000</v>
      </c>
      <c r="L599" s="28">
        <f t="shared" si="89"/>
        <v>15600</v>
      </c>
      <c r="M599" s="22" t="s">
        <v>52</v>
      </c>
      <c r="N599" s="2" t="s">
        <v>311</v>
      </c>
      <c r="O599" s="2" t="s">
        <v>1616</v>
      </c>
      <c r="P599" s="2" t="s">
        <v>64</v>
      </c>
      <c r="Q599" s="2" t="s">
        <v>64</v>
      </c>
      <c r="R599" s="2" t="s">
        <v>63</v>
      </c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2" t="s">
        <v>52</v>
      </c>
      <c r="AW599" s="2" t="s">
        <v>1617</v>
      </c>
      <c r="AX599" s="2" t="s">
        <v>52</v>
      </c>
      <c r="AY599" s="2" t="s">
        <v>52</v>
      </c>
      <c r="AZ599" s="2" t="s">
        <v>52</v>
      </c>
    </row>
    <row r="600" spans="1:52" ht="30" customHeight="1" x14ac:dyDescent="0.3">
      <c r="A600" s="22" t="s">
        <v>1614</v>
      </c>
      <c r="B600" s="22" t="s">
        <v>1618</v>
      </c>
      <c r="C600" s="22" t="s">
        <v>540</v>
      </c>
      <c r="D600" s="23">
        <v>0.29499999999999998</v>
      </c>
      <c r="E600" s="25">
        <f>단가대비표!O38</f>
        <v>4000</v>
      </c>
      <c r="F600" s="28">
        <f t="shared" si="86"/>
        <v>1180</v>
      </c>
      <c r="G600" s="25">
        <f>단가대비표!P38</f>
        <v>0</v>
      </c>
      <c r="H600" s="28">
        <f t="shared" si="87"/>
        <v>0</v>
      </c>
      <c r="I600" s="25">
        <f>단가대비표!V38</f>
        <v>0</v>
      </c>
      <c r="J600" s="28">
        <f t="shared" si="88"/>
        <v>0</v>
      </c>
      <c r="K600" s="25">
        <f t="shared" si="89"/>
        <v>4000</v>
      </c>
      <c r="L600" s="28">
        <f t="shared" si="89"/>
        <v>1180</v>
      </c>
      <c r="M600" s="22" t="s">
        <v>52</v>
      </c>
      <c r="N600" s="2" t="s">
        <v>311</v>
      </c>
      <c r="O600" s="2" t="s">
        <v>1619</v>
      </c>
      <c r="P600" s="2" t="s">
        <v>64</v>
      </c>
      <c r="Q600" s="2" t="s">
        <v>64</v>
      </c>
      <c r="R600" s="2" t="s">
        <v>63</v>
      </c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2" t="s">
        <v>52</v>
      </c>
      <c r="AW600" s="2" t="s">
        <v>1620</v>
      </c>
      <c r="AX600" s="2" t="s">
        <v>52</v>
      </c>
      <c r="AY600" s="2" t="s">
        <v>52</v>
      </c>
      <c r="AZ600" s="2" t="s">
        <v>52</v>
      </c>
    </row>
    <row r="601" spans="1:52" ht="30" customHeight="1" x14ac:dyDescent="0.3">
      <c r="A601" s="22" t="s">
        <v>1614</v>
      </c>
      <c r="B601" s="22" t="s">
        <v>1621</v>
      </c>
      <c r="C601" s="22" t="s">
        <v>540</v>
      </c>
      <c r="D601" s="23">
        <v>0.40200000000000002</v>
      </c>
      <c r="E601" s="25">
        <f>단가대비표!O39</f>
        <v>4000</v>
      </c>
      <c r="F601" s="28">
        <f t="shared" si="86"/>
        <v>1608</v>
      </c>
      <c r="G601" s="25">
        <f>단가대비표!P39</f>
        <v>0</v>
      </c>
      <c r="H601" s="28">
        <f t="shared" si="87"/>
        <v>0</v>
      </c>
      <c r="I601" s="25">
        <f>단가대비표!V39</f>
        <v>0</v>
      </c>
      <c r="J601" s="28">
        <f t="shared" si="88"/>
        <v>0</v>
      </c>
      <c r="K601" s="25">
        <f t="shared" si="89"/>
        <v>4000</v>
      </c>
      <c r="L601" s="28">
        <f t="shared" si="89"/>
        <v>1608</v>
      </c>
      <c r="M601" s="22" t="s">
        <v>52</v>
      </c>
      <c r="N601" s="2" t="s">
        <v>311</v>
      </c>
      <c r="O601" s="2" t="s">
        <v>1622</v>
      </c>
      <c r="P601" s="2" t="s">
        <v>64</v>
      </c>
      <c r="Q601" s="2" t="s">
        <v>64</v>
      </c>
      <c r="R601" s="2" t="s">
        <v>63</v>
      </c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2" t="s">
        <v>52</v>
      </c>
      <c r="AW601" s="2" t="s">
        <v>1623</v>
      </c>
      <c r="AX601" s="2" t="s">
        <v>52</v>
      </c>
      <c r="AY601" s="2" t="s">
        <v>52</v>
      </c>
      <c r="AZ601" s="2" t="s">
        <v>52</v>
      </c>
    </row>
    <row r="602" spans="1:52" ht="30" customHeight="1" x14ac:dyDescent="0.3">
      <c r="A602" s="22" t="s">
        <v>1614</v>
      </c>
      <c r="B602" s="22" t="s">
        <v>1624</v>
      </c>
      <c r="C602" s="22" t="s">
        <v>540</v>
      </c>
      <c r="D602" s="23">
        <v>0.41</v>
      </c>
      <c r="E602" s="25">
        <f>단가대비표!O40</f>
        <v>2000</v>
      </c>
      <c r="F602" s="28">
        <f t="shared" si="86"/>
        <v>820</v>
      </c>
      <c r="G602" s="25">
        <f>단가대비표!P40</f>
        <v>0</v>
      </c>
      <c r="H602" s="28">
        <f t="shared" si="87"/>
        <v>0</v>
      </c>
      <c r="I602" s="25">
        <f>단가대비표!V40</f>
        <v>0</v>
      </c>
      <c r="J602" s="28">
        <f t="shared" si="88"/>
        <v>0</v>
      </c>
      <c r="K602" s="25">
        <f t="shared" si="89"/>
        <v>2000</v>
      </c>
      <c r="L602" s="28">
        <f t="shared" si="89"/>
        <v>820</v>
      </c>
      <c r="M602" s="22" t="s">
        <v>52</v>
      </c>
      <c r="N602" s="2" t="s">
        <v>311</v>
      </c>
      <c r="O602" s="2" t="s">
        <v>1625</v>
      </c>
      <c r="P602" s="2" t="s">
        <v>64</v>
      </c>
      <c r="Q602" s="2" t="s">
        <v>64</v>
      </c>
      <c r="R602" s="2" t="s">
        <v>63</v>
      </c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2" t="s">
        <v>52</v>
      </c>
      <c r="AW602" s="2" t="s">
        <v>1626</v>
      </c>
      <c r="AX602" s="2" t="s">
        <v>52</v>
      </c>
      <c r="AY602" s="2" t="s">
        <v>52</v>
      </c>
      <c r="AZ602" s="2" t="s">
        <v>52</v>
      </c>
    </row>
    <row r="603" spans="1:52" ht="30" customHeight="1" x14ac:dyDescent="0.3">
      <c r="A603" s="22" t="s">
        <v>1564</v>
      </c>
      <c r="B603" s="22" t="s">
        <v>1565</v>
      </c>
      <c r="C603" s="22" t="s">
        <v>78</v>
      </c>
      <c r="D603" s="23">
        <v>1</v>
      </c>
      <c r="E603" s="25">
        <f>일위대가목록!E90</f>
        <v>0</v>
      </c>
      <c r="F603" s="28">
        <f t="shared" si="86"/>
        <v>0</v>
      </c>
      <c r="G603" s="25">
        <f>일위대가목록!F90</f>
        <v>3371</v>
      </c>
      <c r="H603" s="28">
        <f t="shared" si="87"/>
        <v>3371</v>
      </c>
      <c r="I603" s="25">
        <f>일위대가목록!G90</f>
        <v>67</v>
      </c>
      <c r="J603" s="28">
        <f t="shared" si="88"/>
        <v>67</v>
      </c>
      <c r="K603" s="25">
        <f t="shared" si="89"/>
        <v>3438</v>
      </c>
      <c r="L603" s="28">
        <f t="shared" si="89"/>
        <v>3438</v>
      </c>
      <c r="M603" s="22" t="s">
        <v>1566</v>
      </c>
      <c r="N603" s="2" t="s">
        <v>311</v>
      </c>
      <c r="O603" s="2" t="s">
        <v>1563</v>
      </c>
      <c r="P603" s="2" t="s">
        <v>63</v>
      </c>
      <c r="Q603" s="2" t="s">
        <v>64</v>
      </c>
      <c r="R603" s="2" t="s">
        <v>64</v>
      </c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2" t="s">
        <v>52</v>
      </c>
      <c r="AW603" s="2" t="s">
        <v>1627</v>
      </c>
      <c r="AX603" s="2" t="s">
        <v>52</v>
      </c>
      <c r="AY603" s="2" t="s">
        <v>52</v>
      </c>
      <c r="AZ603" s="2" t="s">
        <v>52</v>
      </c>
    </row>
    <row r="604" spans="1:52" ht="30" customHeight="1" x14ac:dyDescent="0.3">
      <c r="A604" s="22" t="s">
        <v>1585</v>
      </c>
      <c r="B604" s="22" t="s">
        <v>1586</v>
      </c>
      <c r="C604" s="22" t="s">
        <v>78</v>
      </c>
      <c r="D604" s="23">
        <v>3</v>
      </c>
      <c r="E604" s="25">
        <f>일위대가목록!E93</f>
        <v>0</v>
      </c>
      <c r="F604" s="28">
        <f t="shared" si="86"/>
        <v>0</v>
      </c>
      <c r="G604" s="25">
        <f>일위대가목록!F93</f>
        <v>4972</v>
      </c>
      <c r="H604" s="28">
        <f t="shared" si="87"/>
        <v>14916</v>
      </c>
      <c r="I604" s="25">
        <f>일위대가목록!G93</f>
        <v>99</v>
      </c>
      <c r="J604" s="28">
        <f t="shared" si="88"/>
        <v>297</v>
      </c>
      <c r="K604" s="25">
        <f t="shared" si="89"/>
        <v>5071</v>
      </c>
      <c r="L604" s="28">
        <f t="shared" si="89"/>
        <v>15213</v>
      </c>
      <c r="M604" s="22" t="s">
        <v>1587</v>
      </c>
      <c r="N604" s="2" t="s">
        <v>311</v>
      </c>
      <c r="O604" s="2" t="s">
        <v>1584</v>
      </c>
      <c r="P604" s="2" t="s">
        <v>63</v>
      </c>
      <c r="Q604" s="2" t="s">
        <v>64</v>
      </c>
      <c r="R604" s="2" t="s">
        <v>64</v>
      </c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2" t="s">
        <v>52</v>
      </c>
      <c r="AW604" s="2" t="s">
        <v>1628</v>
      </c>
      <c r="AX604" s="2" t="s">
        <v>52</v>
      </c>
      <c r="AY604" s="2" t="s">
        <v>52</v>
      </c>
      <c r="AZ604" s="2" t="s">
        <v>52</v>
      </c>
    </row>
    <row r="605" spans="1:52" ht="30" customHeight="1" x14ac:dyDescent="0.3">
      <c r="A605" s="22" t="s">
        <v>1593</v>
      </c>
      <c r="B605" s="22" t="s">
        <v>1594</v>
      </c>
      <c r="C605" s="22" t="s">
        <v>78</v>
      </c>
      <c r="D605" s="23">
        <v>1</v>
      </c>
      <c r="E605" s="25">
        <f>일위대가목록!E94</f>
        <v>0</v>
      </c>
      <c r="F605" s="28">
        <f t="shared" si="86"/>
        <v>0</v>
      </c>
      <c r="G605" s="25">
        <f>일위대가목록!F94</f>
        <v>3599</v>
      </c>
      <c r="H605" s="28">
        <f t="shared" si="87"/>
        <v>3599</v>
      </c>
      <c r="I605" s="25">
        <f>일위대가목록!G94</f>
        <v>71</v>
      </c>
      <c r="J605" s="28">
        <f t="shared" si="88"/>
        <v>71</v>
      </c>
      <c r="K605" s="25">
        <f t="shared" si="89"/>
        <v>3670</v>
      </c>
      <c r="L605" s="28">
        <f t="shared" si="89"/>
        <v>3670</v>
      </c>
      <c r="M605" s="22" t="s">
        <v>1595</v>
      </c>
      <c r="N605" s="2" t="s">
        <v>311</v>
      </c>
      <c r="O605" s="2" t="s">
        <v>1592</v>
      </c>
      <c r="P605" s="2" t="s">
        <v>63</v>
      </c>
      <c r="Q605" s="2" t="s">
        <v>64</v>
      </c>
      <c r="R605" s="2" t="s">
        <v>64</v>
      </c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2" t="s">
        <v>52</v>
      </c>
      <c r="AW605" s="2" t="s">
        <v>1629</v>
      </c>
      <c r="AX605" s="2" t="s">
        <v>52</v>
      </c>
      <c r="AY605" s="2" t="s">
        <v>52</v>
      </c>
      <c r="AZ605" s="2" t="s">
        <v>52</v>
      </c>
    </row>
    <row r="606" spans="1:52" ht="30" customHeight="1" x14ac:dyDescent="0.3">
      <c r="A606" s="22" t="s">
        <v>681</v>
      </c>
      <c r="B606" s="22" t="s">
        <v>52</v>
      </c>
      <c r="C606" s="22" t="s">
        <v>52</v>
      </c>
      <c r="D606" s="23"/>
      <c r="E606" s="25"/>
      <c r="F606" s="28">
        <f>TRUNC(SUMIF(N599:N605, N598, F599:F605),0)</f>
        <v>19208</v>
      </c>
      <c r="G606" s="25"/>
      <c r="H606" s="28">
        <f>TRUNC(SUMIF(N599:N605, N598, H599:H605),0)</f>
        <v>21886</v>
      </c>
      <c r="I606" s="25"/>
      <c r="J606" s="28">
        <f>TRUNC(SUMIF(N599:N605, N598, J599:J605),0)</f>
        <v>435</v>
      </c>
      <c r="K606" s="25"/>
      <c r="L606" s="28">
        <f>F606+H606+J606</f>
        <v>41529</v>
      </c>
      <c r="M606" s="22" t="s">
        <v>52</v>
      </c>
      <c r="N606" s="2" t="s">
        <v>67</v>
      </c>
      <c r="O606" s="2" t="s">
        <v>67</v>
      </c>
      <c r="P606" s="2" t="s">
        <v>52</v>
      </c>
      <c r="Q606" s="2" t="s">
        <v>52</v>
      </c>
      <c r="R606" s="2" t="s">
        <v>52</v>
      </c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2" t="s">
        <v>52</v>
      </c>
      <c r="AW606" s="2" t="s">
        <v>52</v>
      </c>
      <c r="AX606" s="2" t="s">
        <v>52</v>
      </c>
      <c r="AY606" s="2" t="s">
        <v>52</v>
      </c>
      <c r="AZ606" s="2" t="s">
        <v>52</v>
      </c>
    </row>
    <row r="607" spans="1:52" ht="30" customHeight="1" x14ac:dyDescent="0.3">
      <c r="A607" s="23"/>
      <c r="B607" s="23"/>
      <c r="C607" s="23"/>
      <c r="D607" s="23"/>
      <c r="E607" s="25"/>
      <c r="F607" s="28"/>
      <c r="G607" s="25"/>
      <c r="H607" s="28"/>
      <c r="I607" s="25"/>
      <c r="J607" s="28"/>
      <c r="K607" s="25"/>
      <c r="L607" s="28"/>
      <c r="M607" s="23"/>
    </row>
    <row r="608" spans="1:52" ht="30" customHeight="1" x14ac:dyDescent="0.3">
      <c r="A608" s="19" t="s">
        <v>1630</v>
      </c>
      <c r="B608" s="20"/>
      <c r="C608" s="20"/>
      <c r="D608" s="20"/>
      <c r="E608" s="24"/>
      <c r="F608" s="27"/>
      <c r="G608" s="24"/>
      <c r="H608" s="27"/>
      <c r="I608" s="24"/>
      <c r="J608" s="27"/>
      <c r="K608" s="24"/>
      <c r="L608" s="27"/>
      <c r="M608" s="21"/>
      <c r="N608" s="1" t="s">
        <v>315</v>
      </c>
    </row>
    <row r="609" spans="1:52" ht="30" customHeight="1" x14ac:dyDescent="0.3">
      <c r="A609" s="22" t="s">
        <v>1614</v>
      </c>
      <c r="B609" s="22" t="s">
        <v>1615</v>
      </c>
      <c r="C609" s="22" t="s">
        <v>540</v>
      </c>
      <c r="D609" s="23">
        <v>2.6</v>
      </c>
      <c r="E609" s="25">
        <f>단가대비표!O41</f>
        <v>4000</v>
      </c>
      <c r="F609" s="28">
        <f t="shared" ref="F609:F615" si="90">TRUNC(E609*D609,1)</f>
        <v>10400</v>
      </c>
      <c r="G609" s="25">
        <f>단가대비표!P41</f>
        <v>0</v>
      </c>
      <c r="H609" s="28">
        <f t="shared" ref="H609:H615" si="91">TRUNC(G609*D609,1)</f>
        <v>0</v>
      </c>
      <c r="I609" s="25">
        <f>단가대비표!V41</f>
        <v>0</v>
      </c>
      <c r="J609" s="28">
        <f t="shared" ref="J609:J615" si="92">TRUNC(I609*D609,1)</f>
        <v>0</v>
      </c>
      <c r="K609" s="25">
        <f t="shared" ref="K609:L615" si="93">TRUNC(E609+G609+I609,1)</f>
        <v>4000</v>
      </c>
      <c r="L609" s="28">
        <f t="shared" si="93"/>
        <v>10400</v>
      </c>
      <c r="M609" s="22" t="s">
        <v>52</v>
      </c>
      <c r="N609" s="2" t="s">
        <v>315</v>
      </c>
      <c r="O609" s="2" t="s">
        <v>1616</v>
      </c>
      <c r="P609" s="2" t="s">
        <v>64</v>
      </c>
      <c r="Q609" s="2" t="s">
        <v>64</v>
      </c>
      <c r="R609" s="2" t="s">
        <v>63</v>
      </c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2" t="s">
        <v>52</v>
      </c>
      <c r="AW609" s="2" t="s">
        <v>1631</v>
      </c>
      <c r="AX609" s="2" t="s">
        <v>52</v>
      </c>
      <c r="AY609" s="2" t="s">
        <v>52</v>
      </c>
      <c r="AZ609" s="2" t="s">
        <v>52</v>
      </c>
    </row>
    <row r="610" spans="1:52" ht="30" customHeight="1" x14ac:dyDescent="0.3">
      <c r="A610" s="22" t="s">
        <v>1614</v>
      </c>
      <c r="B610" s="22" t="s">
        <v>1618</v>
      </c>
      <c r="C610" s="22" t="s">
        <v>540</v>
      </c>
      <c r="D610" s="23">
        <v>0.29499999999999998</v>
      </c>
      <c r="E610" s="25">
        <f>단가대비표!O38</f>
        <v>4000</v>
      </c>
      <c r="F610" s="28">
        <f t="shared" si="90"/>
        <v>1180</v>
      </c>
      <c r="G610" s="25">
        <f>단가대비표!P38</f>
        <v>0</v>
      </c>
      <c r="H610" s="28">
        <f t="shared" si="91"/>
        <v>0</v>
      </c>
      <c r="I610" s="25">
        <f>단가대비표!V38</f>
        <v>0</v>
      </c>
      <c r="J610" s="28">
        <f t="shared" si="92"/>
        <v>0</v>
      </c>
      <c r="K610" s="25">
        <f t="shared" si="93"/>
        <v>4000</v>
      </c>
      <c r="L610" s="28">
        <f t="shared" si="93"/>
        <v>1180</v>
      </c>
      <c r="M610" s="22" t="s">
        <v>52</v>
      </c>
      <c r="N610" s="2" t="s">
        <v>315</v>
      </c>
      <c r="O610" s="2" t="s">
        <v>1619</v>
      </c>
      <c r="P610" s="2" t="s">
        <v>64</v>
      </c>
      <c r="Q610" s="2" t="s">
        <v>64</v>
      </c>
      <c r="R610" s="2" t="s">
        <v>63</v>
      </c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2" t="s">
        <v>52</v>
      </c>
      <c r="AW610" s="2" t="s">
        <v>1632</v>
      </c>
      <c r="AX610" s="2" t="s">
        <v>52</v>
      </c>
      <c r="AY610" s="2" t="s">
        <v>52</v>
      </c>
      <c r="AZ610" s="2" t="s">
        <v>52</v>
      </c>
    </row>
    <row r="611" spans="1:52" ht="30" customHeight="1" x14ac:dyDescent="0.3">
      <c r="A611" s="22" t="s">
        <v>1614</v>
      </c>
      <c r="B611" s="22" t="s">
        <v>1621</v>
      </c>
      <c r="C611" s="22" t="s">
        <v>540</v>
      </c>
      <c r="D611" s="23">
        <v>0.40200000000000002</v>
      </c>
      <c r="E611" s="25">
        <f>단가대비표!O39</f>
        <v>4000</v>
      </c>
      <c r="F611" s="28">
        <f t="shared" si="90"/>
        <v>1608</v>
      </c>
      <c r="G611" s="25">
        <f>단가대비표!P39</f>
        <v>0</v>
      </c>
      <c r="H611" s="28">
        <f t="shared" si="91"/>
        <v>0</v>
      </c>
      <c r="I611" s="25">
        <f>단가대비표!V39</f>
        <v>0</v>
      </c>
      <c r="J611" s="28">
        <f t="shared" si="92"/>
        <v>0</v>
      </c>
      <c r="K611" s="25">
        <f t="shared" si="93"/>
        <v>4000</v>
      </c>
      <c r="L611" s="28">
        <f t="shared" si="93"/>
        <v>1608</v>
      </c>
      <c r="M611" s="22" t="s">
        <v>52</v>
      </c>
      <c r="N611" s="2" t="s">
        <v>315</v>
      </c>
      <c r="O611" s="2" t="s">
        <v>1622</v>
      </c>
      <c r="P611" s="2" t="s">
        <v>64</v>
      </c>
      <c r="Q611" s="2" t="s">
        <v>64</v>
      </c>
      <c r="R611" s="2" t="s">
        <v>63</v>
      </c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2" t="s">
        <v>52</v>
      </c>
      <c r="AW611" s="2" t="s">
        <v>1633</v>
      </c>
      <c r="AX611" s="2" t="s">
        <v>52</v>
      </c>
      <c r="AY611" s="2" t="s">
        <v>52</v>
      </c>
      <c r="AZ611" s="2" t="s">
        <v>52</v>
      </c>
    </row>
    <row r="612" spans="1:52" ht="30" customHeight="1" x14ac:dyDescent="0.3">
      <c r="A612" s="22" t="s">
        <v>1614</v>
      </c>
      <c r="B612" s="22" t="s">
        <v>1624</v>
      </c>
      <c r="C612" s="22" t="s">
        <v>540</v>
      </c>
      <c r="D612" s="23">
        <v>0.41</v>
      </c>
      <c r="E612" s="25">
        <f>단가대비표!O40</f>
        <v>2000</v>
      </c>
      <c r="F612" s="28">
        <f t="shared" si="90"/>
        <v>820</v>
      </c>
      <c r="G612" s="25">
        <f>단가대비표!P40</f>
        <v>0</v>
      </c>
      <c r="H612" s="28">
        <f t="shared" si="91"/>
        <v>0</v>
      </c>
      <c r="I612" s="25">
        <f>단가대비표!V40</f>
        <v>0</v>
      </c>
      <c r="J612" s="28">
        <f t="shared" si="92"/>
        <v>0</v>
      </c>
      <c r="K612" s="25">
        <f t="shared" si="93"/>
        <v>2000</v>
      </c>
      <c r="L612" s="28">
        <f t="shared" si="93"/>
        <v>820</v>
      </c>
      <c r="M612" s="22" t="s">
        <v>52</v>
      </c>
      <c r="N612" s="2" t="s">
        <v>315</v>
      </c>
      <c r="O612" s="2" t="s">
        <v>1625</v>
      </c>
      <c r="P612" s="2" t="s">
        <v>64</v>
      </c>
      <c r="Q612" s="2" t="s">
        <v>64</v>
      </c>
      <c r="R612" s="2" t="s">
        <v>63</v>
      </c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2" t="s">
        <v>52</v>
      </c>
      <c r="AW612" s="2" t="s">
        <v>1634</v>
      </c>
      <c r="AX612" s="2" t="s">
        <v>52</v>
      </c>
      <c r="AY612" s="2" t="s">
        <v>52</v>
      </c>
      <c r="AZ612" s="2" t="s">
        <v>52</v>
      </c>
    </row>
    <row r="613" spans="1:52" ht="30" customHeight="1" x14ac:dyDescent="0.3">
      <c r="A613" s="22" t="s">
        <v>1564</v>
      </c>
      <c r="B613" s="22" t="s">
        <v>1565</v>
      </c>
      <c r="C613" s="22" t="s">
        <v>78</v>
      </c>
      <c r="D613" s="23">
        <v>1</v>
      </c>
      <c r="E613" s="25">
        <f>일위대가목록!E90</f>
        <v>0</v>
      </c>
      <c r="F613" s="28">
        <f t="shared" si="90"/>
        <v>0</v>
      </c>
      <c r="G613" s="25">
        <f>일위대가목록!F90</f>
        <v>3371</v>
      </c>
      <c r="H613" s="28">
        <f t="shared" si="91"/>
        <v>3371</v>
      </c>
      <c r="I613" s="25">
        <f>일위대가목록!G90</f>
        <v>67</v>
      </c>
      <c r="J613" s="28">
        <f t="shared" si="92"/>
        <v>67</v>
      </c>
      <c r="K613" s="25">
        <f t="shared" si="93"/>
        <v>3438</v>
      </c>
      <c r="L613" s="28">
        <f t="shared" si="93"/>
        <v>3438</v>
      </c>
      <c r="M613" s="22" t="s">
        <v>1566</v>
      </c>
      <c r="N613" s="2" t="s">
        <v>315</v>
      </c>
      <c r="O613" s="2" t="s">
        <v>1563</v>
      </c>
      <c r="P613" s="2" t="s">
        <v>63</v>
      </c>
      <c r="Q613" s="2" t="s">
        <v>64</v>
      </c>
      <c r="R613" s="2" t="s">
        <v>64</v>
      </c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2" t="s">
        <v>52</v>
      </c>
      <c r="AW613" s="2" t="s">
        <v>1635</v>
      </c>
      <c r="AX613" s="2" t="s">
        <v>52</v>
      </c>
      <c r="AY613" s="2" t="s">
        <v>52</v>
      </c>
      <c r="AZ613" s="2" t="s">
        <v>52</v>
      </c>
    </row>
    <row r="614" spans="1:52" ht="30" customHeight="1" x14ac:dyDescent="0.3">
      <c r="A614" s="22" t="s">
        <v>1585</v>
      </c>
      <c r="B614" s="22" t="s">
        <v>1601</v>
      </c>
      <c r="C614" s="22" t="s">
        <v>78</v>
      </c>
      <c r="D614" s="23">
        <v>2</v>
      </c>
      <c r="E614" s="25">
        <f>일위대가목록!E95</f>
        <v>0</v>
      </c>
      <c r="F614" s="28">
        <f t="shared" si="90"/>
        <v>0</v>
      </c>
      <c r="G614" s="25">
        <f>일위대가목록!F95</f>
        <v>6630</v>
      </c>
      <c r="H614" s="28">
        <f t="shared" si="91"/>
        <v>13260</v>
      </c>
      <c r="I614" s="25">
        <f>일위대가목록!G95</f>
        <v>132</v>
      </c>
      <c r="J614" s="28">
        <f t="shared" si="92"/>
        <v>264</v>
      </c>
      <c r="K614" s="25">
        <f t="shared" si="93"/>
        <v>6762</v>
      </c>
      <c r="L614" s="28">
        <f t="shared" si="93"/>
        <v>13524</v>
      </c>
      <c r="M614" s="22" t="s">
        <v>1602</v>
      </c>
      <c r="N614" s="2" t="s">
        <v>315</v>
      </c>
      <c r="O614" s="2" t="s">
        <v>1600</v>
      </c>
      <c r="P614" s="2" t="s">
        <v>63</v>
      </c>
      <c r="Q614" s="2" t="s">
        <v>64</v>
      </c>
      <c r="R614" s="2" t="s">
        <v>64</v>
      </c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2" t="s">
        <v>52</v>
      </c>
      <c r="AW614" s="2" t="s">
        <v>1636</v>
      </c>
      <c r="AX614" s="2" t="s">
        <v>52</v>
      </c>
      <c r="AY614" s="2" t="s">
        <v>52</v>
      </c>
      <c r="AZ614" s="2" t="s">
        <v>52</v>
      </c>
    </row>
    <row r="615" spans="1:52" ht="30" customHeight="1" x14ac:dyDescent="0.3">
      <c r="A615" s="22" t="s">
        <v>1593</v>
      </c>
      <c r="B615" s="22" t="s">
        <v>1608</v>
      </c>
      <c r="C615" s="22" t="s">
        <v>78</v>
      </c>
      <c r="D615" s="23">
        <v>1</v>
      </c>
      <c r="E615" s="25">
        <f>일위대가목록!E96</f>
        <v>0</v>
      </c>
      <c r="F615" s="28">
        <f t="shared" si="90"/>
        <v>0</v>
      </c>
      <c r="G615" s="25">
        <f>일위대가목록!F96</f>
        <v>4628</v>
      </c>
      <c r="H615" s="28">
        <f t="shared" si="91"/>
        <v>4628</v>
      </c>
      <c r="I615" s="25">
        <f>일위대가목록!G96</f>
        <v>92</v>
      </c>
      <c r="J615" s="28">
        <f t="shared" si="92"/>
        <v>92</v>
      </c>
      <c r="K615" s="25">
        <f t="shared" si="93"/>
        <v>4720</v>
      </c>
      <c r="L615" s="28">
        <f t="shared" si="93"/>
        <v>4720</v>
      </c>
      <c r="M615" s="22" t="s">
        <v>1609</v>
      </c>
      <c r="N615" s="2" t="s">
        <v>315</v>
      </c>
      <c r="O615" s="2" t="s">
        <v>1607</v>
      </c>
      <c r="P615" s="2" t="s">
        <v>63</v>
      </c>
      <c r="Q615" s="2" t="s">
        <v>64</v>
      </c>
      <c r="R615" s="2" t="s">
        <v>64</v>
      </c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2" t="s">
        <v>52</v>
      </c>
      <c r="AW615" s="2" t="s">
        <v>1637</v>
      </c>
      <c r="AX615" s="2" t="s">
        <v>52</v>
      </c>
      <c r="AY615" s="2" t="s">
        <v>52</v>
      </c>
      <c r="AZ615" s="2" t="s">
        <v>52</v>
      </c>
    </row>
    <row r="616" spans="1:52" ht="30" customHeight="1" x14ac:dyDescent="0.3">
      <c r="A616" s="22" t="s">
        <v>681</v>
      </c>
      <c r="B616" s="22" t="s">
        <v>52</v>
      </c>
      <c r="C616" s="22" t="s">
        <v>52</v>
      </c>
      <c r="D616" s="23"/>
      <c r="E616" s="25"/>
      <c r="F616" s="28">
        <f>TRUNC(SUMIF(N609:N615, N608, F609:F615),0)</f>
        <v>14008</v>
      </c>
      <c r="G616" s="25"/>
      <c r="H616" s="28">
        <f>TRUNC(SUMIF(N609:N615, N608, H609:H615),0)</f>
        <v>21259</v>
      </c>
      <c r="I616" s="25"/>
      <c r="J616" s="28">
        <f>TRUNC(SUMIF(N609:N615, N608, J609:J615),0)</f>
        <v>423</v>
      </c>
      <c r="K616" s="25"/>
      <c r="L616" s="28">
        <f>F616+H616+J616</f>
        <v>35690</v>
      </c>
      <c r="M616" s="22" t="s">
        <v>52</v>
      </c>
      <c r="N616" s="2" t="s">
        <v>67</v>
      </c>
      <c r="O616" s="2" t="s">
        <v>67</v>
      </c>
      <c r="P616" s="2" t="s">
        <v>52</v>
      </c>
      <c r="Q616" s="2" t="s">
        <v>52</v>
      </c>
      <c r="R616" s="2" t="s">
        <v>52</v>
      </c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2" t="s">
        <v>52</v>
      </c>
      <c r="AW616" s="2" t="s">
        <v>52</v>
      </c>
      <c r="AX616" s="2" t="s">
        <v>52</v>
      </c>
      <c r="AY616" s="2" t="s">
        <v>52</v>
      </c>
      <c r="AZ616" s="2" t="s">
        <v>52</v>
      </c>
    </row>
    <row r="617" spans="1:52" ht="30" customHeight="1" x14ac:dyDescent="0.3">
      <c r="A617" s="23"/>
      <c r="B617" s="23"/>
      <c r="C617" s="23"/>
      <c r="D617" s="23"/>
      <c r="E617" s="25"/>
      <c r="F617" s="28"/>
      <c r="G617" s="25"/>
      <c r="H617" s="28"/>
      <c r="I617" s="25"/>
      <c r="J617" s="28"/>
      <c r="K617" s="25"/>
      <c r="L617" s="28"/>
      <c r="M617" s="23"/>
    </row>
    <row r="618" spans="1:52" ht="30" customHeight="1" x14ac:dyDescent="0.3">
      <c r="A618" s="19" t="s">
        <v>1638</v>
      </c>
      <c r="B618" s="20"/>
      <c r="C618" s="20"/>
      <c r="D618" s="20"/>
      <c r="E618" s="24"/>
      <c r="F618" s="27"/>
      <c r="G618" s="24"/>
      <c r="H618" s="27"/>
      <c r="I618" s="24"/>
      <c r="J618" s="27"/>
      <c r="K618" s="24"/>
      <c r="L618" s="27"/>
      <c r="M618" s="21"/>
      <c r="N618" s="1" t="s">
        <v>1639</v>
      </c>
    </row>
    <row r="619" spans="1:52" ht="30" customHeight="1" x14ac:dyDescent="0.3">
      <c r="A619" s="22" t="s">
        <v>1643</v>
      </c>
      <c r="B619" s="22" t="s">
        <v>1644</v>
      </c>
      <c r="C619" s="22" t="s">
        <v>678</v>
      </c>
      <c r="D619" s="23">
        <v>2.5000000000000001E-2</v>
      </c>
      <c r="E619" s="25">
        <f>단가대비표!O195</f>
        <v>0</v>
      </c>
      <c r="F619" s="28">
        <f>TRUNC(E619*D619,1)</f>
        <v>0</v>
      </c>
      <c r="G619" s="25">
        <f>단가대비표!P195</f>
        <v>209131</v>
      </c>
      <c r="H619" s="28">
        <f>TRUNC(G619*D619,1)</f>
        <v>5228.2</v>
      </c>
      <c r="I619" s="25">
        <f>단가대비표!V195</f>
        <v>0</v>
      </c>
      <c r="J619" s="28">
        <f>TRUNC(I619*D619,1)</f>
        <v>0</v>
      </c>
      <c r="K619" s="25">
        <f>TRUNC(E619+G619+I619,1)</f>
        <v>209131</v>
      </c>
      <c r="L619" s="28">
        <f>TRUNC(F619+H619+J619,1)</f>
        <v>5228.2</v>
      </c>
      <c r="M619" s="22" t="s">
        <v>52</v>
      </c>
      <c r="N619" s="2" t="s">
        <v>1639</v>
      </c>
      <c r="O619" s="2" t="s">
        <v>1645</v>
      </c>
      <c r="P619" s="2" t="s">
        <v>64</v>
      </c>
      <c r="Q619" s="2" t="s">
        <v>64</v>
      </c>
      <c r="R619" s="2" t="s">
        <v>63</v>
      </c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2" t="s">
        <v>52</v>
      </c>
      <c r="AW619" s="2" t="s">
        <v>1646</v>
      </c>
      <c r="AX619" s="2" t="s">
        <v>52</v>
      </c>
      <c r="AY619" s="2" t="s">
        <v>52</v>
      </c>
      <c r="AZ619" s="2" t="s">
        <v>52</v>
      </c>
    </row>
    <row r="620" spans="1:52" ht="30" customHeight="1" x14ac:dyDescent="0.3">
      <c r="A620" s="22" t="s">
        <v>681</v>
      </c>
      <c r="B620" s="22" t="s">
        <v>52</v>
      </c>
      <c r="C620" s="22" t="s">
        <v>52</v>
      </c>
      <c r="D620" s="23"/>
      <c r="E620" s="25"/>
      <c r="F620" s="28">
        <f>TRUNC(SUMIF(N619:N619, N618, F619:F619),0)</f>
        <v>0</v>
      </c>
      <c r="G620" s="25"/>
      <c r="H620" s="28">
        <f>TRUNC(SUMIF(N619:N619, N618, H619:H619),0)</f>
        <v>5228</v>
      </c>
      <c r="I620" s="25"/>
      <c r="J620" s="28">
        <f>TRUNC(SUMIF(N619:N619, N618, J619:J619),0)</f>
        <v>0</v>
      </c>
      <c r="K620" s="25"/>
      <c r="L620" s="28">
        <f>F620+H620+J620</f>
        <v>5228</v>
      </c>
      <c r="M620" s="22" t="s">
        <v>52</v>
      </c>
      <c r="N620" s="2" t="s">
        <v>67</v>
      </c>
      <c r="O620" s="2" t="s">
        <v>67</v>
      </c>
      <c r="P620" s="2" t="s">
        <v>52</v>
      </c>
      <c r="Q620" s="2" t="s">
        <v>52</v>
      </c>
      <c r="R620" s="2" t="s">
        <v>52</v>
      </c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2" t="s">
        <v>52</v>
      </c>
      <c r="AW620" s="2" t="s">
        <v>52</v>
      </c>
      <c r="AX620" s="2" t="s">
        <v>52</v>
      </c>
      <c r="AY620" s="2" t="s">
        <v>52</v>
      </c>
      <c r="AZ620" s="2" t="s">
        <v>52</v>
      </c>
    </row>
    <row r="621" spans="1:52" ht="30" customHeight="1" x14ac:dyDescent="0.3">
      <c r="A621" s="23"/>
      <c r="B621" s="23"/>
      <c r="C621" s="23"/>
      <c r="D621" s="23"/>
      <c r="E621" s="25"/>
      <c r="F621" s="28"/>
      <c r="G621" s="25"/>
      <c r="H621" s="28"/>
      <c r="I621" s="25"/>
      <c r="J621" s="28"/>
      <c r="K621" s="25"/>
      <c r="L621" s="28"/>
      <c r="M621" s="23"/>
    </row>
    <row r="622" spans="1:52" ht="30" customHeight="1" x14ac:dyDescent="0.3">
      <c r="A622" s="19" t="s">
        <v>1647</v>
      </c>
      <c r="B622" s="20"/>
      <c r="C622" s="20"/>
      <c r="D622" s="20"/>
      <c r="E622" s="24"/>
      <c r="F622" s="27"/>
      <c r="G622" s="24"/>
      <c r="H622" s="27"/>
      <c r="I622" s="24"/>
      <c r="J622" s="27"/>
      <c r="K622" s="24"/>
      <c r="L622" s="27"/>
      <c r="M622" s="21"/>
      <c r="N622" s="1" t="s">
        <v>1648</v>
      </c>
    </row>
    <row r="623" spans="1:52" ht="30" customHeight="1" x14ac:dyDescent="0.3">
      <c r="A623" s="22" t="s">
        <v>1652</v>
      </c>
      <c r="B623" s="22" t="s">
        <v>1653</v>
      </c>
      <c r="C623" s="22" t="s">
        <v>670</v>
      </c>
      <c r="D623" s="23">
        <v>1.2</v>
      </c>
      <c r="E623" s="25">
        <f>단가대비표!O131</f>
        <v>5292</v>
      </c>
      <c r="F623" s="28">
        <f>TRUNC(E623*D623,1)</f>
        <v>6350.4</v>
      </c>
      <c r="G623" s="25">
        <f>단가대비표!P131</f>
        <v>0</v>
      </c>
      <c r="H623" s="28">
        <f>TRUNC(G623*D623,1)</f>
        <v>0</v>
      </c>
      <c r="I623" s="25">
        <f>단가대비표!V131</f>
        <v>0</v>
      </c>
      <c r="J623" s="28">
        <f>TRUNC(I623*D623,1)</f>
        <v>0</v>
      </c>
      <c r="K623" s="25">
        <f>TRUNC(E623+G623+I623,1)</f>
        <v>5292</v>
      </c>
      <c r="L623" s="28">
        <f>TRUNC(F623+H623+J623,1)</f>
        <v>6350.4</v>
      </c>
      <c r="M623" s="22" t="s">
        <v>52</v>
      </c>
      <c r="N623" s="2" t="s">
        <v>1648</v>
      </c>
      <c r="O623" s="2" t="s">
        <v>1654</v>
      </c>
      <c r="P623" s="2" t="s">
        <v>64</v>
      </c>
      <c r="Q623" s="2" t="s">
        <v>64</v>
      </c>
      <c r="R623" s="2" t="s">
        <v>63</v>
      </c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2" t="s">
        <v>52</v>
      </c>
      <c r="AW623" s="2" t="s">
        <v>1655</v>
      </c>
      <c r="AX623" s="2" t="s">
        <v>52</v>
      </c>
      <c r="AY623" s="2" t="s">
        <v>52</v>
      </c>
      <c r="AZ623" s="2" t="s">
        <v>52</v>
      </c>
    </row>
    <row r="624" spans="1:52" ht="30" customHeight="1" x14ac:dyDescent="0.3">
      <c r="A624" s="22" t="s">
        <v>1640</v>
      </c>
      <c r="B624" s="22" t="s">
        <v>1641</v>
      </c>
      <c r="C624" s="22" t="s">
        <v>72</v>
      </c>
      <c r="D624" s="23">
        <v>1</v>
      </c>
      <c r="E624" s="25">
        <f>일위대가목록!E99</f>
        <v>0</v>
      </c>
      <c r="F624" s="28">
        <f>TRUNC(E624*D624,1)</f>
        <v>0</v>
      </c>
      <c r="G624" s="25">
        <f>일위대가목록!F99</f>
        <v>5228</v>
      </c>
      <c r="H624" s="28">
        <f>TRUNC(G624*D624,1)</f>
        <v>5228</v>
      </c>
      <c r="I624" s="25">
        <f>일위대가목록!G99</f>
        <v>0</v>
      </c>
      <c r="J624" s="28">
        <f>TRUNC(I624*D624,1)</f>
        <v>0</v>
      </c>
      <c r="K624" s="25">
        <f>TRUNC(E624+G624+I624,1)</f>
        <v>5228</v>
      </c>
      <c r="L624" s="28">
        <f>TRUNC(F624+H624+J624,1)</f>
        <v>5228</v>
      </c>
      <c r="M624" s="22" t="s">
        <v>1642</v>
      </c>
      <c r="N624" s="2" t="s">
        <v>1648</v>
      </c>
      <c r="O624" s="2" t="s">
        <v>1639</v>
      </c>
      <c r="P624" s="2" t="s">
        <v>63</v>
      </c>
      <c r="Q624" s="2" t="s">
        <v>64</v>
      </c>
      <c r="R624" s="2" t="s">
        <v>64</v>
      </c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2" t="s">
        <v>52</v>
      </c>
      <c r="AW624" s="2" t="s">
        <v>1656</v>
      </c>
      <c r="AX624" s="2" t="s">
        <v>52</v>
      </c>
      <c r="AY624" s="2" t="s">
        <v>52</v>
      </c>
      <c r="AZ624" s="2" t="s">
        <v>52</v>
      </c>
    </row>
    <row r="625" spans="1:52" ht="30" customHeight="1" x14ac:dyDescent="0.3">
      <c r="A625" s="22" t="s">
        <v>681</v>
      </c>
      <c r="B625" s="22" t="s">
        <v>52</v>
      </c>
      <c r="C625" s="22" t="s">
        <v>52</v>
      </c>
      <c r="D625" s="23"/>
      <c r="E625" s="25"/>
      <c r="F625" s="28">
        <f>TRUNC(SUMIF(N623:N624, N622, F623:F624),0)</f>
        <v>6350</v>
      </c>
      <c r="G625" s="25"/>
      <c r="H625" s="28">
        <f>TRUNC(SUMIF(N623:N624, N622, H623:H624),0)</f>
        <v>5228</v>
      </c>
      <c r="I625" s="25"/>
      <c r="J625" s="28">
        <f>TRUNC(SUMIF(N623:N624, N622, J623:J624),0)</f>
        <v>0</v>
      </c>
      <c r="K625" s="25"/>
      <c r="L625" s="28">
        <f>F625+H625+J625</f>
        <v>11578</v>
      </c>
      <c r="M625" s="22" t="s">
        <v>52</v>
      </c>
      <c r="N625" s="2" t="s">
        <v>67</v>
      </c>
      <c r="O625" s="2" t="s">
        <v>67</v>
      </c>
      <c r="P625" s="2" t="s">
        <v>52</v>
      </c>
      <c r="Q625" s="2" t="s">
        <v>52</v>
      </c>
      <c r="R625" s="2" t="s">
        <v>52</v>
      </c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2" t="s">
        <v>52</v>
      </c>
      <c r="AW625" s="2" t="s">
        <v>52</v>
      </c>
      <c r="AX625" s="2" t="s">
        <v>52</v>
      </c>
      <c r="AY625" s="2" t="s">
        <v>52</v>
      </c>
      <c r="AZ625" s="2" t="s">
        <v>52</v>
      </c>
    </row>
    <row r="626" spans="1:52" ht="30" customHeight="1" x14ac:dyDescent="0.3">
      <c r="A626" s="23"/>
      <c r="B626" s="23"/>
      <c r="C626" s="23"/>
      <c r="D626" s="23"/>
      <c r="E626" s="25"/>
      <c r="F626" s="28"/>
      <c r="G626" s="25"/>
      <c r="H626" s="28"/>
      <c r="I626" s="25"/>
      <c r="J626" s="28"/>
      <c r="K626" s="25"/>
      <c r="L626" s="28"/>
      <c r="M626" s="23"/>
    </row>
    <row r="627" spans="1:52" ht="30" customHeight="1" x14ac:dyDescent="0.3">
      <c r="A627" s="19" t="s">
        <v>1657</v>
      </c>
      <c r="B627" s="20"/>
      <c r="C627" s="20"/>
      <c r="D627" s="20"/>
      <c r="E627" s="24"/>
      <c r="F627" s="27"/>
      <c r="G627" s="24"/>
      <c r="H627" s="27"/>
      <c r="I627" s="24"/>
      <c r="J627" s="27"/>
      <c r="K627" s="24"/>
      <c r="L627" s="27"/>
      <c r="M627" s="21"/>
      <c r="N627" s="1" t="s">
        <v>320</v>
      </c>
    </row>
    <row r="628" spans="1:52" ht="30" customHeight="1" x14ac:dyDescent="0.3">
      <c r="A628" s="22" t="s">
        <v>1538</v>
      </c>
      <c r="B628" s="22" t="s">
        <v>677</v>
      </c>
      <c r="C628" s="22" t="s">
        <v>678</v>
      </c>
      <c r="D628" s="23">
        <v>5.6000000000000001E-2</v>
      </c>
      <c r="E628" s="25">
        <f>단가대비표!O186</f>
        <v>0</v>
      </c>
      <c r="F628" s="28">
        <f>TRUNC(E628*D628,1)</f>
        <v>0</v>
      </c>
      <c r="G628" s="25">
        <f>단가대비표!P186</f>
        <v>277276</v>
      </c>
      <c r="H628" s="28">
        <f>TRUNC(G628*D628,1)</f>
        <v>15527.4</v>
      </c>
      <c r="I628" s="25">
        <f>단가대비표!V186</f>
        <v>0</v>
      </c>
      <c r="J628" s="28">
        <f>TRUNC(I628*D628,1)</f>
        <v>0</v>
      </c>
      <c r="K628" s="25">
        <f t="shared" ref="K628:L630" si="94">TRUNC(E628+G628+I628,1)</f>
        <v>277276</v>
      </c>
      <c r="L628" s="28">
        <f t="shared" si="94"/>
        <v>15527.4</v>
      </c>
      <c r="M628" s="22" t="s">
        <v>52</v>
      </c>
      <c r="N628" s="2" t="s">
        <v>320</v>
      </c>
      <c r="O628" s="2" t="s">
        <v>1539</v>
      </c>
      <c r="P628" s="2" t="s">
        <v>64</v>
      </c>
      <c r="Q628" s="2" t="s">
        <v>64</v>
      </c>
      <c r="R628" s="2" t="s">
        <v>63</v>
      </c>
      <c r="S628" s="3"/>
      <c r="T628" s="3"/>
      <c r="U628" s="3"/>
      <c r="V628" s="3">
        <v>1</v>
      </c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2" t="s">
        <v>52</v>
      </c>
      <c r="AW628" s="2" t="s">
        <v>1658</v>
      </c>
      <c r="AX628" s="2" t="s">
        <v>52</v>
      </c>
      <c r="AY628" s="2" t="s">
        <v>52</v>
      </c>
      <c r="AZ628" s="2" t="s">
        <v>52</v>
      </c>
    </row>
    <row r="629" spans="1:52" ht="30" customHeight="1" x14ac:dyDescent="0.3">
      <c r="A629" s="22" t="s">
        <v>1134</v>
      </c>
      <c r="B629" s="22" t="s">
        <v>677</v>
      </c>
      <c r="C629" s="22" t="s">
        <v>678</v>
      </c>
      <c r="D629" s="23">
        <v>4.2999999999999997E-2</v>
      </c>
      <c r="E629" s="25">
        <f>단가대비표!O172</f>
        <v>0</v>
      </c>
      <c r="F629" s="28">
        <f>TRUNC(E629*D629,1)</f>
        <v>0</v>
      </c>
      <c r="G629" s="25">
        <f>단가대비표!P172</f>
        <v>172068</v>
      </c>
      <c r="H629" s="28">
        <f>TRUNC(G629*D629,1)</f>
        <v>7398.9</v>
      </c>
      <c r="I629" s="25">
        <f>단가대비표!V172</f>
        <v>0</v>
      </c>
      <c r="J629" s="28">
        <f>TRUNC(I629*D629,1)</f>
        <v>0</v>
      </c>
      <c r="K629" s="25">
        <f t="shared" si="94"/>
        <v>172068</v>
      </c>
      <c r="L629" s="28">
        <f t="shared" si="94"/>
        <v>7398.9</v>
      </c>
      <c r="M629" s="22" t="s">
        <v>52</v>
      </c>
      <c r="N629" s="2" t="s">
        <v>320</v>
      </c>
      <c r="O629" s="2" t="s">
        <v>1186</v>
      </c>
      <c r="P629" s="2" t="s">
        <v>64</v>
      </c>
      <c r="Q629" s="2" t="s">
        <v>64</v>
      </c>
      <c r="R629" s="2" t="s">
        <v>63</v>
      </c>
      <c r="S629" s="3"/>
      <c r="T629" s="3"/>
      <c r="U629" s="3"/>
      <c r="V629" s="3">
        <v>1</v>
      </c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2" t="s">
        <v>52</v>
      </c>
      <c r="AW629" s="2" t="s">
        <v>1659</v>
      </c>
      <c r="AX629" s="2" t="s">
        <v>52</v>
      </c>
      <c r="AY629" s="2" t="s">
        <v>52</v>
      </c>
      <c r="AZ629" s="2" t="s">
        <v>52</v>
      </c>
    </row>
    <row r="630" spans="1:52" ht="30" customHeight="1" x14ac:dyDescent="0.3">
      <c r="A630" s="22" t="s">
        <v>1239</v>
      </c>
      <c r="B630" s="22" t="s">
        <v>1292</v>
      </c>
      <c r="C630" s="22" t="s">
        <v>630</v>
      </c>
      <c r="D630" s="23">
        <v>1</v>
      </c>
      <c r="E630" s="25">
        <v>0</v>
      </c>
      <c r="F630" s="28">
        <f>TRUNC(E630*D630,1)</f>
        <v>0</v>
      </c>
      <c r="G630" s="25">
        <v>0</v>
      </c>
      <c r="H630" s="28">
        <f>TRUNC(G630*D630,1)</f>
        <v>0</v>
      </c>
      <c r="I630" s="25">
        <f>TRUNC(SUMIF(V628:V630, RIGHTB(O630, 1), H628:H630)*U630, 2)</f>
        <v>458.52</v>
      </c>
      <c r="J630" s="28">
        <f>TRUNC(I630*D630,1)</f>
        <v>458.5</v>
      </c>
      <c r="K630" s="25">
        <f t="shared" si="94"/>
        <v>458.5</v>
      </c>
      <c r="L630" s="28">
        <f t="shared" si="94"/>
        <v>458.5</v>
      </c>
      <c r="M630" s="22" t="s">
        <v>52</v>
      </c>
      <c r="N630" s="2" t="s">
        <v>320</v>
      </c>
      <c r="O630" s="2" t="s">
        <v>631</v>
      </c>
      <c r="P630" s="2" t="s">
        <v>64</v>
      </c>
      <c r="Q630" s="2" t="s">
        <v>64</v>
      </c>
      <c r="R630" s="2" t="s">
        <v>64</v>
      </c>
      <c r="S630" s="3">
        <v>1</v>
      </c>
      <c r="T630" s="3">
        <v>2</v>
      </c>
      <c r="U630" s="3">
        <v>0.02</v>
      </c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2" t="s">
        <v>52</v>
      </c>
      <c r="AW630" s="2" t="s">
        <v>1660</v>
      </c>
      <c r="AX630" s="2" t="s">
        <v>52</v>
      </c>
      <c r="AY630" s="2" t="s">
        <v>52</v>
      </c>
      <c r="AZ630" s="2" t="s">
        <v>52</v>
      </c>
    </row>
    <row r="631" spans="1:52" ht="30" customHeight="1" x14ac:dyDescent="0.3">
      <c r="A631" s="22" t="s">
        <v>681</v>
      </c>
      <c r="B631" s="22" t="s">
        <v>52</v>
      </c>
      <c r="C631" s="22" t="s">
        <v>52</v>
      </c>
      <c r="D631" s="23"/>
      <c r="E631" s="25"/>
      <c r="F631" s="28">
        <f>TRUNC(SUMIF(N628:N630, N627, F628:F630),0)</f>
        <v>0</v>
      </c>
      <c r="G631" s="25"/>
      <c r="H631" s="28">
        <f>TRUNC(SUMIF(N628:N630, N627, H628:H630),0)</f>
        <v>22926</v>
      </c>
      <c r="I631" s="25"/>
      <c r="J631" s="28">
        <f>TRUNC(SUMIF(N628:N630, N627, J628:J630),0)</f>
        <v>458</v>
      </c>
      <c r="K631" s="25"/>
      <c r="L631" s="28">
        <f>F631+H631+J631</f>
        <v>23384</v>
      </c>
      <c r="M631" s="22" t="s">
        <v>52</v>
      </c>
      <c r="N631" s="2" t="s">
        <v>67</v>
      </c>
      <c r="O631" s="2" t="s">
        <v>67</v>
      </c>
      <c r="P631" s="2" t="s">
        <v>52</v>
      </c>
      <c r="Q631" s="2" t="s">
        <v>52</v>
      </c>
      <c r="R631" s="2" t="s">
        <v>52</v>
      </c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2" t="s">
        <v>52</v>
      </c>
      <c r="AW631" s="2" t="s">
        <v>52</v>
      </c>
      <c r="AX631" s="2" t="s">
        <v>52</v>
      </c>
      <c r="AY631" s="2" t="s">
        <v>52</v>
      </c>
      <c r="AZ631" s="2" t="s">
        <v>52</v>
      </c>
    </row>
    <row r="632" spans="1:52" ht="30" customHeight="1" x14ac:dyDescent="0.3">
      <c r="A632" s="23"/>
      <c r="B632" s="23"/>
      <c r="C632" s="23"/>
      <c r="D632" s="23"/>
      <c r="E632" s="25"/>
      <c r="F632" s="28"/>
      <c r="G632" s="25"/>
      <c r="H632" s="28"/>
      <c r="I632" s="25"/>
      <c r="J632" s="28"/>
      <c r="K632" s="25"/>
      <c r="L632" s="28"/>
      <c r="M632" s="23"/>
    </row>
    <row r="633" spans="1:52" ht="30" customHeight="1" x14ac:dyDescent="0.3">
      <c r="A633" s="19" t="s">
        <v>1661</v>
      </c>
      <c r="B633" s="20"/>
      <c r="C633" s="20"/>
      <c r="D633" s="20"/>
      <c r="E633" s="24"/>
      <c r="F633" s="27"/>
      <c r="G633" s="24"/>
      <c r="H633" s="27"/>
      <c r="I633" s="24"/>
      <c r="J633" s="27"/>
      <c r="K633" s="24"/>
      <c r="L633" s="27"/>
      <c r="M633" s="21"/>
      <c r="N633" s="1" t="s">
        <v>1662</v>
      </c>
    </row>
    <row r="634" spans="1:52" ht="30" customHeight="1" x14ac:dyDescent="0.3">
      <c r="A634" s="22" t="s">
        <v>1567</v>
      </c>
      <c r="B634" s="22" t="s">
        <v>677</v>
      </c>
      <c r="C634" s="22" t="s">
        <v>678</v>
      </c>
      <c r="D634" s="23">
        <v>7.4999999999999997E-2</v>
      </c>
      <c r="E634" s="25">
        <f>단가대비표!O185</f>
        <v>0</v>
      </c>
      <c r="F634" s="28">
        <f>TRUNC(E634*D634,1)</f>
        <v>0</v>
      </c>
      <c r="G634" s="25">
        <f>단가대비표!P185</f>
        <v>228286</v>
      </c>
      <c r="H634" s="28">
        <f>TRUNC(G634*D634,1)</f>
        <v>17121.400000000001</v>
      </c>
      <c r="I634" s="25">
        <f>단가대비표!V185</f>
        <v>0</v>
      </c>
      <c r="J634" s="28">
        <f>TRUNC(I634*D634,1)</f>
        <v>0</v>
      </c>
      <c r="K634" s="25">
        <f t="shared" ref="K634:L636" si="95">TRUNC(E634+G634+I634,1)</f>
        <v>228286</v>
      </c>
      <c r="L634" s="28">
        <f t="shared" si="95"/>
        <v>17121.400000000001</v>
      </c>
      <c r="M634" s="22" t="s">
        <v>52</v>
      </c>
      <c r="N634" s="2" t="s">
        <v>1662</v>
      </c>
      <c r="O634" s="2" t="s">
        <v>1568</v>
      </c>
      <c r="P634" s="2" t="s">
        <v>64</v>
      </c>
      <c r="Q634" s="2" t="s">
        <v>64</v>
      </c>
      <c r="R634" s="2" t="s">
        <v>63</v>
      </c>
      <c r="S634" s="3"/>
      <c r="T634" s="3"/>
      <c r="U634" s="3"/>
      <c r="V634" s="3">
        <v>1</v>
      </c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2" t="s">
        <v>52</v>
      </c>
      <c r="AW634" s="2" t="s">
        <v>1665</v>
      </c>
      <c r="AX634" s="2" t="s">
        <v>52</v>
      </c>
      <c r="AY634" s="2" t="s">
        <v>52</v>
      </c>
      <c r="AZ634" s="2" t="s">
        <v>52</v>
      </c>
    </row>
    <row r="635" spans="1:52" ht="30" customHeight="1" x14ac:dyDescent="0.3">
      <c r="A635" s="22" t="s">
        <v>1134</v>
      </c>
      <c r="B635" s="22" t="s">
        <v>677</v>
      </c>
      <c r="C635" s="22" t="s">
        <v>678</v>
      </c>
      <c r="D635" s="23">
        <v>0.04</v>
      </c>
      <c r="E635" s="25">
        <f>단가대비표!O172</f>
        <v>0</v>
      </c>
      <c r="F635" s="28">
        <f>TRUNC(E635*D635,1)</f>
        <v>0</v>
      </c>
      <c r="G635" s="25">
        <f>단가대비표!P172</f>
        <v>172068</v>
      </c>
      <c r="H635" s="28">
        <f>TRUNC(G635*D635,1)</f>
        <v>6882.7</v>
      </c>
      <c r="I635" s="25">
        <f>단가대비표!V172</f>
        <v>0</v>
      </c>
      <c r="J635" s="28">
        <f>TRUNC(I635*D635,1)</f>
        <v>0</v>
      </c>
      <c r="K635" s="25">
        <f t="shared" si="95"/>
        <v>172068</v>
      </c>
      <c r="L635" s="28">
        <f t="shared" si="95"/>
        <v>6882.7</v>
      </c>
      <c r="M635" s="22" t="s">
        <v>52</v>
      </c>
      <c r="N635" s="2" t="s">
        <v>1662</v>
      </c>
      <c r="O635" s="2" t="s">
        <v>1186</v>
      </c>
      <c r="P635" s="2" t="s">
        <v>64</v>
      </c>
      <c r="Q635" s="2" t="s">
        <v>64</v>
      </c>
      <c r="R635" s="2" t="s">
        <v>63</v>
      </c>
      <c r="S635" s="3"/>
      <c r="T635" s="3"/>
      <c r="U635" s="3"/>
      <c r="V635" s="3">
        <v>1</v>
      </c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2" t="s">
        <v>52</v>
      </c>
      <c r="AW635" s="2" t="s">
        <v>1666</v>
      </c>
      <c r="AX635" s="2" t="s">
        <v>52</v>
      </c>
      <c r="AY635" s="2" t="s">
        <v>52</v>
      </c>
      <c r="AZ635" s="2" t="s">
        <v>52</v>
      </c>
    </row>
    <row r="636" spans="1:52" ht="30" customHeight="1" x14ac:dyDescent="0.3">
      <c r="A636" s="22" t="s">
        <v>1239</v>
      </c>
      <c r="B636" s="22" t="s">
        <v>1190</v>
      </c>
      <c r="C636" s="22" t="s">
        <v>630</v>
      </c>
      <c r="D636" s="23">
        <v>1</v>
      </c>
      <c r="E636" s="25">
        <v>0</v>
      </c>
      <c r="F636" s="28">
        <f>TRUNC(E636*D636,1)</f>
        <v>0</v>
      </c>
      <c r="G636" s="25">
        <v>0</v>
      </c>
      <c r="H636" s="28">
        <f>TRUNC(G636*D636,1)</f>
        <v>0</v>
      </c>
      <c r="I636" s="25">
        <f>TRUNC(SUMIF(V634:V636, RIGHTB(O636, 1), H634:H636)*U636, 2)</f>
        <v>720.12</v>
      </c>
      <c r="J636" s="28">
        <f>TRUNC(I636*D636,1)</f>
        <v>720.1</v>
      </c>
      <c r="K636" s="25">
        <f t="shared" si="95"/>
        <v>720.1</v>
      </c>
      <c r="L636" s="28">
        <f t="shared" si="95"/>
        <v>720.1</v>
      </c>
      <c r="M636" s="22" t="s">
        <v>52</v>
      </c>
      <c r="N636" s="2" t="s">
        <v>1662</v>
      </c>
      <c r="O636" s="2" t="s">
        <v>631</v>
      </c>
      <c r="P636" s="2" t="s">
        <v>64</v>
      </c>
      <c r="Q636" s="2" t="s">
        <v>64</v>
      </c>
      <c r="R636" s="2" t="s">
        <v>64</v>
      </c>
      <c r="S636" s="3">
        <v>1</v>
      </c>
      <c r="T636" s="3">
        <v>2</v>
      </c>
      <c r="U636" s="3">
        <v>0.03</v>
      </c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2" t="s">
        <v>52</v>
      </c>
      <c r="AW636" s="2" t="s">
        <v>1667</v>
      </c>
      <c r="AX636" s="2" t="s">
        <v>52</v>
      </c>
      <c r="AY636" s="2" t="s">
        <v>52</v>
      </c>
      <c r="AZ636" s="2" t="s">
        <v>52</v>
      </c>
    </row>
    <row r="637" spans="1:52" ht="30" customHeight="1" x14ac:dyDescent="0.3">
      <c r="A637" s="22" t="s">
        <v>681</v>
      </c>
      <c r="B637" s="22" t="s">
        <v>52</v>
      </c>
      <c r="C637" s="22" t="s">
        <v>52</v>
      </c>
      <c r="D637" s="23"/>
      <c r="E637" s="25"/>
      <c r="F637" s="28">
        <f>TRUNC(SUMIF(N634:N636, N633, F634:F636),0)</f>
        <v>0</v>
      </c>
      <c r="G637" s="25"/>
      <c r="H637" s="28">
        <f>TRUNC(SUMIF(N634:N636, N633, H634:H636),0)</f>
        <v>24004</v>
      </c>
      <c r="I637" s="25"/>
      <c r="J637" s="28">
        <f>TRUNC(SUMIF(N634:N636, N633, J634:J636),0)</f>
        <v>720</v>
      </c>
      <c r="K637" s="25"/>
      <c r="L637" s="28">
        <f>F637+H637+J637</f>
        <v>24724</v>
      </c>
      <c r="M637" s="22" t="s">
        <v>52</v>
      </c>
      <c r="N637" s="2" t="s">
        <v>67</v>
      </c>
      <c r="O637" s="2" t="s">
        <v>67</v>
      </c>
      <c r="P637" s="2" t="s">
        <v>52</v>
      </c>
      <c r="Q637" s="2" t="s">
        <v>52</v>
      </c>
      <c r="R637" s="2" t="s">
        <v>52</v>
      </c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2" t="s">
        <v>52</v>
      </c>
      <c r="AW637" s="2" t="s">
        <v>52</v>
      </c>
      <c r="AX637" s="2" t="s">
        <v>52</v>
      </c>
      <c r="AY637" s="2" t="s">
        <v>52</v>
      </c>
      <c r="AZ637" s="2" t="s">
        <v>52</v>
      </c>
    </row>
    <row r="638" spans="1:52" ht="30" customHeight="1" x14ac:dyDescent="0.3">
      <c r="A638" s="23"/>
      <c r="B638" s="23"/>
      <c r="C638" s="23"/>
      <c r="D638" s="23"/>
      <c r="E638" s="25"/>
      <c r="F638" s="28"/>
      <c r="G638" s="25"/>
      <c r="H638" s="28"/>
      <c r="I638" s="25"/>
      <c r="J638" s="28"/>
      <c r="K638" s="25"/>
      <c r="L638" s="28"/>
      <c r="M638" s="23"/>
    </row>
    <row r="639" spans="1:52" ht="30" customHeight="1" x14ac:dyDescent="0.3">
      <c r="A639" s="19" t="s">
        <v>1668</v>
      </c>
      <c r="B639" s="20"/>
      <c r="C639" s="20"/>
      <c r="D639" s="20"/>
      <c r="E639" s="24"/>
      <c r="F639" s="27"/>
      <c r="G639" s="24"/>
      <c r="H639" s="27"/>
      <c r="I639" s="24"/>
      <c r="J639" s="27"/>
      <c r="K639" s="24"/>
      <c r="L639" s="27"/>
      <c r="M639" s="21"/>
      <c r="N639" s="1" t="s">
        <v>325</v>
      </c>
    </row>
    <row r="640" spans="1:52" ht="30" customHeight="1" x14ac:dyDescent="0.3">
      <c r="A640" s="22" t="s">
        <v>436</v>
      </c>
      <c r="B640" s="22" t="s">
        <v>1521</v>
      </c>
      <c r="C640" s="22" t="s">
        <v>540</v>
      </c>
      <c r="D640" s="23">
        <v>13.05</v>
      </c>
      <c r="E640" s="25">
        <f>단가대비표!O68</f>
        <v>0</v>
      </c>
      <c r="F640" s="28">
        <f>TRUNC(E640*D640,1)</f>
        <v>0</v>
      </c>
      <c r="G640" s="25">
        <f>단가대비표!P68</f>
        <v>0</v>
      </c>
      <c r="H640" s="28">
        <f>TRUNC(G640*D640,1)</f>
        <v>0</v>
      </c>
      <c r="I640" s="25">
        <f>단가대비표!V68</f>
        <v>0</v>
      </c>
      <c r="J640" s="28">
        <f>TRUNC(I640*D640,1)</f>
        <v>0</v>
      </c>
      <c r="K640" s="25">
        <f t="shared" ref="K640:L643" si="96">TRUNC(E640+G640+I640,1)</f>
        <v>0</v>
      </c>
      <c r="L640" s="28">
        <f t="shared" si="96"/>
        <v>0</v>
      </c>
      <c r="M640" s="22" t="s">
        <v>1385</v>
      </c>
      <c r="N640" s="2" t="s">
        <v>325</v>
      </c>
      <c r="O640" s="2" t="s">
        <v>1522</v>
      </c>
      <c r="P640" s="2" t="s">
        <v>64</v>
      </c>
      <c r="Q640" s="2" t="s">
        <v>64</v>
      </c>
      <c r="R640" s="2" t="s">
        <v>63</v>
      </c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2" t="s">
        <v>52</v>
      </c>
      <c r="AW640" s="2" t="s">
        <v>1669</v>
      </c>
      <c r="AX640" s="2" t="s">
        <v>52</v>
      </c>
      <c r="AY640" s="2" t="s">
        <v>52</v>
      </c>
      <c r="AZ640" s="2" t="s">
        <v>52</v>
      </c>
    </row>
    <row r="641" spans="1:52" ht="30" customHeight="1" x14ac:dyDescent="0.3">
      <c r="A641" s="22" t="s">
        <v>1524</v>
      </c>
      <c r="B641" s="22" t="s">
        <v>1389</v>
      </c>
      <c r="C641" s="22" t="s">
        <v>135</v>
      </c>
      <c r="D641" s="23">
        <v>1.7000000000000001E-2</v>
      </c>
      <c r="E641" s="25">
        <f>단가대비표!O31</f>
        <v>0</v>
      </c>
      <c r="F641" s="28">
        <f>TRUNC(E641*D641,1)</f>
        <v>0</v>
      </c>
      <c r="G641" s="25">
        <f>단가대비표!P31</f>
        <v>0</v>
      </c>
      <c r="H641" s="28">
        <f>TRUNC(G641*D641,1)</f>
        <v>0</v>
      </c>
      <c r="I641" s="25">
        <f>단가대비표!V31</f>
        <v>0</v>
      </c>
      <c r="J641" s="28">
        <f>TRUNC(I641*D641,1)</f>
        <v>0</v>
      </c>
      <c r="K641" s="25">
        <f t="shared" si="96"/>
        <v>0</v>
      </c>
      <c r="L641" s="28">
        <f t="shared" si="96"/>
        <v>0</v>
      </c>
      <c r="M641" s="22" t="s">
        <v>1385</v>
      </c>
      <c r="N641" s="2" t="s">
        <v>325</v>
      </c>
      <c r="O641" s="2" t="s">
        <v>1525</v>
      </c>
      <c r="P641" s="2" t="s">
        <v>64</v>
      </c>
      <c r="Q641" s="2" t="s">
        <v>64</v>
      </c>
      <c r="R641" s="2" t="s">
        <v>63</v>
      </c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2" t="s">
        <v>52</v>
      </c>
      <c r="AW641" s="2" t="s">
        <v>1670</v>
      </c>
      <c r="AX641" s="2" t="s">
        <v>52</v>
      </c>
      <c r="AY641" s="2" t="s">
        <v>52</v>
      </c>
      <c r="AZ641" s="2" t="s">
        <v>52</v>
      </c>
    </row>
    <row r="642" spans="1:52" ht="30" customHeight="1" x14ac:dyDescent="0.3">
      <c r="A642" s="22" t="s">
        <v>1671</v>
      </c>
      <c r="B642" s="22" t="s">
        <v>1672</v>
      </c>
      <c r="C642" s="22" t="s">
        <v>670</v>
      </c>
      <c r="D642" s="23">
        <v>0.65500000000000003</v>
      </c>
      <c r="E642" s="25">
        <f>단가대비표!O42</f>
        <v>3752</v>
      </c>
      <c r="F642" s="28">
        <f>TRUNC(E642*D642,1)</f>
        <v>2457.5</v>
      </c>
      <c r="G642" s="25">
        <f>단가대비표!P42</f>
        <v>0</v>
      </c>
      <c r="H642" s="28">
        <f>TRUNC(G642*D642,1)</f>
        <v>0</v>
      </c>
      <c r="I642" s="25">
        <f>단가대비표!V42</f>
        <v>0</v>
      </c>
      <c r="J642" s="28">
        <f>TRUNC(I642*D642,1)</f>
        <v>0</v>
      </c>
      <c r="K642" s="25">
        <f t="shared" si="96"/>
        <v>3752</v>
      </c>
      <c r="L642" s="28">
        <f t="shared" si="96"/>
        <v>2457.5</v>
      </c>
      <c r="M642" s="22" t="s">
        <v>52</v>
      </c>
      <c r="N642" s="2" t="s">
        <v>325</v>
      </c>
      <c r="O642" s="2" t="s">
        <v>1673</v>
      </c>
      <c r="P642" s="2" t="s">
        <v>64</v>
      </c>
      <c r="Q642" s="2" t="s">
        <v>64</v>
      </c>
      <c r="R642" s="2" t="s">
        <v>63</v>
      </c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2" t="s">
        <v>52</v>
      </c>
      <c r="AW642" s="2" t="s">
        <v>1674</v>
      </c>
      <c r="AX642" s="2" t="s">
        <v>52</v>
      </c>
      <c r="AY642" s="2" t="s">
        <v>52</v>
      </c>
      <c r="AZ642" s="2" t="s">
        <v>52</v>
      </c>
    </row>
    <row r="643" spans="1:52" ht="30" customHeight="1" x14ac:dyDescent="0.3">
      <c r="A643" s="22" t="s">
        <v>1663</v>
      </c>
      <c r="B643" s="22" t="s">
        <v>323</v>
      </c>
      <c r="C643" s="22" t="s">
        <v>78</v>
      </c>
      <c r="D643" s="23">
        <v>1</v>
      </c>
      <c r="E643" s="25">
        <f>일위대가목록!E102</f>
        <v>0</v>
      </c>
      <c r="F643" s="28">
        <f>TRUNC(E643*D643,1)</f>
        <v>0</v>
      </c>
      <c r="G643" s="25">
        <f>일위대가목록!F102</f>
        <v>24004</v>
      </c>
      <c r="H643" s="28">
        <f>TRUNC(G643*D643,1)</f>
        <v>24004</v>
      </c>
      <c r="I643" s="25">
        <f>일위대가목록!G102</f>
        <v>720</v>
      </c>
      <c r="J643" s="28">
        <f>TRUNC(I643*D643,1)</f>
        <v>720</v>
      </c>
      <c r="K643" s="25">
        <f t="shared" si="96"/>
        <v>24724</v>
      </c>
      <c r="L643" s="28">
        <f t="shared" si="96"/>
        <v>24724</v>
      </c>
      <c r="M643" s="22" t="s">
        <v>1664</v>
      </c>
      <c r="N643" s="2" t="s">
        <v>325</v>
      </c>
      <c r="O643" s="2" t="s">
        <v>1662</v>
      </c>
      <c r="P643" s="2" t="s">
        <v>63</v>
      </c>
      <c r="Q643" s="2" t="s">
        <v>64</v>
      </c>
      <c r="R643" s="2" t="s">
        <v>64</v>
      </c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2" t="s">
        <v>52</v>
      </c>
      <c r="AW643" s="2" t="s">
        <v>1675</v>
      </c>
      <c r="AX643" s="2" t="s">
        <v>52</v>
      </c>
      <c r="AY643" s="2" t="s">
        <v>52</v>
      </c>
      <c r="AZ643" s="2" t="s">
        <v>52</v>
      </c>
    </row>
    <row r="644" spans="1:52" ht="30" customHeight="1" x14ac:dyDescent="0.3">
      <c r="A644" s="22" t="s">
        <v>681</v>
      </c>
      <c r="B644" s="22" t="s">
        <v>52</v>
      </c>
      <c r="C644" s="22" t="s">
        <v>52</v>
      </c>
      <c r="D644" s="23"/>
      <c r="E644" s="25"/>
      <c r="F644" s="28">
        <f>TRUNC(SUMIF(N640:N643, N639, F640:F643),0)</f>
        <v>2457</v>
      </c>
      <c r="G644" s="25"/>
      <c r="H644" s="28">
        <f>TRUNC(SUMIF(N640:N643, N639, H640:H643),0)</f>
        <v>24004</v>
      </c>
      <c r="I644" s="25"/>
      <c r="J644" s="28">
        <f>TRUNC(SUMIF(N640:N643, N639, J640:J643),0)</f>
        <v>720</v>
      </c>
      <c r="K644" s="25"/>
      <c r="L644" s="28">
        <f>F644+H644+J644</f>
        <v>27181</v>
      </c>
      <c r="M644" s="22" t="s">
        <v>52</v>
      </c>
      <c r="N644" s="2" t="s">
        <v>67</v>
      </c>
      <c r="O644" s="2" t="s">
        <v>67</v>
      </c>
      <c r="P644" s="2" t="s">
        <v>52</v>
      </c>
      <c r="Q644" s="2" t="s">
        <v>52</v>
      </c>
      <c r="R644" s="2" t="s">
        <v>52</v>
      </c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2" t="s">
        <v>52</v>
      </c>
      <c r="AW644" s="2" t="s">
        <v>52</v>
      </c>
      <c r="AX644" s="2" t="s">
        <v>52</v>
      </c>
      <c r="AY644" s="2" t="s">
        <v>52</v>
      </c>
      <c r="AZ644" s="2" t="s">
        <v>52</v>
      </c>
    </row>
    <row r="645" spans="1:52" ht="30" customHeight="1" x14ac:dyDescent="0.3">
      <c r="A645" s="23"/>
      <c r="B645" s="23"/>
      <c r="C645" s="23"/>
      <c r="D645" s="23"/>
      <c r="E645" s="25"/>
      <c r="F645" s="28"/>
      <c r="G645" s="25"/>
      <c r="H645" s="28"/>
      <c r="I645" s="25"/>
      <c r="J645" s="28"/>
      <c r="K645" s="25"/>
      <c r="L645" s="28"/>
      <c r="M645" s="23"/>
    </row>
    <row r="646" spans="1:52" ht="30" customHeight="1" x14ac:dyDescent="0.3">
      <c r="A646" s="19" t="s">
        <v>1676</v>
      </c>
      <c r="B646" s="20"/>
      <c r="C646" s="20"/>
      <c r="D646" s="20"/>
      <c r="E646" s="24"/>
      <c r="F646" s="27"/>
      <c r="G646" s="24"/>
      <c r="H646" s="27"/>
      <c r="I646" s="24"/>
      <c r="J646" s="27"/>
      <c r="K646" s="24"/>
      <c r="L646" s="27"/>
      <c r="M646" s="21"/>
      <c r="N646" s="1" t="s">
        <v>1677</v>
      </c>
    </row>
    <row r="647" spans="1:52" ht="30" customHeight="1" x14ac:dyDescent="0.3">
      <c r="A647" s="22" t="s">
        <v>1306</v>
      </c>
      <c r="B647" s="22" t="s">
        <v>677</v>
      </c>
      <c r="C647" s="22" t="s">
        <v>678</v>
      </c>
      <c r="D647" s="23">
        <v>2.7E-2</v>
      </c>
      <c r="E647" s="25">
        <f>단가대비표!O184</f>
        <v>0</v>
      </c>
      <c r="F647" s="28">
        <f>TRUNC(E647*D647,1)</f>
        <v>0</v>
      </c>
      <c r="G647" s="25">
        <f>단가대비표!P184</f>
        <v>277642</v>
      </c>
      <c r="H647" s="28">
        <f>TRUNC(G647*D647,1)</f>
        <v>7496.3</v>
      </c>
      <c r="I647" s="25">
        <f>단가대비표!V184</f>
        <v>0</v>
      </c>
      <c r="J647" s="28">
        <f>TRUNC(I647*D647,1)</f>
        <v>0</v>
      </c>
      <c r="K647" s="25">
        <f t="shared" ref="K647:L649" si="97">TRUNC(E647+G647+I647,1)</f>
        <v>277642</v>
      </c>
      <c r="L647" s="28">
        <f t="shared" si="97"/>
        <v>7496.3</v>
      </c>
      <c r="M647" s="22" t="s">
        <v>52</v>
      </c>
      <c r="N647" s="2" t="s">
        <v>1677</v>
      </c>
      <c r="O647" s="2" t="s">
        <v>1307</v>
      </c>
      <c r="P647" s="2" t="s">
        <v>64</v>
      </c>
      <c r="Q647" s="2" t="s">
        <v>64</v>
      </c>
      <c r="R647" s="2" t="s">
        <v>63</v>
      </c>
      <c r="S647" s="3"/>
      <c r="T647" s="3"/>
      <c r="U647" s="3"/>
      <c r="V647" s="3">
        <v>1</v>
      </c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2" t="s">
        <v>52</v>
      </c>
      <c r="AW647" s="2" t="s">
        <v>1681</v>
      </c>
      <c r="AX647" s="2" t="s">
        <v>52</v>
      </c>
      <c r="AY647" s="2" t="s">
        <v>52</v>
      </c>
      <c r="AZ647" s="2" t="s">
        <v>52</v>
      </c>
    </row>
    <row r="648" spans="1:52" ht="30" customHeight="1" x14ac:dyDescent="0.3">
      <c r="A648" s="22" t="s">
        <v>1134</v>
      </c>
      <c r="B648" s="22" t="s">
        <v>677</v>
      </c>
      <c r="C648" s="22" t="s">
        <v>678</v>
      </c>
      <c r="D648" s="23">
        <v>1.2999999999999999E-2</v>
      </c>
      <c r="E648" s="25">
        <f>단가대비표!O172</f>
        <v>0</v>
      </c>
      <c r="F648" s="28">
        <f>TRUNC(E648*D648,1)</f>
        <v>0</v>
      </c>
      <c r="G648" s="25">
        <f>단가대비표!P172</f>
        <v>172068</v>
      </c>
      <c r="H648" s="28">
        <f>TRUNC(G648*D648,1)</f>
        <v>2236.8000000000002</v>
      </c>
      <c r="I648" s="25">
        <f>단가대비표!V172</f>
        <v>0</v>
      </c>
      <c r="J648" s="28">
        <f>TRUNC(I648*D648,1)</f>
        <v>0</v>
      </c>
      <c r="K648" s="25">
        <f t="shared" si="97"/>
        <v>172068</v>
      </c>
      <c r="L648" s="28">
        <f t="shared" si="97"/>
        <v>2236.8000000000002</v>
      </c>
      <c r="M648" s="22" t="s">
        <v>52</v>
      </c>
      <c r="N648" s="2" t="s">
        <v>1677</v>
      </c>
      <c r="O648" s="2" t="s">
        <v>1186</v>
      </c>
      <c r="P648" s="2" t="s">
        <v>64</v>
      </c>
      <c r="Q648" s="2" t="s">
        <v>64</v>
      </c>
      <c r="R648" s="2" t="s">
        <v>63</v>
      </c>
      <c r="S648" s="3"/>
      <c r="T648" s="3"/>
      <c r="U648" s="3"/>
      <c r="V648" s="3">
        <v>1</v>
      </c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2" t="s">
        <v>52</v>
      </c>
      <c r="AW648" s="2" t="s">
        <v>1682</v>
      </c>
      <c r="AX648" s="2" t="s">
        <v>52</v>
      </c>
      <c r="AY648" s="2" t="s">
        <v>52</v>
      </c>
      <c r="AZ648" s="2" t="s">
        <v>52</v>
      </c>
    </row>
    <row r="649" spans="1:52" ht="30" customHeight="1" x14ac:dyDescent="0.3">
      <c r="A649" s="22" t="s">
        <v>1239</v>
      </c>
      <c r="B649" s="22" t="s">
        <v>1292</v>
      </c>
      <c r="C649" s="22" t="s">
        <v>630</v>
      </c>
      <c r="D649" s="23">
        <v>1</v>
      </c>
      <c r="E649" s="25">
        <v>0</v>
      </c>
      <c r="F649" s="28">
        <f>TRUNC(E649*D649,1)</f>
        <v>0</v>
      </c>
      <c r="G649" s="25">
        <v>0</v>
      </c>
      <c r="H649" s="28">
        <f>TRUNC(G649*D649,1)</f>
        <v>0</v>
      </c>
      <c r="I649" s="25">
        <f>TRUNC(SUMIF(V647:V649, RIGHTB(O649, 1), H647:H649)*U649, 2)</f>
        <v>194.66</v>
      </c>
      <c r="J649" s="28">
        <f>TRUNC(I649*D649,1)</f>
        <v>194.6</v>
      </c>
      <c r="K649" s="25">
        <f t="shared" si="97"/>
        <v>194.6</v>
      </c>
      <c r="L649" s="28">
        <f t="shared" si="97"/>
        <v>194.6</v>
      </c>
      <c r="M649" s="22" t="s">
        <v>52</v>
      </c>
      <c r="N649" s="2" t="s">
        <v>1677</v>
      </c>
      <c r="O649" s="2" t="s">
        <v>631</v>
      </c>
      <c r="P649" s="2" t="s">
        <v>64</v>
      </c>
      <c r="Q649" s="2" t="s">
        <v>64</v>
      </c>
      <c r="R649" s="2" t="s">
        <v>64</v>
      </c>
      <c r="S649" s="3">
        <v>1</v>
      </c>
      <c r="T649" s="3">
        <v>2</v>
      </c>
      <c r="U649" s="3">
        <v>0.02</v>
      </c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2" t="s">
        <v>52</v>
      </c>
      <c r="AW649" s="2" t="s">
        <v>1683</v>
      </c>
      <c r="AX649" s="2" t="s">
        <v>52</v>
      </c>
      <c r="AY649" s="2" t="s">
        <v>52</v>
      </c>
      <c r="AZ649" s="2" t="s">
        <v>52</v>
      </c>
    </row>
    <row r="650" spans="1:52" ht="30" customHeight="1" x14ac:dyDescent="0.3">
      <c r="A650" s="22" t="s">
        <v>681</v>
      </c>
      <c r="B650" s="22" t="s">
        <v>52</v>
      </c>
      <c r="C650" s="22" t="s">
        <v>52</v>
      </c>
      <c r="D650" s="23"/>
      <c r="E650" s="25"/>
      <c r="F650" s="28">
        <f>TRUNC(SUMIF(N647:N649, N646, F647:F649),0)</f>
        <v>0</v>
      </c>
      <c r="G650" s="25"/>
      <c r="H650" s="28">
        <f>TRUNC(SUMIF(N647:N649, N646, H647:H649),0)</f>
        <v>9733</v>
      </c>
      <c r="I650" s="25"/>
      <c r="J650" s="28">
        <f>TRUNC(SUMIF(N647:N649, N646, J647:J649),0)</f>
        <v>194</v>
      </c>
      <c r="K650" s="25"/>
      <c r="L650" s="28">
        <f>F650+H650+J650</f>
        <v>9927</v>
      </c>
      <c r="M650" s="22" t="s">
        <v>52</v>
      </c>
      <c r="N650" s="2" t="s">
        <v>67</v>
      </c>
      <c r="O650" s="2" t="s">
        <v>67</v>
      </c>
      <c r="P650" s="2" t="s">
        <v>52</v>
      </c>
      <c r="Q650" s="2" t="s">
        <v>52</v>
      </c>
      <c r="R650" s="2" t="s">
        <v>52</v>
      </c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2" t="s">
        <v>52</v>
      </c>
      <c r="AW650" s="2" t="s">
        <v>52</v>
      </c>
      <c r="AX650" s="2" t="s">
        <v>52</v>
      </c>
      <c r="AY650" s="2" t="s">
        <v>52</v>
      </c>
      <c r="AZ650" s="2" t="s">
        <v>52</v>
      </c>
    </row>
    <row r="651" spans="1:52" ht="30" customHeight="1" x14ac:dyDescent="0.3">
      <c r="A651" s="23"/>
      <c r="B651" s="23"/>
      <c r="C651" s="23"/>
      <c r="D651" s="23"/>
      <c r="E651" s="25"/>
      <c r="F651" s="28"/>
      <c r="G651" s="25"/>
      <c r="H651" s="28"/>
      <c r="I651" s="25"/>
      <c r="J651" s="28"/>
      <c r="K651" s="25"/>
      <c r="L651" s="28"/>
      <c r="M651" s="23"/>
    </row>
    <row r="652" spans="1:52" ht="30" customHeight="1" x14ac:dyDescent="0.3">
      <c r="A652" s="19" t="s">
        <v>1684</v>
      </c>
      <c r="B652" s="20"/>
      <c r="C652" s="20"/>
      <c r="D652" s="20"/>
      <c r="E652" s="24"/>
      <c r="F652" s="27"/>
      <c r="G652" s="24"/>
      <c r="H652" s="27"/>
      <c r="I652" s="24"/>
      <c r="J652" s="27"/>
      <c r="K652" s="24"/>
      <c r="L652" s="27"/>
      <c r="M652" s="21"/>
      <c r="N652" s="1" t="s">
        <v>260</v>
      </c>
    </row>
    <row r="653" spans="1:52" ht="30" customHeight="1" x14ac:dyDescent="0.3">
      <c r="A653" s="22" t="s">
        <v>1302</v>
      </c>
      <c r="B653" s="22" t="s">
        <v>1685</v>
      </c>
      <c r="C653" s="22" t="s">
        <v>135</v>
      </c>
      <c r="D653" s="23">
        <v>3.5000000000000001E-3</v>
      </c>
      <c r="E653" s="25">
        <f>단가대비표!O63</f>
        <v>731289</v>
      </c>
      <c r="F653" s="28">
        <f>TRUNC(E653*D653,1)</f>
        <v>2559.5</v>
      </c>
      <c r="G653" s="25">
        <f>단가대비표!P63</f>
        <v>0</v>
      </c>
      <c r="H653" s="28">
        <f>TRUNC(G653*D653,1)</f>
        <v>0</v>
      </c>
      <c r="I653" s="25">
        <f>단가대비표!V63</f>
        <v>0</v>
      </c>
      <c r="J653" s="28">
        <f>TRUNC(I653*D653,1)</f>
        <v>0</v>
      </c>
      <c r="K653" s="25">
        <f t="shared" ref="K653:L656" si="98">TRUNC(E653+G653+I653,1)</f>
        <v>731289</v>
      </c>
      <c r="L653" s="28">
        <f t="shared" si="98"/>
        <v>2559.5</v>
      </c>
      <c r="M653" s="22" t="s">
        <v>52</v>
      </c>
      <c r="N653" s="2" t="s">
        <v>260</v>
      </c>
      <c r="O653" s="2" t="s">
        <v>1686</v>
      </c>
      <c r="P653" s="2" t="s">
        <v>64</v>
      </c>
      <c r="Q653" s="2" t="s">
        <v>64</v>
      </c>
      <c r="R653" s="2" t="s">
        <v>63</v>
      </c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2" t="s">
        <v>52</v>
      </c>
      <c r="AW653" s="2" t="s">
        <v>1687</v>
      </c>
      <c r="AX653" s="2" t="s">
        <v>52</v>
      </c>
      <c r="AY653" s="2" t="s">
        <v>52</v>
      </c>
      <c r="AZ653" s="2" t="s">
        <v>52</v>
      </c>
    </row>
    <row r="654" spans="1:52" ht="30" customHeight="1" x14ac:dyDescent="0.3">
      <c r="A654" s="22" t="s">
        <v>1688</v>
      </c>
      <c r="B654" s="22" t="s">
        <v>283</v>
      </c>
      <c r="C654" s="22" t="s">
        <v>540</v>
      </c>
      <c r="D654" s="23">
        <v>0.03</v>
      </c>
      <c r="E654" s="25">
        <f>단가대비표!O118</f>
        <v>1387</v>
      </c>
      <c r="F654" s="28">
        <f>TRUNC(E654*D654,1)</f>
        <v>41.6</v>
      </c>
      <c r="G654" s="25">
        <f>단가대비표!P118</f>
        <v>0</v>
      </c>
      <c r="H654" s="28">
        <f>TRUNC(G654*D654,1)</f>
        <v>0</v>
      </c>
      <c r="I654" s="25">
        <f>단가대비표!V118</f>
        <v>0</v>
      </c>
      <c r="J654" s="28">
        <f>TRUNC(I654*D654,1)</f>
        <v>0</v>
      </c>
      <c r="K654" s="25">
        <f t="shared" si="98"/>
        <v>1387</v>
      </c>
      <c r="L654" s="28">
        <f t="shared" si="98"/>
        <v>41.6</v>
      </c>
      <c r="M654" s="22" t="s">
        <v>52</v>
      </c>
      <c r="N654" s="2" t="s">
        <v>260</v>
      </c>
      <c r="O654" s="2" t="s">
        <v>1689</v>
      </c>
      <c r="P654" s="2" t="s">
        <v>64</v>
      </c>
      <c r="Q654" s="2" t="s">
        <v>64</v>
      </c>
      <c r="R654" s="2" t="s">
        <v>63</v>
      </c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2" t="s">
        <v>52</v>
      </c>
      <c r="AW654" s="2" t="s">
        <v>1690</v>
      </c>
      <c r="AX654" s="2" t="s">
        <v>52</v>
      </c>
      <c r="AY654" s="2" t="s">
        <v>52</v>
      </c>
      <c r="AZ654" s="2" t="s">
        <v>52</v>
      </c>
    </row>
    <row r="655" spans="1:52" ht="30" customHeight="1" x14ac:dyDescent="0.3">
      <c r="A655" s="22" t="s">
        <v>1678</v>
      </c>
      <c r="B655" s="22" t="s">
        <v>1679</v>
      </c>
      <c r="C655" s="22" t="s">
        <v>78</v>
      </c>
      <c r="D655" s="23">
        <v>1</v>
      </c>
      <c r="E655" s="25">
        <f>일위대가목록!E104</f>
        <v>0</v>
      </c>
      <c r="F655" s="28">
        <f>TRUNC(E655*D655,1)</f>
        <v>0</v>
      </c>
      <c r="G655" s="25">
        <f>일위대가목록!F104</f>
        <v>9733</v>
      </c>
      <c r="H655" s="28">
        <f>TRUNC(G655*D655,1)</f>
        <v>9733</v>
      </c>
      <c r="I655" s="25">
        <f>일위대가목록!G104</f>
        <v>194</v>
      </c>
      <c r="J655" s="28">
        <f>TRUNC(I655*D655,1)</f>
        <v>194</v>
      </c>
      <c r="K655" s="25">
        <f t="shared" si="98"/>
        <v>9927</v>
      </c>
      <c r="L655" s="28">
        <f t="shared" si="98"/>
        <v>9927</v>
      </c>
      <c r="M655" s="22" t="s">
        <v>1680</v>
      </c>
      <c r="N655" s="2" t="s">
        <v>260</v>
      </c>
      <c r="O655" s="2" t="s">
        <v>1677</v>
      </c>
      <c r="P655" s="2" t="s">
        <v>63</v>
      </c>
      <c r="Q655" s="2" t="s">
        <v>64</v>
      </c>
      <c r="R655" s="2" t="s">
        <v>64</v>
      </c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2" t="s">
        <v>52</v>
      </c>
      <c r="AW655" s="2" t="s">
        <v>1691</v>
      </c>
      <c r="AX655" s="2" t="s">
        <v>52</v>
      </c>
      <c r="AY655" s="2" t="s">
        <v>52</v>
      </c>
      <c r="AZ655" s="2" t="s">
        <v>52</v>
      </c>
    </row>
    <row r="656" spans="1:52" ht="30" customHeight="1" x14ac:dyDescent="0.3">
      <c r="A656" s="22" t="s">
        <v>1692</v>
      </c>
      <c r="B656" s="22" t="s">
        <v>1693</v>
      </c>
      <c r="C656" s="22" t="s">
        <v>78</v>
      </c>
      <c r="D656" s="23">
        <v>0.44</v>
      </c>
      <c r="E656" s="25">
        <f>일위대가목록!E129</f>
        <v>38</v>
      </c>
      <c r="F656" s="28">
        <f>TRUNC(E656*D656,1)</f>
        <v>16.7</v>
      </c>
      <c r="G656" s="25">
        <f>일위대가목록!F129</f>
        <v>7890</v>
      </c>
      <c r="H656" s="28">
        <f>TRUNC(G656*D656,1)</f>
        <v>3471.6</v>
      </c>
      <c r="I656" s="25">
        <f>일위대가목록!G129</f>
        <v>0</v>
      </c>
      <c r="J656" s="28">
        <f>TRUNC(I656*D656,1)</f>
        <v>0</v>
      </c>
      <c r="K656" s="25">
        <f t="shared" si="98"/>
        <v>7928</v>
      </c>
      <c r="L656" s="28">
        <f t="shared" si="98"/>
        <v>3488.3</v>
      </c>
      <c r="M656" s="22" t="s">
        <v>1694</v>
      </c>
      <c r="N656" s="2" t="s">
        <v>260</v>
      </c>
      <c r="O656" s="2" t="s">
        <v>1695</v>
      </c>
      <c r="P656" s="2" t="s">
        <v>63</v>
      </c>
      <c r="Q656" s="2" t="s">
        <v>64</v>
      </c>
      <c r="R656" s="2" t="s">
        <v>64</v>
      </c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2" t="s">
        <v>52</v>
      </c>
      <c r="AW656" s="2" t="s">
        <v>1696</v>
      </c>
      <c r="AX656" s="2" t="s">
        <v>52</v>
      </c>
      <c r="AY656" s="2" t="s">
        <v>52</v>
      </c>
      <c r="AZ656" s="2" t="s">
        <v>52</v>
      </c>
    </row>
    <row r="657" spans="1:52" ht="30" customHeight="1" x14ac:dyDescent="0.3">
      <c r="A657" s="22" t="s">
        <v>681</v>
      </c>
      <c r="B657" s="22" t="s">
        <v>52</v>
      </c>
      <c r="C657" s="22" t="s">
        <v>52</v>
      </c>
      <c r="D657" s="23"/>
      <c r="E657" s="25"/>
      <c r="F657" s="28">
        <f>TRUNC(SUMIF(N653:N656, N652, F653:F656),0)</f>
        <v>2617</v>
      </c>
      <c r="G657" s="25"/>
      <c r="H657" s="28">
        <f>TRUNC(SUMIF(N653:N656, N652, H653:H656),0)</f>
        <v>13204</v>
      </c>
      <c r="I657" s="25"/>
      <c r="J657" s="28">
        <f>TRUNC(SUMIF(N653:N656, N652, J653:J656),0)</f>
        <v>194</v>
      </c>
      <c r="K657" s="25"/>
      <c r="L657" s="28">
        <f>F657+H657+J657</f>
        <v>16015</v>
      </c>
      <c r="M657" s="22" t="s">
        <v>52</v>
      </c>
      <c r="N657" s="2" t="s">
        <v>67</v>
      </c>
      <c r="O657" s="2" t="s">
        <v>67</v>
      </c>
      <c r="P657" s="2" t="s">
        <v>52</v>
      </c>
      <c r="Q657" s="2" t="s">
        <v>52</v>
      </c>
      <c r="R657" s="2" t="s">
        <v>52</v>
      </c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2" t="s">
        <v>52</v>
      </c>
      <c r="AW657" s="2" t="s">
        <v>52</v>
      </c>
      <c r="AX657" s="2" t="s">
        <v>52</v>
      </c>
      <c r="AY657" s="2" t="s">
        <v>52</v>
      </c>
      <c r="AZ657" s="2" t="s">
        <v>52</v>
      </c>
    </row>
    <row r="658" spans="1:52" ht="30" customHeight="1" x14ac:dyDescent="0.3">
      <c r="A658" s="23"/>
      <c r="B658" s="23"/>
      <c r="C658" s="23"/>
      <c r="D658" s="23"/>
      <c r="E658" s="25"/>
      <c r="F658" s="28"/>
      <c r="G658" s="25"/>
      <c r="H658" s="28"/>
      <c r="I658" s="25"/>
      <c r="J658" s="28"/>
      <c r="K658" s="25"/>
      <c r="L658" s="28"/>
      <c r="M658" s="23"/>
    </row>
    <row r="659" spans="1:52" ht="30" customHeight="1" x14ac:dyDescent="0.3">
      <c r="A659" s="19" t="s">
        <v>1697</v>
      </c>
      <c r="B659" s="20"/>
      <c r="C659" s="20"/>
      <c r="D659" s="20"/>
      <c r="E659" s="24"/>
      <c r="F659" s="27"/>
      <c r="G659" s="24"/>
      <c r="H659" s="27"/>
      <c r="I659" s="24"/>
      <c r="J659" s="27"/>
      <c r="K659" s="24"/>
      <c r="L659" s="27"/>
      <c r="M659" s="21"/>
      <c r="N659" s="1" t="s">
        <v>1698</v>
      </c>
    </row>
    <row r="660" spans="1:52" ht="30" customHeight="1" x14ac:dyDescent="0.3">
      <c r="A660" s="22" t="s">
        <v>1341</v>
      </c>
      <c r="B660" s="22" t="s">
        <v>677</v>
      </c>
      <c r="C660" s="22" t="s">
        <v>678</v>
      </c>
      <c r="D660" s="23">
        <v>6.0000000000000001E-3</v>
      </c>
      <c r="E660" s="25">
        <f>단가대비표!O173</f>
        <v>0</v>
      </c>
      <c r="F660" s="28">
        <f>TRUNC(E660*D660,1)</f>
        <v>0</v>
      </c>
      <c r="G660" s="25">
        <f>단가대비표!P173</f>
        <v>226122</v>
      </c>
      <c r="H660" s="28">
        <f>TRUNC(G660*D660,1)</f>
        <v>1356.7</v>
      </c>
      <c r="I660" s="25">
        <f>단가대비표!V173</f>
        <v>0</v>
      </c>
      <c r="J660" s="28">
        <f>TRUNC(I660*D660,1)</f>
        <v>0</v>
      </c>
      <c r="K660" s="25">
        <f>TRUNC(E660+G660+I660,1)</f>
        <v>226122</v>
      </c>
      <c r="L660" s="28">
        <f>TRUNC(F660+H660+J660,1)</f>
        <v>1356.7</v>
      </c>
      <c r="M660" s="22" t="s">
        <v>52</v>
      </c>
      <c r="N660" s="2" t="s">
        <v>1698</v>
      </c>
      <c r="O660" s="2" t="s">
        <v>1342</v>
      </c>
      <c r="P660" s="2" t="s">
        <v>64</v>
      </c>
      <c r="Q660" s="2" t="s">
        <v>64</v>
      </c>
      <c r="R660" s="2" t="s">
        <v>63</v>
      </c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2" t="s">
        <v>52</v>
      </c>
      <c r="AW660" s="2" t="s">
        <v>1701</v>
      </c>
      <c r="AX660" s="2" t="s">
        <v>52</v>
      </c>
      <c r="AY660" s="2" t="s">
        <v>52</v>
      </c>
      <c r="AZ660" s="2" t="s">
        <v>52</v>
      </c>
    </row>
    <row r="661" spans="1:52" ht="30" customHeight="1" x14ac:dyDescent="0.3">
      <c r="A661" s="22" t="s">
        <v>681</v>
      </c>
      <c r="B661" s="22" t="s">
        <v>52</v>
      </c>
      <c r="C661" s="22" t="s">
        <v>52</v>
      </c>
      <c r="D661" s="23"/>
      <c r="E661" s="25"/>
      <c r="F661" s="28">
        <f>TRUNC(SUMIF(N660:N660, N659, F660:F660),0)</f>
        <v>0</v>
      </c>
      <c r="G661" s="25"/>
      <c r="H661" s="28">
        <f>TRUNC(SUMIF(N660:N660, N659, H660:H660),0)</f>
        <v>1356</v>
      </c>
      <c r="I661" s="25"/>
      <c r="J661" s="28">
        <f>TRUNC(SUMIF(N660:N660, N659, J660:J660),0)</f>
        <v>0</v>
      </c>
      <c r="K661" s="25"/>
      <c r="L661" s="28">
        <f>F661+H661+J661</f>
        <v>1356</v>
      </c>
      <c r="M661" s="22" t="s">
        <v>52</v>
      </c>
      <c r="N661" s="2" t="s">
        <v>67</v>
      </c>
      <c r="O661" s="2" t="s">
        <v>67</v>
      </c>
      <c r="P661" s="2" t="s">
        <v>52</v>
      </c>
      <c r="Q661" s="2" t="s">
        <v>52</v>
      </c>
      <c r="R661" s="2" t="s">
        <v>52</v>
      </c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2" t="s">
        <v>52</v>
      </c>
      <c r="AW661" s="2" t="s">
        <v>52</v>
      </c>
      <c r="AX661" s="2" t="s">
        <v>52</v>
      </c>
      <c r="AY661" s="2" t="s">
        <v>52</v>
      </c>
      <c r="AZ661" s="2" t="s">
        <v>52</v>
      </c>
    </row>
    <row r="662" spans="1:52" ht="30" customHeight="1" x14ac:dyDescent="0.3">
      <c r="A662" s="23"/>
      <c r="B662" s="23"/>
      <c r="C662" s="23"/>
      <c r="D662" s="23"/>
      <c r="E662" s="25"/>
      <c r="F662" s="28"/>
      <c r="G662" s="25"/>
      <c r="H662" s="28"/>
      <c r="I662" s="25"/>
      <c r="J662" s="28"/>
      <c r="K662" s="25"/>
      <c r="L662" s="28"/>
      <c r="M662" s="23"/>
    </row>
    <row r="663" spans="1:52" ht="30" customHeight="1" x14ac:dyDescent="0.3">
      <c r="A663" s="19" t="s">
        <v>1702</v>
      </c>
      <c r="B663" s="20"/>
      <c r="C663" s="20"/>
      <c r="D663" s="20"/>
      <c r="E663" s="24"/>
      <c r="F663" s="27"/>
      <c r="G663" s="24"/>
      <c r="H663" s="27"/>
      <c r="I663" s="24"/>
      <c r="J663" s="27"/>
      <c r="K663" s="24"/>
      <c r="L663" s="27"/>
      <c r="M663" s="21"/>
      <c r="N663" s="1" t="s">
        <v>204</v>
      </c>
    </row>
    <row r="664" spans="1:52" ht="30" customHeight="1" x14ac:dyDescent="0.3">
      <c r="A664" s="22" t="s">
        <v>1703</v>
      </c>
      <c r="B664" s="22" t="s">
        <v>1704</v>
      </c>
      <c r="C664" s="22" t="s">
        <v>78</v>
      </c>
      <c r="D664" s="23">
        <v>1.1599999999999999</v>
      </c>
      <c r="E664" s="25">
        <f>단가대비표!O70</f>
        <v>2170</v>
      </c>
      <c r="F664" s="28">
        <f>TRUNC(E664*D664,1)</f>
        <v>2517.1999999999998</v>
      </c>
      <c r="G664" s="25">
        <f>단가대비표!P70</f>
        <v>0</v>
      </c>
      <c r="H664" s="28">
        <f>TRUNC(G664*D664,1)</f>
        <v>0</v>
      </c>
      <c r="I664" s="25">
        <f>단가대비표!V70</f>
        <v>0</v>
      </c>
      <c r="J664" s="28">
        <f>TRUNC(I664*D664,1)</f>
        <v>0</v>
      </c>
      <c r="K664" s="25">
        <f t="shared" ref="K664:L666" si="99">TRUNC(E664+G664+I664,1)</f>
        <v>2170</v>
      </c>
      <c r="L664" s="28">
        <f t="shared" si="99"/>
        <v>2517.1999999999998</v>
      </c>
      <c r="M664" s="22" t="s">
        <v>52</v>
      </c>
      <c r="N664" s="2" t="s">
        <v>204</v>
      </c>
      <c r="O664" s="2" t="s">
        <v>1705</v>
      </c>
      <c r="P664" s="2" t="s">
        <v>64</v>
      </c>
      <c r="Q664" s="2" t="s">
        <v>64</v>
      </c>
      <c r="R664" s="2" t="s">
        <v>63</v>
      </c>
      <c r="S664" s="3"/>
      <c r="T664" s="3"/>
      <c r="U664" s="3"/>
      <c r="V664" s="3">
        <v>1</v>
      </c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2" t="s">
        <v>52</v>
      </c>
      <c r="AW664" s="2" t="s">
        <v>1706</v>
      </c>
      <c r="AX664" s="2" t="s">
        <v>52</v>
      </c>
      <c r="AY664" s="2" t="s">
        <v>52</v>
      </c>
      <c r="AZ664" s="2" t="s">
        <v>52</v>
      </c>
    </row>
    <row r="665" spans="1:52" ht="30" customHeight="1" x14ac:dyDescent="0.3">
      <c r="A665" s="22" t="s">
        <v>673</v>
      </c>
      <c r="B665" s="22" t="s">
        <v>1707</v>
      </c>
      <c r="C665" s="22" t="s">
        <v>630</v>
      </c>
      <c r="D665" s="23">
        <v>1</v>
      </c>
      <c r="E665" s="25">
        <f>TRUNC(SUMIF(V664:V666, RIGHTB(O665, 1), F664:F666)*U665, 2)</f>
        <v>75.510000000000005</v>
      </c>
      <c r="F665" s="28">
        <f>TRUNC(E665*D665,1)</f>
        <v>75.5</v>
      </c>
      <c r="G665" s="25">
        <v>0</v>
      </c>
      <c r="H665" s="28">
        <f>TRUNC(G665*D665,1)</f>
        <v>0</v>
      </c>
      <c r="I665" s="25">
        <v>0</v>
      </c>
      <c r="J665" s="28">
        <f>TRUNC(I665*D665,1)</f>
        <v>0</v>
      </c>
      <c r="K665" s="25">
        <f t="shared" si="99"/>
        <v>75.5</v>
      </c>
      <c r="L665" s="28">
        <f t="shared" si="99"/>
        <v>75.5</v>
      </c>
      <c r="M665" s="22" t="s">
        <v>52</v>
      </c>
      <c r="N665" s="2" t="s">
        <v>204</v>
      </c>
      <c r="O665" s="2" t="s">
        <v>631</v>
      </c>
      <c r="P665" s="2" t="s">
        <v>64</v>
      </c>
      <c r="Q665" s="2" t="s">
        <v>64</v>
      </c>
      <c r="R665" s="2" t="s">
        <v>64</v>
      </c>
      <c r="S665" s="3">
        <v>0</v>
      </c>
      <c r="T665" s="3">
        <v>0</v>
      </c>
      <c r="U665" s="3">
        <v>0.03</v>
      </c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2" t="s">
        <v>52</v>
      </c>
      <c r="AW665" s="2" t="s">
        <v>1708</v>
      </c>
      <c r="AX665" s="2" t="s">
        <v>52</v>
      </c>
      <c r="AY665" s="2" t="s">
        <v>52</v>
      </c>
      <c r="AZ665" s="2" t="s">
        <v>52</v>
      </c>
    </row>
    <row r="666" spans="1:52" ht="30" customHeight="1" x14ac:dyDescent="0.3">
      <c r="A666" s="22" t="s">
        <v>201</v>
      </c>
      <c r="B666" s="22" t="s">
        <v>1699</v>
      </c>
      <c r="C666" s="22" t="s">
        <v>78</v>
      </c>
      <c r="D666" s="23">
        <v>1</v>
      </c>
      <c r="E666" s="25">
        <f>일위대가목록!E106</f>
        <v>0</v>
      </c>
      <c r="F666" s="28">
        <f>TRUNC(E666*D666,1)</f>
        <v>0</v>
      </c>
      <c r="G666" s="25">
        <f>일위대가목록!F106</f>
        <v>1356</v>
      </c>
      <c r="H666" s="28">
        <f>TRUNC(G666*D666,1)</f>
        <v>1356</v>
      </c>
      <c r="I666" s="25">
        <f>일위대가목록!G106</f>
        <v>0</v>
      </c>
      <c r="J666" s="28">
        <f>TRUNC(I666*D666,1)</f>
        <v>0</v>
      </c>
      <c r="K666" s="25">
        <f t="shared" si="99"/>
        <v>1356</v>
      </c>
      <c r="L666" s="28">
        <f t="shared" si="99"/>
        <v>1356</v>
      </c>
      <c r="M666" s="22" t="s">
        <v>1700</v>
      </c>
      <c r="N666" s="2" t="s">
        <v>204</v>
      </c>
      <c r="O666" s="2" t="s">
        <v>1698</v>
      </c>
      <c r="P666" s="2" t="s">
        <v>63</v>
      </c>
      <c r="Q666" s="2" t="s">
        <v>64</v>
      </c>
      <c r="R666" s="2" t="s">
        <v>64</v>
      </c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2" t="s">
        <v>52</v>
      </c>
      <c r="AW666" s="2" t="s">
        <v>1709</v>
      </c>
      <c r="AX666" s="2" t="s">
        <v>52</v>
      </c>
      <c r="AY666" s="2" t="s">
        <v>52</v>
      </c>
      <c r="AZ666" s="2" t="s">
        <v>52</v>
      </c>
    </row>
    <row r="667" spans="1:52" ht="30" customHeight="1" x14ac:dyDescent="0.3">
      <c r="A667" s="22" t="s">
        <v>681</v>
      </c>
      <c r="B667" s="22" t="s">
        <v>52</v>
      </c>
      <c r="C667" s="22" t="s">
        <v>52</v>
      </c>
      <c r="D667" s="23"/>
      <c r="E667" s="25"/>
      <c r="F667" s="28">
        <f>TRUNC(SUMIF(N664:N666, N663, F664:F666),0)</f>
        <v>2592</v>
      </c>
      <c r="G667" s="25"/>
      <c r="H667" s="28">
        <f>TRUNC(SUMIF(N664:N666, N663, H664:H666),0)</f>
        <v>1356</v>
      </c>
      <c r="I667" s="25"/>
      <c r="J667" s="28">
        <f>TRUNC(SUMIF(N664:N666, N663, J664:J666),0)</f>
        <v>0</v>
      </c>
      <c r="K667" s="25"/>
      <c r="L667" s="28">
        <f>F667+H667+J667</f>
        <v>3948</v>
      </c>
      <c r="M667" s="22" t="s">
        <v>52</v>
      </c>
      <c r="N667" s="2" t="s">
        <v>67</v>
      </c>
      <c r="O667" s="2" t="s">
        <v>67</v>
      </c>
      <c r="P667" s="2" t="s">
        <v>52</v>
      </c>
      <c r="Q667" s="2" t="s">
        <v>52</v>
      </c>
      <c r="R667" s="2" t="s">
        <v>52</v>
      </c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2" t="s">
        <v>52</v>
      </c>
      <c r="AW667" s="2" t="s">
        <v>52</v>
      </c>
      <c r="AX667" s="2" t="s">
        <v>52</v>
      </c>
      <c r="AY667" s="2" t="s">
        <v>52</v>
      </c>
      <c r="AZ667" s="2" t="s">
        <v>52</v>
      </c>
    </row>
    <row r="668" spans="1:52" ht="30" customHeight="1" x14ac:dyDescent="0.3">
      <c r="A668" s="23"/>
      <c r="B668" s="23"/>
      <c r="C668" s="23"/>
      <c r="D668" s="23"/>
      <c r="E668" s="25"/>
      <c r="F668" s="28"/>
      <c r="G668" s="25"/>
      <c r="H668" s="28"/>
      <c r="I668" s="25"/>
      <c r="J668" s="28"/>
      <c r="K668" s="25"/>
      <c r="L668" s="28"/>
      <c r="M668" s="23"/>
    </row>
    <row r="669" spans="1:52" ht="30" customHeight="1" x14ac:dyDescent="0.3">
      <c r="A669" s="19" t="s">
        <v>1710</v>
      </c>
      <c r="B669" s="20"/>
      <c r="C669" s="20"/>
      <c r="D669" s="20"/>
      <c r="E669" s="24"/>
      <c r="F669" s="27"/>
      <c r="G669" s="24"/>
      <c r="H669" s="27"/>
      <c r="I669" s="24"/>
      <c r="J669" s="27"/>
      <c r="K669" s="24"/>
      <c r="L669" s="27"/>
      <c r="M669" s="21"/>
      <c r="N669" s="1" t="s">
        <v>347</v>
      </c>
    </row>
    <row r="670" spans="1:52" ht="30" customHeight="1" x14ac:dyDescent="0.3">
      <c r="A670" s="22" t="s">
        <v>1711</v>
      </c>
      <c r="B670" s="22" t="s">
        <v>1712</v>
      </c>
      <c r="C670" s="22" t="s">
        <v>540</v>
      </c>
      <c r="D670" s="23">
        <v>3.4018999999999999</v>
      </c>
      <c r="E670" s="25">
        <f>단가대비표!O61</f>
        <v>3650</v>
      </c>
      <c r="F670" s="28">
        <f t="shared" ref="F670:F681" si="100">TRUNC(E670*D670,1)</f>
        <v>12416.9</v>
      </c>
      <c r="G670" s="25">
        <f>단가대비표!P61</f>
        <v>0</v>
      </c>
      <c r="H670" s="28">
        <f t="shared" ref="H670:H681" si="101">TRUNC(G670*D670,1)</f>
        <v>0</v>
      </c>
      <c r="I670" s="25">
        <f>단가대비표!V61</f>
        <v>0</v>
      </c>
      <c r="J670" s="28">
        <f t="shared" ref="J670:J681" si="102">TRUNC(I670*D670,1)</f>
        <v>0</v>
      </c>
      <c r="K670" s="25">
        <f t="shared" ref="K670:K681" si="103">TRUNC(E670+G670+I670,1)</f>
        <v>3650</v>
      </c>
      <c r="L670" s="28">
        <f t="shared" ref="L670:L681" si="104">TRUNC(F670+H670+J670,1)</f>
        <v>12416.9</v>
      </c>
      <c r="M670" s="22" t="s">
        <v>52</v>
      </c>
      <c r="N670" s="2" t="s">
        <v>347</v>
      </c>
      <c r="O670" s="2" t="s">
        <v>1713</v>
      </c>
      <c r="P670" s="2" t="s">
        <v>64</v>
      </c>
      <c r="Q670" s="2" t="s">
        <v>64</v>
      </c>
      <c r="R670" s="2" t="s">
        <v>63</v>
      </c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2" t="s">
        <v>52</v>
      </c>
      <c r="AW670" s="2" t="s">
        <v>1714</v>
      </c>
      <c r="AX670" s="2" t="s">
        <v>52</v>
      </c>
      <c r="AY670" s="2" t="s">
        <v>52</v>
      </c>
      <c r="AZ670" s="2" t="s">
        <v>52</v>
      </c>
    </row>
    <row r="671" spans="1:52" ht="30" customHeight="1" x14ac:dyDescent="0.3">
      <c r="A671" s="22" t="s">
        <v>1715</v>
      </c>
      <c r="B671" s="22" t="s">
        <v>1716</v>
      </c>
      <c r="C671" s="22" t="s">
        <v>540</v>
      </c>
      <c r="D671" s="23">
        <v>2.8559999999999999</v>
      </c>
      <c r="E671" s="25">
        <f>단가대비표!O48</f>
        <v>1020</v>
      </c>
      <c r="F671" s="28">
        <f t="shared" si="100"/>
        <v>2913.1</v>
      </c>
      <c r="G671" s="25">
        <f>단가대비표!P48</f>
        <v>0</v>
      </c>
      <c r="H671" s="28">
        <f t="shared" si="101"/>
        <v>0</v>
      </c>
      <c r="I671" s="25">
        <f>단가대비표!V48</f>
        <v>0</v>
      </c>
      <c r="J671" s="28">
        <f t="shared" si="102"/>
        <v>0</v>
      </c>
      <c r="K671" s="25">
        <f t="shared" si="103"/>
        <v>1020</v>
      </c>
      <c r="L671" s="28">
        <f t="shared" si="104"/>
        <v>2913.1</v>
      </c>
      <c r="M671" s="22" t="s">
        <v>52</v>
      </c>
      <c r="N671" s="2" t="s">
        <v>347</v>
      </c>
      <c r="O671" s="2" t="s">
        <v>1717</v>
      </c>
      <c r="P671" s="2" t="s">
        <v>64</v>
      </c>
      <c r="Q671" s="2" t="s">
        <v>64</v>
      </c>
      <c r="R671" s="2" t="s">
        <v>63</v>
      </c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2" t="s">
        <v>52</v>
      </c>
      <c r="AW671" s="2" t="s">
        <v>1718</v>
      </c>
      <c r="AX671" s="2" t="s">
        <v>52</v>
      </c>
      <c r="AY671" s="2" t="s">
        <v>52</v>
      </c>
      <c r="AZ671" s="2" t="s">
        <v>52</v>
      </c>
    </row>
    <row r="672" spans="1:52" ht="30" customHeight="1" x14ac:dyDescent="0.3">
      <c r="A672" s="22" t="s">
        <v>1719</v>
      </c>
      <c r="B672" s="22" t="s">
        <v>1720</v>
      </c>
      <c r="C672" s="22" t="s">
        <v>540</v>
      </c>
      <c r="D672" s="23">
        <v>0.72499999999999998</v>
      </c>
      <c r="E672" s="25">
        <f>단가대비표!O50</f>
        <v>990</v>
      </c>
      <c r="F672" s="28">
        <f t="shared" si="100"/>
        <v>717.7</v>
      </c>
      <c r="G672" s="25">
        <f>단가대비표!P50</f>
        <v>0</v>
      </c>
      <c r="H672" s="28">
        <f t="shared" si="101"/>
        <v>0</v>
      </c>
      <c r="I672" s="25">
        <f>단가대비표!V50</f>
        <v>0</v>
      </c>
      <c r="J672" s="28">
        <f t="shared" si="102"/>
        <v>0</v>
      </c>
      <c r="K672" s="25">
        <f t="shared" si="103"/>
        <v>990</v>
      </c>
      <c r="L672" s="28">
        <f t="shared" si="104"/>
        <v>717.7</v>
      </c>
      <c r="M672" s="22" t="s">
        <v>52</v>
      </c>
      <c r="N672" s="2" t="s">
        <v>347</v>
      </c>
      <c r="O672" s="2" t="s">
        <v>1721</v>
      </c>
      <c r="P672" s="2" t="s">
        <v>64</v>
      </c>
      <c r="Q672" s="2" t="s">
        <v>64</v>
      </c>
      <c r="R672" s="2" t="s">
        <v>63</v>
      </c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2" t="s">
        <v>52</v>
      </c>
      <c r="AW672" s="2" t="s">
        <v>1722</v>
      </c>
      <c r="AX672" s="2" t="s">
        <v>52</v>
      </c>
      <c r="AY672" s="2" t="s">
        <v>52</v>
      </c>
      <c r="AZ672" s="2" t="s">
        <v>52</v>
      </c>
    </row>
    <row r="673" spans="1:52" ht="30" customHeight="1" x14ac:dyDescent="0.3">
      <c r="A673" s="22" t="s">
        <v>1723</v>
      </c>
      <c r="B673" s="22" t="s">
        <v>1724</v>
      </c>
      <c r="C673" s="22" t="s">
        <v>222</v>
      </c>
      <c r="D673" s="23">
        <v>3.4860000000000002</v>
      </c>
      <c r="E673" s="25">
        <f>단가대비표!O119</f>
        <v>47.8</v>
      </c>
      <c r="F673" s="28">
        <f t="shared" si="100"/>
        <v>166.6</v>
      </c>
      <c r="G673" s="25">
        <f>단가대비표!P119</f>
        <v>0</v>
      </c>
      <c r="H673" s="28">
        <f t="shared" si="101"/>
        <v>0</v>
      </c>
      <c r="I673" s="25">
        <f>단가대비표!V119</f>
        <v>0</v>
      </c>
      <c r="J673" s="28">
        <f t="shared" si="102"/>
        <v>0</v>
      </c>
      <c r="K673" s="25">
        <f t="shared" si="103"/>
        <v>47.8</v>
      </c>
      <c r="L673" s="28">
        <f t="shared" si="104"/>
        <v>166.6</v>
      </c>
      <c r="M673" s="22" t="s">
        <v>52</v>
      </c>
      <c r="N673" s="2" t="s">
        <v>347</v>
      </c>
      <c r="O673" s="2" t="s">
        <v>1725</v>
      </c>
      <c r="P673" s="2" t="s">
        <v>64</v>
      </c>
      <c r="Q673" s="2" t="s">
        <v>64</v>
      </c>
      <c r="R673" s="2" t="s">
        <v>63</v>
      </c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2" t="s">
        <v>52</v>
      </c>
      <c r="AW673" s="2" t="s">
        <v>1726</v>
      </c>
      <c r="AX673" s="2" t="s">
        <v>52</v>
      </c>
      <c r="AY673" s="2" t="s">
        <v>52</v>
      </c>
      <c r="AZ673" s="2" t="s">
        <v>52</v>
      </c>
    </row>
    <row r="674" spans="1:52" ht="30" customHeight="1" x14ac:dyDescent="0.3">
      <c r="A674" s="22" t="s">
        <v>1727</v>
      </c>
      <c r="B674" s="22" t="s">
        <v>1728</v>
      </c>
      <c r="C674" s="22" t="s">
        <v>540</v>
      </c>
      <c r="D674" s="23">
        <v>3.093</v>
      </c>
      <c r="E674" s="25">
        <f>일위대가목록!E112</f>
        <v>138</v>
      </c>
      <c r="F674" s="28">
        <f t="shared" si="100"/>
        <v>426.8</v>
      </c>
      <c r="G674" s="25">
        <f>일위대가목록!F112</f>
        <v>6925</v>
      </c>
      <c r="H674" s="28">
        <f t="shared" si="101"/>
        <v>21419</v>
      </c>
      <c r="I674" s="25">
        <f>일위대가목록!G112</f>
        <v>277</v>
      </c>
      <c r="J674" s="28">
        <f t="shared" si="102"/>
        <v>856.7</v>
      </c>
      <c r="K674" s="25">
        <f t="shared" si="103"/>
        <v>7340</v>
      </c>
      <c r="L674" s="28">
        <f t="shared" si="104"/>
        <v>22702.5</v>
      </c>
      <c r="M674" s="22" t="s">
        <v>1729</v>
      </c>
      <c r="N674" s="2" t="s">
        <v>347</v>
      </c>
      <c r="O674" s="2" t="s">
        <v>1730</v>
      </c>
      <c r="P674" s="2" t="s">
        <v>63</v>
      </c>
      <c r="Q674" s="2" t="s">
        <v>64</v>
      </c>
      <c r="R674" s="2" t="s">
        <v>64</v>
      </c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2" t="s">
        <v>52</v>
      </c>
      <c r="AW674" s="2" t="s">
        <v>1731</v>
      </c>
      <c r="AX674" s="2" t="s">
        <v>52</v>
      </c>
      <c r="AY674" s="2" t="s">
        <v>52</v>
      </c>
      <c r="AZ674" s="2" t="s">
        <v>52</v>
      </c>
    </row>
    <row r="675" spans="1:52" ht="30" customHeight="1" x14ac:dyDescent="0.3">
      <c r="A675" s="22" t="s">
        <v>1727</v>
      </c>
      <c r="B675" s="22" t="s">
        <v>1732</v>
      </c>
      <c r="C675" s="22" t="s">
        <v>540</v>
      </c>
      <c r="D675" s="23">
        <v>3.411</v>
      </c>
      <c r="E675" s="25">
        <f>일위대가목록!E111</f>
        <v>159</v>
      </c>
      <c r="F675" s="28">
        <f t="shared" si="100"/>
        <v>542.29999999999995</v>
      </c>
      <c r="G675" s="25">
        <f>일위대가목록!F111</f>
        <v>5328</v>
      </c>
      <c r="H675" s="28">
        <f t="shared" si="101"/>
        <v>18173.8</v>
      </c>
      <c r="I675" s="25">
        <f>일위대가목록!G111</f>
        <v>266</v>
      </c>
      <c r="J675" s="28">
        <f t="shared" si="102"/>
        <v>907.3</v>
      </c>
      <c r="K675" s="25">
        <f t="shared" si="103"/>
        <v>5753</v>
      </c>
      <c r="L675" s="28">
        <f t="shared" si="104"/>
        <v>19623.400000000001</v>
      </c>
      <c r="M675" s="22" t="s">
        <v>1733</v>
      </c>
      <c r="N675" s="2" t="s">
        <v>347</v>
      </c>
      <c r="O675" s="2" t="s">
        <v>1734</v>
      </c>
      <c r="P675" s="2" t="s">
        <v>63</v>
      </c>
      <c r="Q675" s="2" t="s">
        <v>64</v>
      </c>
      <c r="R675" s="2" t="s">
        <v>64</v>
      </c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2" t="s">
        <v>52</v>
      </c>
      <c r="AW675" s="2" t="s">
        <v>1735</v>
      </c>
      <c r="AX675" s="2" t="s">
        <v>52</v>
      </c>
      <c r="AY675" s="2" t="s">
        <v>52</v>
      </c>
      <c r="AZ675" s="2" t="s">
        <v>52</v>
      </c>
    </row>
    <row r="676" spans="1:52" ht="30" customHeight="1" x14ac:dyDescent="0.3">
      <c r="A676" s="22" t="s">
        <v>1736</v>
      </c>
      <c r="B676" s="22" t="s">
        <v>1737</v>
      </c>
      <c r="C676" s="22" t="s">
        <v>78</v>
      </c>
      <c r="D676" s="23">
        <v>0.26700000000000002</v>
      </c>
      <c r="E676" s="25">
        <f>일위대가목록!E124</f>
        <v>89</v>
      </c>
      <c r="F676" s="28">
        <f t="shared" si="100"/>
        <v>23.7</v>
      </c>
      <c r="G676" s="25">
        <f>일위대가목록!F124</f>
        <v>4461</v>
      </c>
      <c r="H676" s="28">
        <f t="shared" si="101"/>
        <v>1191</v>
      </c>
      <c r="I676" s="25">
        <f>일위대가목록!G124</f>
        <v>0</v>
      </c>
      <c r="J676" s="28">
        <f t="shared" si="102"/>
        <v>0</v>
      </c>
      <c r="K676" s="25">
        <f t="shared" si="103"/>
        <v>4550</v>
      </c>
      <c r="L676" s="28">
        <f t="shared" si="104"/>
        <v>1214.7</v>
      </c>
      <c r="M676" s="22" t="s">
        <v>1738</v>
      </c>
      <c r="N676" s="2" t="s">
        <v>347</v>
      </c>
      <c r="O676" s="2" t="s">
        <v>1739</v>
      </c>
      <c r="P676" s="2" t="s">
        <v>63</v>
      </c>
      <c r="Q676" s="2" t="s">
        <v>64</v>
      </c>
      <c r="R676" s="2" t="s">
        <v>64</v>
      </c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2" t="s">
        <v>52</v>
      </c>
      <c r="AW676" s="2" t="s">
        <v>1740</v>
      </c>
      <c r="AX676" s="2" t="s">
        <v>52</v>
      </c>
      <c r="AY676" s="2" t="s">
        <v>52</v>
      </c>
      <c r="AZ676" s="2" t="s">
        <v>52</v>
      </c>
    </row>
    <row r="677" spans="1:52" ht="30" customHeight="1" x14ac:dyDescent="0.3">
      <c r="A677" s="22" t="s">
        <v>1741</v>
      </c>
      <c r="B677" s="22" t="s">
        <v>1742</v>
      </c>
      <c r="C677" s="22" t="s">
        <v>78</v>
      </c>
      <c r="D677" s="23">
        <v>0.15</v>
      </c>
      <c r="E677" s="25">
        <f>단가대비표!O71</f>
        <v>35000</v>
      </c>
      <c r="F677" s="28">
        <f t="shared" si="100"/>
        <v>5250</v>
      </c>
      <c r="G677" s="25">
        <f>단가대비표!P71</f>
        <v>0</v>
      </c>
      <c r="H677" s="28">
        <f t="shared" si="101"/>
        <v>0</v>
      </c>
      <c r="I677" s="25">
        <f>단가대비표!V71</f>
        <v>0</v>
      </c>
      <c r="J677" s="28">
        <f t="shared" si="102"/>
        <v>0</v>
      </c>
      <c r="K677" s="25">
        <f t="shared" si="103"/>
        <v>35000</v>
      </c>
      <c r="L677" s="28">
        <f t="shared" si="104"/>
        <v>5250</v>
      </c>
      <c r="M677" s="22" t="s">
        <v>52</v>
      </c>
      <c r="N677" s="2" t="s">
        <v>347</v>
      </c>
      <c r="O677" s="2" t="s">
        <v>1743</v>
      </c>
      <c r="P677" s="2" t="s">
        <v>64</v>
      </c>
      <c r="Q677" s="2" t="s">
        <v>64</v>
      </c>
      <c r="R677" s="2" t="s">
        <v>63</v>
      </c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2" t="s">
        <v>52</v>
      </c>
      <c r="AW677" s="2" t="s">
        <v>1744</v>
      </c>
      <c r="AX677" s="2" t="s">
        <v>52</v>
      </c>
      <c r="AY677" s="2" t="s">
        <v>52</v>
      </c>
      <c r="AZ677" s="2" t="s">
        <v>52</v>
      </c>
    </row>
    <row r="678" spans="1:52" ht="30" customHeight="1" x14ac:dyDescent="0.3">
      <c r="A678" s="22" t="s">
        <v>1649</v>
      </c>
      <c r="B678" s="22" t="s">
        <v>1650</v>
      </c>
      <c r="C678" s="22" t="s">
        <v>72</v>
      </c>
      <c r="D678" s="23">
        <v>1</v>
      </c>
      <c r="E678" s="25">
        <f>일위대가목록!E100</f>
        <v>6350</v>
      </c>
      <c r="F678" s="28">
        <f t="shared" si="100"/>
        <v>6350</v>
      </c>
      <c r="G678" s="25">
        <f>일위대가목록!F100</f>
        <v>5228</v>
      </c>
      <c r="H678" s="28">
        <f t="shared" si="101"/>
        <v>5228</v>
      </c>
      <c r="I678" s="25">
        <f>일위대가목록!G100</f>
        <v>0</v>
      </c>
      <c r="J678" s="28">
        <f t="shared" si="102"/>
        <v>0</v>
      </c>
      <c r="K678" s="25">
        <f t="shared" si="103"/>
        <v>11578</v>
      </c>
      <c r="L678" s="28">
        <f t="shared" si="104"/>
        <v>11578</v>
      </c>
      <c r="M678" s="22" t="s">
        <v>1651</v>
      </c>
      <c r="N678" s="2" t="s">
        <v>347</v>
      </c>
      <c r="O678" s="2" t="s">
        <v>1648</v>
      </c>
      <c r="P678" s="2" t="s">
        <v>63</v>
      </c>
      <c r="Q678" s="2" t="s">
        <v>64</v>
      </c>
      <c r="R678" s="2" t="s">
        <v>64</v>
      </c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2" t="s">
        <v>52</v>
      </c>
      <c r="AW678" s="2" t="s">
        <v>1745</v>
      </c>
      <c r="AX678" s="2" t="s">
        <v>52</v>
      </c>
      <c r="AY678" s="2" t="s">
        <v>52</v>
      </c>
      <c r="AZ678" s="2" t="s">
        <v>52</v>
      </c>
    </row>
    <row r="679" spans="1:52" ht="30" customHeight="1" x14ac:dyDescent="0.3">
      <c r="A679" s="22" t="s">
        <v>534</v>
      </c>
      <c r="B679" s="22" t="s">
        <v>546</v>
      </c>
      <c r="C679" s="22" t="s">
        <v>540</v>
      </c>
      <c r="D679" s="23">
        <v>-0.216</v>
      </c>
      <c r="E679" s="25">
        <f>단가대비표!O36</f>
        <v>1377.5</v>
      </c>
      <c r="F679" s="28">
        <f t="shared" si="100"/>
        <v>-297.5</v>
      </c>
      <c r="G679" s="25">
        <f>단가대비표!P36</f>
        <v>0</v>
      </c>
      <c r="H679" s="28">
        <f t="shared" si="101"/>
        <v>0</v>
      </c>
      <c r="I679" s="25">
        <f>단가대비표!V36</f>
        <v>0</v>
      </c>
      <c r="J679" s="28">
        <f t="shared" si="102"/>
        <v>0</v>
      </c>
      <c r="K679" s="25">
        <f t="shared" si="103"/>
        <v>1377.5</v>
      </c>
      <c r="L679" s="28">
        <f t="shared" si="104"/>
        <v>-297.5</v>
      </c>
      <c r="M679" s="22" t="s">
        <v>536</v>
      </c>
      <c r="N679" s="2" t="s">
        <v>347</v>
      </c>
      <c r="O679" s="2" t="s">
        <v>547</v>
      </c>
      <c r="P679" s="2" t="s">
        <v>64</v>
      </c>
      <c r="Q679" s="2" t="s">
        <v>64</v>
      </c>
      <c r="R679" s="2" t="s">
        <v>63</v>
      </c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2" t="s">
        <v>52</v>
      </c>
      <c r="AW679" s="2" t="s">
        <v>1746</v>
      </c>
      <c r="AX679" s="2" t="s">
        <v>52</v>
      </c>
      <c r="AY679" s="2" t="s">
        <v>52</v>
      </c>
      <c r="AZ679" s="2" t="s">
        <v>52</v>
      </c>
    </row>
    <row r="680" spans="1:52" ht="30" customHeight="1" x14ac:dyDescent="0.3">
      <c r="A680" s="22" t="s">
        <v>534</v>
      </c>
      <c r="B680" s="22" t="s">
        <v>539</v>
      </c>
      <c r="C680" s="22" t="s">
        <v>540</v>
      </c>
      <c r="D680" s="23">
        <v>-0.11899999999999999</v>
      </c>
      <c r="E680" s="25">
        <f>단가대비표!O35</f>
        <v>255</v>
      </c>
      <c r="F680" s="28">
        <f t="shared" si="100"/>
        <v>-30.3</v>
      </c>
      <c r="G680" s="25">
        <f>단가대비표!P35</f>
        <v>0</v>
      </c>
      <c r="H680" s="28">
        <f t="shared" si="101"/>
        <v>0</v>
      </c>
      <c r="I680" s="25">
        <f>단가대비표!V35</f>
        <v>0</v>
      </c>
      <c r="J680" s="28">
        <f t="shared" si="102"/>
        <v>0</v>
      </c>
      <c r="K680" s="25">
        <f t="shared" si="103"/>
        <v>255</v>
      </c>
      <c r="L680" s="28">
        <f t="shared" si="104"/>
        <v>-30.3</v>
      </c>
      <c r="M680" s="22" t="s">
        <v>536</v>
      </c>
      <c r="N680" s="2" t="s">
        <v>347</v>
      </c>
      <c r="O680" s="2" t="s">
        <v>541</v>
      </c>
      <c r="P680" s="2" t="s">
        <v>64</v>
      </c>
      <c r="Q680" s="2" t="s">
        <v>64</v>
      </c>
      <c r="R680" s="2" t="s">
        <v>63</v>
      </c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2" t="s">
        <v>52</v>
      </c>
      <c r="AW680" s="2" t="s">
        <v>1747</v>
      </c>
      <c r="AX680" s="2" t="s">
        <v>52</v>
      </c>
      <c r="AY680" s="2" t="s">
        <v>52</v>
      </c>
      <c r="AZ680" s="2" t="s">
        <v>52</v>
      </c>
    </row>
    <row r="681" spans="1:52" ht="30" customHeight="1" x14ac:dyDescent="0.3">
      <c r="A681" s="22" t="s">
        <v>1748</v>
      </c>
      <c r="B681" s="22" t="s">
        <v>1749</v>
      </c>
      <c r="C681" s="22" t="s">
        <v>78</v>
      </c>
      <c r="D681" s="23">
        <v>0.26700000000000002</v>
      </c>
      <c r="E681" s="25">
        <f>일위대가목록!E123</f>
        <v>677</v>
      </c>
      <c r="F681" s="28">
        <f t="shared" si="100"/>
        <v>180.7</v>
      </c>
      <c r="G681" s="25">
        <f>일위대가목록!F123</f>
        <v>0</v>
      </c>
      <c r="H681" s="28">
        <f t="shared" si="101"/>
        <v>0</v>
      </c>
      <c r="I681" s="25">
        <f>일위대가목록!G123</f>
        <v>0</v>
      </c>
      <c r="J681" s="28">
        <f t="shared" si="102"/>
        <v>0</v>
      </c>
      <c r="K681" s="25">
        <f t="shared" si="103"/>
        <v>677</v>
      </c>
      <c r="L681" s="28">
        <f t="shared" si="104"/>
        <v>180.7</v>
      </c>
      <c r="M681" s="22" t="s">
        <v>1750</v>
      </c>
      <c r="N681" s="2" t="s">
        <v>347</v>
      </c>
      <c r="O681" s="2" t="s">
        <v>1751</v>
      </c>
      <c r="P681" s="2" t="s">
        <v>63</v>
      </c>
      <c r="Q681" s="2" t="s">
        <v>64</v>
      </c>
      <c r="R681" s="2" t="s">
        <v>64</v>
      </c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2" t="s">
        <v>52</v>
      </c>
      <c r="AW681" s="2" t="s">
        <v>1752</v>
      </c>
      <c r="AX681" s="2" t="s">
        <v>52</v>
      </c>
      <c r="AY681" s="2" t="s">
        <v>52</v>
      </c>
      <c r="AZ681" s="2" t="s">
        <v>52</v>
      </c>
    </row>
    <row r="682" spans="1:52" ht="30" customHeight="1" x14ac:dyDescent="0.3">
      <c r="A682" s="22" t="s">
        <v>681</v>
      </c>
      <c r="B682" s="22" t="s">
        <v>52</v>
      </c>
      <c r="C682" s="22" t="s">
        <v>52</v>
      </c>
      <c r="D682" s="23"/>
      <c r="E682" s="25"/>
      <c r="F682" s="28">
        <f>TRUNC(SUMIF(N670:N681, N669, F670:F681),0)</f>
        <v>28660</v>
      </c>
      <c r="G682" s="25"/>
      <c r="H682" s="28">
        <f>TRUNC(SUMIF(N670:N681, N669, H670:H681),0)</f>
        <v>46011</v>
      </c>
      <c r="I682" s="25"/>
      <c r="J682" s="28">
        <f>TRUNC(SUMIF(N670:N681, N669, J670:J681),0)</f>
        <v>1764</v>
      </c>
      <c r="K682" s="25"/>
      <c r="L682" s="28">
        <f>F682+H682+J682</f>
        <v>76435</v>
      </c>
      <c r="M682" s="22" t="s">
        <v>52</v>
      </c>
      <c r="N682" s="2" t="s">
        <v>67</v>
      </c>
      <c r="O682" s="2" t="s">
        <v>67</v>
      </c>
      <c r="P682" s="2" t="s">
        <v>52</v>
      </c>
      <c r="Q682" s="2" t="s">
        <v>52</v>
      </c>
      <c r="R682" s="2" t="s">
        <v>52</v>
      </c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2" t="s">
        <v>52</v>
      </c>
      <c r="AW682" s="2" t="s">
        <v>52</v>
      </c>
      <c r="AX682" s="2" t="s">
        <v>52</v>
      </c>
      <c r="AY682" s="2" t="s">
        <v>52</v>
      </c>
      <c r="AZ682" s="2" t="s">
        <v>52</v>
      </c>
    </row>
    <row r="683" spans="1:52" ht="30" customHeight="1" x14ac:dyDescent="0.3">
      <c r="A683" s="23"/>
      <c r="B683" s="23"/>
      <c r="C683" s="23"/>
      <c r="D683" s="23"/>
      <c r="E683" s="25"/>
      <c r="F683" s="28"/>
      <c r="G683" s="25"/>
      <c r="H683" s="28"/>
      <c r="I683" s="25"/>
      <c r="J683" s="28"/>
      <c r="K683" s="25"/>
      <c r="L683" s="28"/>
      <c r="M683" s="23"/>
    </row>
    <row r="684" spans="1:52" ht="30" customHeight="1" x14ac:dyDescent="0.3">
      <c r="A684" s="19" t="s">
        <v>1753</v>
      </c>
      <c r="B684" s="20"/>
      <c r="C684" s="20"/>
      <c r="D684" s="20"/>
      <c r="E684" s="24"/>
      <c r="F684" s="27"/>
      <c r="G684" s="24"/>
      <c r="H684" s="27"/>
      <c r="I684" s="24"/>
      <c r="J684" s="27"/>
      <c r="K684" s="24"/>
      <c r="L684" s="27"/>
      <c r="M684" s="21"/>
      <c r="N684" s="1" t="s">
        <v>351</v>
      </c>
    </row>
    <row r="685" spans="1:52" ht="30" customHeight="1" x14ac:dyDescent="0.3">
      <c r="A685" s="22" t="s">
        <v>1711</v>
      </c>
      <c r="B685" s="22" t="s">
        <v>1754</v>
      </c>
      <c r="C685" s="22" t="s">
        <v>540</v>
      </c>
      <c r="D685" s="23">
        <v>3.4194</v>
      </c>
      <c r="E685" s="25">
        <f>단가대비표!O60</f>
        <v>3450</v>
      </c>
      <c r="F685" s="28">
        <f t="shared" ref="F685:F696" si="105">TRUNC(E685*D685,1)</f>
        <v>11796.9</v>
      </c>
      <c r="G685" s="25">
        <f>단가대비표!P60</f>
        <v>0</v>
      </c>
      <c r="H685" s="28">
        <f t="shared" ref="H685:H696" si="106">TRUNC(G685*D685,1)</f>
        <v>0</v>
      </c>
      <c r="I685" s="25">
        <f>단가대비표!V60</f>
        <v>0</v>
      </c>
      <c r="J685" s="28">
        <f t="shared" ref="J685:J696" si="107">TRUNC(I685*D685,1)</f>
        <v>0</v>
      </c>
      <c r="K685" s="25">
        <f t="shared" ref="K685:K696" si="108">TRUNC(E685+G685+I685,1)</f>
        <v>3450</v>
      </c>
      <c r="L685" s="28">
        <f t="shared" ref="L685:L696" si="109">TRUNC(F685+H685+J685,1)</f>
        <v>11796.9</v>
      </c>
      <c r="M685" s="22" t="s">
        <v>52</v>
      </c>
      <c r="N685" s="2" t="s">
        <v>351</v>
      </c>
      <c r="O685" s="2" t="s">
        <v>1755</v>
      </c>
      <c r="P685" s="2" t="s">
        <v>64</v>
      </c>
      <c r="Q685" s="2" t="s">
        <v>64</v>
      </c>
      <c r="R685" s="2" t="s">
        <v>63</v>
      </c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2" t="s">
        <v>52</v>
      </c>
      <c r="AW685" s="2" t="s">
        <v>1756</v>
      </c>
      <c r="AX685" s="2" t="s">
        <v>52</v>
      </c>
      <c r="AY685" s="2" t="s">
        <v>52</v>
      </c>
      <c r="AZ685" s="2" t="s">
        <v>52</v>
      </c>
    </row>
    <row r="686" spans="1:52" ht="30" customHeight="1" x14ac:dyDescent="0.3">
      <c r="A686" s="22" t="s">
        <v>1757</v>
      </c>
      <c r="B686" s="22" t="s">
        <v>1758</v>
      </c>
      <c r="C686" s="22" t="s">
        <v>540</v>
      </c>
      <c r="D686" s="23">
        <v>1.1916</v>
      </c>
      <c r="E686" s="25">
        <f>단가대비표!O58</f>
        <v>865</v>
      </c>
      <c r="F686" s="28">
        <f t="shared" si="105"/>
        <v>1030.7</v>
      </c>
      <c r="G686" s="25">
        <f>단가대비표!P58</f>
        <v>0</v>
      </c>
      <c r="H686" s="28">
        <f t="shared" si="106"/>
        <v>0</v>
      </c>
      <c r="I686" s="25">
        <f>단가대비표!V58</f>
        <v>0</v>
      </c>
      <c r="J686" s="28">
        <f t="shared" si="107"/>
        <v>0</v>
      </c>
      <c r="K686" s="25">
        <f t="shared" si="108"/>
        <v>865</v>
      </c>
      <c r="L686" s="28">
        <f t="shared" si="109"/>
        <v>1030.7</v>
      </c>
      <c r="M686" s="22" t="s">
        <v>52</v>
      </c>
      <c r="N686" s="2" t="s">
        <v>351</v>
      </c>
      <c r="O686" s="2" t="s">
        <v>1759</v>
      </c>
      <c r="P686" s="2" t="s">
        <v>64</v>
      </c>
      <c r="Q686" s="2" t="s">
        <v>64</v>
      </c>
      <c r="R686" s="2" t="s">
        <v>63</v>
      </c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2" t="s">
        <v>52</v>
      </c>
      <c r="AW686" s="2" t="s">
        <v>1760</v>
      </c>
      <c r="AX686" s="2" t="s">
        <v>52</v>
      </c>
      <c r="AY686" s="2" t="s">
        <v>52</v>
      </c>
      <c r="AZ686" s="2" t="s">
        <v>52</v>
      </c>
    </row>
    <row r="687" spans="1:52" ht="30" customHeight="1" x14ac:dyDescent="0.3">
      <c r="A687" s="22" t="s">
        <v>1715</v>
      </c>
      <c r="B687" s="22" t="s">
        <v>1716</v>
      </c>
      <c r="C687" s="22" t="s">
        <v>540</v>
      </c>
      <c r="D687" s="23">
        <v>2.8559999999999999</v>
      </c>
      <c r="E687" s="25">
        <f>단가대비표!O48</f>
        <v>1020</v>
      </c>
      <c r="F687" s="28">
        <f t="shared" si="105"/>
        <v>2913.1</v>
      </c>
      <c r="G687" s="25">
        <f>단가대비표!P48</f>
        <v>0</v>
      </c>
      <c r="H687" s="28">
        <f t="shared" si="106"/>
        <v>0</v>
      </c>
      <c r="I687" s="25">
        <f>단가대비표!V48</f>
        <v>0</v>
      </c>
      <c r="J687" s="28">
        <f t="shared" si="107"/>
        <v>0</v>
      </c>
      <c r="K687" s="25">
        <f t="shared" si="108"/>
        <v>1020</v>
      </c>
      <c r="L687" s="28">
        <f t="shared" si="109"/>
        <v>2913.1</v>
      </c>
      <c r="M687" s="22" t="s">
        <v>52</v>
      </c>
      <c r="N687" s="2" t="s">
        <v>351</v>
      </c>
      <c r="O687" s="2" t="s">
        <v>1717</v>
      </c>
      <c r="P687" s="2" t="s">
        <v>64</v>
      </c>
      <c r="Q687" s="2" t="s">
        <v>64</v>
      </c>
      <c r="R687" s="2" t="s">
        <v>63</v>
      </c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2" t="s">
        <v>52</v>
      </c>
      <c r="AW687" s="2" t="s">
        <v>1761</v>
      </c>
      <c r="AX687" s="2" t="s">
        <v>52</v>
      </c>
      <c r="AY687" s="2" t="s">
        <v>52</v>
      </c>
      <c r="AZ687" s="2" t="s">
        <v>52</v>
      </c>
    </row>
    <row r="688" spans="1:52" ht="30" customHeight="1" x14ac:dyDescent="0.3">
      <c r="A688" s="22" t="s">
        <v>1719</v>
      </c>
      <c r="B688" s="22" t="s">
        <v>1720</v>
      </c>
      <c r="C688" s="22" t="s">
        <v>540</v>
      </c>
      <c r="D688" s="23">
        <v>0.72499999999999998</v>
      </c>
      <c r="E688" s="25">
        <f>단가대비표!O50</f>
        <v>990</v>
      </c>
      <c r="F688" s="28">
        <f t="shared" si="105"/>
        <v>717.7</v>
      </c>
      <c r="G688" s="25">
        <f>단가대비표!P50</f>
        <v>0</v>
      </c>
      <c r="H688" s="28">
        <f t="shared" si="106"/>
        <v>0</v>
      </c>
      <c r="I688" s="25">
        <f>단가대비표!V50</f>
        <v>0</v>
      </c>
      <c r="J688" s="28">
        <f t="shared" si="107"/>
        <v>0</v>
      </c>
      <c r="K688" s="25">
        <f t="shared" si="108"/>
        <v>990</v>
      </c>
      <c r="L688" s="28">
        <f t="shared" si="109"/>
        <v>717.7</v>
      </c>
      <c r="M688" s="22" t="s">
        <v>52</v>
      </c>
      <c r="N688" s="2" t="s">
        <v>351</v>
      </c>
      <c r="O688" s="2" t="s">
        <v>1721</v>
      </c>
      <c r="P688" s="2" t="s">
        <v>64</v>
      </c>
      <c r="Q688" s="2" t="s">
        <v>64</v>
      </c>
      <c r="R688" s="2" t="s">
        <v>63</v>
      </c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2" t="s">
        <v>52</v>
      </c>
      <c r="AW688" s="2" t="s">
        <v>1762</v>
      </c>
      <c r="AX688" s="2" t="s">
        <v>52</v>
      </c>
      <c r="AY688" s="2" t="s">
        <v>52</v>
      </c>
      <c r="AZ688" s="2" t="s">
        <v>52</v>
      </c>
    </row>
    <row r="689" spans="1:52" ht="30" customHeight="1" x14ac:dyDescent="0.3">
      <c r="A689" s="22" t="s">
        <v>1723</v>
      </c>
      <c r="B689" s="22" t="s">
        <v>1724</v>
      </c>
      <c r="C689" s="22" t="s">
        <v>222</v>
      </c>
      <c r="D689" s="23">
        <v>5</v>
      </c>
      <c r="E689" s="25">
        <f>단가대비표!O119</f>
        <v>47.8</v>
      </c>
      <c r="F689" s="28">
        <f t="shared" si="105"/>
        <v>239</v>
      </c>
      <c r="G689" s="25">
        <f>단가대비표!P119</f>
        <v>0</v>
      </c>
      <c r="H689" s="28">
        <f t="shared" si="106"/>
        <v>0</v>
      </c>
      <c r="I689" s="25">
        <f>단가대비표!V119</f>
        <v>0</v>
      </c>
      <c r="J689" s="28">
        <f t="shared" si="107"/>
        <v>0</v>
      </c>
      <c r="K689" s="25">
        <f t="shared" si="108"/>
        <v>47.8</v>
      </c>
      <c r="L689" s="28">
        <f t="shared" si="109"/>
        <v>239</v>
      </c>
      <c r="M689" s="22" t="s">
        <v>52</v>
      </c>
      <c r="N689" s="2" t="s">
        <v>351</v>
      </c>
      <c r="O689" s="2" t="s">
        <v>1725</v>
      </c>
      <c r="P689" s="2" t="s">
        <v>64</v>
      </c>
      <c r="Q689" s="2" t="s">
        <v>64</v>
      </c>
      <c r="R689" s="2" t="s">
        <v>63</v>
      </c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2" t="s">
        <v>52</v>
      </c>
      <c r="AW689" s="2" t="s">
        <v>1763</v>
      </c>
      <c r="AX689" s="2" t="s">
        <v>52</v>
      </c>
      <c r="AY689" s="2" t="s">
        <v>52</v>
      </c>
      <c r="AZ689" s="2" t="s">
        <v>52</v>
      </c>
    </row>
    <row r="690" spans="1:52" ht="30" customHeight="1" x14ac:dyDescent="0.3">
      <c r="A690" s="22" t="s">
        <v>1727</v>
      </c>
      <c r="B690" s="22" t="s">
        <v>1728</v>
      </c>
      <c r="C690" s="22" t="s">
        <v>540</v>
      </c>
      <c r="D690" s="23">
        <v>3.109</v>
      </c>
      <c r="E690" s="25">
        <f>일위대가목록!E112</f>
        <v>138</v>
      </c>
      <c r="F690" s="28">
        <f t="shared" si="105"/>
        <v>429</v>
      </c>
      <c r="G690" s="25">
        <f>일위대가목록!F112</f>
        <v>6925</v>
      </c>
      <c r="H690" s="28">
        <f t="shared" si="106"/>
        <v>21529.8</v>
      </c>
      <c r="I690" s="25">
        <f>일위대가목록!G112</f>
        <v>277</v>
      </c>
      <c r="J690" s="28">
        <f t="shared" si="107"/>
        <v>861.1</v>
      </c>
      <c r="K690" s="25">
        <f t="shared" si="108"/>
        <v>7340</v>
      </c>
      <c r="L690" s="28">
        <f t="shared" si="109"/>
        <v>22819.9</v>
      </c>
      <c r="M690" s="22" t="s">
        <v>1729</v>
      </c>
      <c r="N690" s="2" t="s">
        <v>351</v>
      </c>
      <c r="O690" s="2" t="s">
        <v>1730</v>
      </c>
      <c r="P690" s="2" t="s">
        <v>63</v>
      </c>
      <c r="Q690" s="2" t="s">
        <v>64</v>
      </c>
      <c r="R690" s="2" t="s">
        <v>64</v>
      </c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2" t="s">
        <v>52</v>
      </c>
      <c r="AW690" s="2" t="s">
        <v>1764</v>
      </c>
      <c r="AX690" s="2" t="s">
        <v>52</v>
      </c>
      <c r="AY690" s="2" t="s">
        <v>52</v>
      </c>
      <c r="AZ690" s="2" t="s">
        <v>52</v>
      </c>
    </row>
    <row r="691" spans="1:52" ht="30" customHeight="1" x14ac:dyDescent="0.3">
      <c r="A691" s="22" t="s">
        <v>1727</v>
      </c>
      <c r="B691" s="22" t="s">
        <v>1732</v>
      </c>
      <c r="C691" s="22" t="s">
        <v>540</v>
      </c>
      <c r="D691" s="23">
        <v>4.4939999999999998</v>
      </c>
      <c r="E691" s="25">
        <f>일위대가목록!E111</f>
        <v>159</v>
      </c>
      <c r="F691" s="28">
        <f t="shared" si="105"/>
        <v>714.5</v>
      </c>
      <c r="G691" s="25">
        <f>일위대가목록!F111</f>
        <v>5328</v>
      </c>
      <c r="H691" s="28">
        <f t="shared" si="106"/>
        <v>23944</v>
      </c>
      <c r="I691" s="25">
        <f>일위대가목록!G111</f>
        <v>266</v>
      </c>
      <c r="J691" s="28">
        <f t="shared" si="107"/>
        <v>1195.4000000000001</v>
      </c>
      <c r="K691" s="25">
        <f t="shared" si="108"/>
        <v>5753</v>
      </c>
      <c r="L691" s="28">
        <f t="shared" si="109"/>
        <v>25853.9</v>
      </c>
      <c r="M691" s="22" t="s">
        <v>1733</v>
      </c>
      <c r="N691" s="2" t="s">
        <v>351</v>
      </c>
      <c r="O691" s="2" t="s">
        <v>1734</v>
      </c>
      <c r="P691" s="2" t="s">
        <v>63</v>
      </c>
      <c r="Q691" s="2" t="s">
        <v>64</v>
      </c>
      <c r="R691" s="2" t="s">
        <v>64</v>
      </c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2" t="s">
        <v>52</v>
      </c>
      <c r="AW691" s="2" t="s">
        <v>1765</v>
      </c>
      <c r="AX691" s="2" t="s">
        <v>52</v>
      </c>
      <c r="AY691" s="2" t="s">
        <v>52</v>
      </c>
      <c r="AZ691" s="2" t="s">
        <v>52</v>
      </c>
    </row>
    <row r="692" spans="1:52" ht="30" customHeight="1" x14ac:dyDescent="0.3">
      <c r="A692" s="22" t="s">
        <v>1736</v>
      </c>
      <c r="B692" s="22" t="s">
        <v>1737</v>
      </c>
      <c r="C692" s="22" t="s">
        <v>78</v>
      </c>
      <c r="D692" s="23">
        <v>0.38700000000000001</v>
      </c>
      <c r="E692" s="25">
        <f>일위대가목록!E124</f>
        <v>89</v>
      </c>
      <c r="F692" s="28">
        <f t="shared" si="105"/>
        <v>34.4</v>
      </c>
      <c r="G692" s="25">
        <f>일위대가목록!F124</f>
        <v>4461</v>
      </c>
      <c r="H692" s="28">
        <f t="shared" si="106"/>
        <v>1726.4</v>
      </c>
      <c r="I692" s="25">
        <f>일위대가목록!G124</f>
        <v>0</v>
      </c>
      <c r="J692" s="28">
        <f t="shared" si="107"/>
        <v>0</v>
      </c>
      <c r="K692" s="25">
        <f t="shared" si="108"/>
        <v>4550</v>
      </c>
      <c r="L692" s="28">
        <f t="shared" si="109"/>
        <v>1760.8</v>
      </c>
      <c r="M692" s="22" t="s">
        <v>1738</v>
      </c>
      <c r="N692" s="2" t="s">
        <v>351</v>
      </c>
      <c r="O692" s="2" t="s">
        <v>1739</v>
      </c>
      <c r="P692" s="2" t="s">
        <v>63</v>
      </c>
      <c r="Q692" s="2" t="s">
        <v>64</v>
      </c>
      <c r="R692" s="2" t="s">
        <v>64</v>
      </c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2" t="s">
        <v>52</v>
      </c>
      <c r="AW692" s="2" t="s">
        <v>1766</v>
      </c>
      <c r="AX692" s="2" t="s">
        <v>52</v>
      </c>
      <c r="AY692" s="2" t="s">
        <v>52</v>
      </c>
      <c r="AZ692" s="2" t="s">
        <v>52</v>
      </c>
    </row>
    <row r="693" spans="1:52" ht="30" customHeight="1" x14ac:dyDescent="0.3">
      <c r="A693" s="22" t="s">
        <v>1741</v>
      </c>
      <c r="B693" s="22" t="s">
        <v>1742</v>
      </c>
      <c r="C693" s="22" t="s">
        <v>78</v>
      </c>
      <c r="D693" s="23">
        <v>0.4</v>
      </c>
      <c r="E693" s="25">
        <f>단가대비표!O71</f>
        <v>35000</v>
      </c>
      <c r="F693" s="28">
        <f t="shared" si="105"/>
        <v>14000</v>
      </c>
      <c r="G693" s="25">
        <f>단가대비표!P71</f>
        <v>0</v>
      </c>
      <c r="H693" s="28">
        <f t="shared" si="106"/>
        <v>0</v>
      </c>
      <c r="I693" s="25">
        <f>단가대비표!V71</f>
        <v>0</v>
      </c>
      <c r="J693" s="28">
        <f t="shared" si="107"/>
        <v>0</v>
      </c>
      <c r="K693" s="25">
        <f t="shared" si="108"/>
        <v>35000</v>
      </c>
      <c r="L693" s="28">
        <f t="shared" si="109"/>
        <v>14000</v>
      </c>
      <c r="M693" s="22" t="s">
        <v>52</v>
      </c>
      <c r="N693" s="2" t="s">
        <v>351</v>
      </c>
      <c r="O693" s="2" t="s">
        <v>1743</v>
      </c>
      <c r="P693" s="2" t="s">
        <v>64</v>
      </c>
      <c r="Q693" s="2" t="s">
        <v>64</v>
      </c>
      <c r="R693" s="2" t="s">
        <v>63</v>
      </c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2" t="s">
        <v>52</v>
      </c>
      <c r="AW693" s="2" t="s">
        <v>1767</v>
      </c>
      <c r="AX693" s="2" t="s">
        <v>52</v>
      </c>
      <c r="AY693" s="2" t="s">
        <v>52</v>
      </c>
      <c r="AZ693" s="2" t="s">
        <v>52</v>
      </c>
    </row>
    <row r="694" spans="1:52" ht="30" customHeight="1" x14ac:dyDescent="0.3">
      <c r="A694" s="22" t="s">
        <v>534</v>
      </c>
      <c r="B694" s="22" t="s">
        <v>546</v>
      </c>
      <c r="C694" s="22" t="s">
        <v>540</v>
      </c>
      <c r="D694" s="23">
        <v>-0.218</v>
      </c>
      <c r="E694" s="25">
        <f>단가대비표!O36</f>
        <v>1377.5</v>
      </c>
      <c r="F694" s="28">
        <f t="shared" si="105"/>
        <v>-300.2</v>
      </c>
      <c r="G694" s="25">
        <f>단가대비표!P36</f>
        <v>0</v>
      </c>
      <c r="H694" s="28">
        <f t="shared" si="106"/>
        <v>0</v>
      </c>
      <c r="I694" s="25">
        <f>단가대비표!V36</f>
        <v>0</v>
      </c>
      <c r="J694" s="28">
        <f t="shared" si="107"/>
        <v>0</v>
      </c>
      <c r="K694" s="25">
        <f t="shared" si="108"/>
        <v>1377.5</v>
      </c>
      <c r="L694" s="28">
        <f t="shared" si="109"/>
        <v>-300.2</v>
      </c>
      <c r="M694" s="22" t="s">
        <v>536</v>
      </c>
      <c r="N694" s="2" t="s">
        <v>351</v>
      </c>
      <c r="O694" s="2" t="s">
        <v>547</v>
      </c>
      <c r="P694" s="2" t="s">
        <v>64</v>
      </c>
      <c r="Q694" s="2" t="s">
        <v>64</v>
      </c>
      <c r="R694" s="2" t="s">
        <v>63</v>
      </c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2" t="s">
        <v>52</v>
      </c>
      <c r="AW694" s="2" t="s">
        <v>1768</v>
      </c>
      <c r="AX694" s="2" t="s">
        <v>52</v>
      </c>
      <c r="AY694" s="2" t="s">
        <v>52</v>
      </c>
      <c r="AZ694" s="2" t="s">
        <v>52</v>
      </c>
    </row>
    <row r="695" spans="1:52" ht="30" customHeight="1" x14ac:dyDescent="0.3">
      <c r="A695" s="22" t="s">
        <v>534</v>
      </c>
      <c r="B695" s="22" t="s">
        <v>539</v>
      </c>
      <c r="C695" s="22" t="s">
        <v>540</v>
      </c>
      <c r="D695" s="23">
        <v>-0.19500000000000001</v>
      </c>
      <c r="E695" s="25">
        <f>단가대비표!O35</f>
        <v>255</v>
      </c>
      <c r="F695" s="28">
        <f t="shared" si="105"/>
        <v>-49.7</v>
      </c>
      <c r="G695" s="25">
        <f>단가대비표!P35</f>
        <v>0</v>
      </c>
      <c r="H695" s="28">
        <f t="shared" si="106"/>
        <v>0</v>
      </c>
      <c r="I695" s="25">
        <f>단가대비표!V35</f>
        <v>0</v>
      </c>
      <c r="J695" s="28">
        <f t="shared" si="107"/>
        <v>0</v>
      </c>
      <c r="K695" s="25">
        <f t="shared" si="108"/>
        <v>255</v>
      </c>
      <c r="L695" s="28">
        <f t="shared" si="109"/>
        <v>-49.7</v>
      </c>
      <c r="M695" s="22" t="s">
        <v>536</v>
      </c>
      <c r="N695" s="2" t="s">
        <v>351</v>
      </c>
      <c r="O695" s="2" t="s">
        <v>541</v>
      </c>
      <c r="P695" s="2" t="s">
        <v>64</v>
      </c>
      <c r="Q695" s="2" t="s">
        <v>64</v>
      </c>
      <c r="R695" s="2" t="s">
        <v>63</v>
      </c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2" t="s">
        <v>52</v>
      </c>
      <c r="AW695" s="2" t="s">
        <v>1769</v>
      </c>
      <c r="AX695" s="2" t="s">
        <v>52</v>
      </c>
      <c r="AY695" s="2" t="s">
        <v>52</v>
      </c>
      <c r="AZ695" s="2" t="s">
        <v>52</v>
      </c>
    </row>
    <row r="696" spans="1:52" ht="30" customHeight="1" x14ac:dyDescent="0.3">
      <c r="A696" s="22" t="s">
        <v>1748</v>
      </c>
      <c r="B696" s="22" t="s">
        <v>1749</v>
      </c>
      <c r="C696" s="22" t="s">
        <v>78</v>
      </c>
      <c r="D696" s="23">
        <v>0.38700000000000001</v>
      </c>
      <c r="E696" s="25">
        <f>일위대가목록!E123</f>
        <v>677</v>
      </c>
      <c r="F696" s="28">
        <f t="shared" si="105"/>
        <v>261.89999999999998</v>
      </c>
      <c r="G696" s="25">
        <f>일위대가목록!F123</f>
        <v>0</v>
      </c>
      <c r="H696" s="28">
        <f t="shared" si="106"/>
        <v>0</v>
      </c>
      <c r="I696" s="25">
        <f>일위대가목록!G123</f>
        <v>0</v>
      </c>
      <c r="J696" s="28">
        <f t="shared" si="107"/>
        <v>0</v>
      </c>
      <c r="K696" s="25">
        <f t="shared" si="108"/>
        <v>677</v>
      </c>
      <c r="L696" s="28">
        <f t="shared" si="109"/>
        <v>261.89999999999998</v>
      </c>
      <c r="M696" s="22" t="s">
        <v>1750</v>
      </c>
      <c r="N696" s="2" t="s">
        <v>351</v>
      </c>
      <c r="O696" s="2" t="s">
        <v>1751</v>
      </c>
      <c r="P696" s="2" t="s">
        <v>63</v>
      </c>
      <c r="Q696" s="2" t="s">
        <v>64</v>
      </c>
      <c r="R696" s="2" t="s">
        <v>64</v>
      </c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2" t="s">
        <v>52</v>
      </c>
      <c r="AW696" s="2" t="s">
        <v>1770</v>
      </c>
      <c r="AX696" s="2" t="s">
        <v>52</v>
      </c>
      <c r="AY696" s="2" t="s">
        <v>52</v>
      </c>
      <c r="AZ696" s="2" t="s">
        <v>52</v>
      </c>
    </row>
    <row r="697" spans="1:52" ht="30" customHeight="1" x14ac:dyDescent="0.3">
      <c r="A697" s="22" t="s">
        <v>681</v>
      </c>
      <c r="B697" s="22" t="s">
        <v>52</v>
      </c>
      <c r="C697" s="22" t="s">
        <v>52</v>
      </c>
      <c r="D697" s="23"/>
      <c r="E697" s="25"/>
      <c r="F697" s="28">
        <f>TRUNC(SUMIF(N685:N696, N684, F685:F696),0)</f>
        <v>31787</v>
      </c>
      <c r="G697" s="25"/>
      <c r="H697" s="28">
        <f>TRUNC(SUMIF(N685:N696, N684, H685:H696),0)</f>
        <v>47200</v>
      </c>
      <c r="I697" s="25"/>
      <c r="J697" s="28">
        <f>TRUNC(SUMIF(N685:N696, N684, J685:J696),0)</f>
        <v>2056</v>
      </c>
      <c r="K697" s="25"/>
      <c r="L697" s="28">
        <f>F697+H697+J697</f>
        <v>81043</v>
      </c>
      <c r="M697" s="22" t="s">
        <v>52</v>
      </c>
      <c r="N697" s="2" t="s">
        <v>67</v>
      </c>
      <c r="O697" s="2" t="s">
        <v>67</v>
      </c>
      <c r="P697" s="2" t="s">
        <v>52</v>
      </c>
      <c r="Q697" s="2" t="s">
        <v>52</v>
      </c>
      <c r="R697" s="2" t="s">
        <v>52</v>
      </c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2" t="s">
        <v>52</v>
      </c>
      <c r="AW697" s="2" t="s">
        <v>52</v>
      </c>
      <c r="AX697" s="2" t="s">
        <v>52</v>
      </c>
      <c r="AY697" s="2" t="s">
        <v>52</v>
      </c>
      <c r="AZ697" s="2" t="s">
        <v>52</v>
      </c>
    </row>
    <row r="698" spans="1:52" ht="30" customHeight="1" x14ac:dyDescent="0.3">
      <c r="A698" s="23"/>
      <c r="B698" s="23"/>
      <c r="C698" s="23"/>
      <c r="D698" s="23"/>
      <c r="E698" s="25"/>
      <c r="F698" s="28"/>
      <c r="G698" s="25"/>
      <c r="H698" s="28"/>
      <c r="I698" s="25"/>
      <c r="J698" s="28"/>
      <c r="K698" s="25"/>
      <c r="L698" s="28"/>
      <c r="M698" s="23"/>
    </row>
    <row r="699" spans="1:52" ht="30" customHeight="1" x14ac:dyDescent="0.3">
      <c r="A699" s="19" t="s">
        <v>1771</v>
      </c>
      <c r="B699" s="20"/>
      <c r="C699" s="20"/>
      <c r="D699" s="20"/>
      <c r="E699" s="24"/>
      <c r="F699" s="27"/>
      <c r="G699" s="24"/>
      <c r="H699" s="27"/>
      <c r="I699" s="24"/>
      <c r="J699" s="27"/>
      <c r="K699" s="24"/>
      <c r="L699" s="27"/>
      <c r="M699" s="21"/>
      <c r="N699" s="1" t="s">
        <v>355</v>
      </c>
    </row>
    <row r="700" spans="1:52" ht="30" customHeight="1" x14ac:dyDescent="0.3">
      <c r="A700" s="22" t="s">
        <v>1711</v>
      </c>
      <c r="B700" s="22" t="s">
        <v>1754</v>
      </c>
      <c r="C700" s="22" t="s">
        <v>540</v>
      </c>
      <c r="D700" s="23">
        <v>3.4542000000000002</v>
      </c>
      <c r="E700" s="25">
        <f>단가대비표!O60</f>
        <v>3450</v>
      </c>
      <c r="F700" s="28">
        <f t="shared" ref="F700:F712" si="110">TRUNC(E700*D700,1)</f>
        <v>11916.9</v>
      </c>
      <c r="G700" s="25">
        <f>단가대비표!P60</f>
        <v>0</v>
      </c>
      <c r="H700" s="28">
        <f t="shared" ref="H700:H712" si="111">TRUNC(G700*D700,1)</f>
        <v>0</v>
      </c>
      <c r="I700" s="25">
        <f>단가대비표!V60</f>
        <v>0</v>
      </c>
      <c r="J700" s="28">
        <f t="shared" ref="J700:J712" si="112">TRUNC(I700*D700,1)</f>
        <v>0</v>
      </c>
      <c r="K700" s="25">
        <f t="shared" ref="K700:K712" si="113">TRUNC(E700+G700+I700,1)</f>
        <v>3450</v>
      </c>
      <c r="L700" s="28">
        <f t="shared" ref="L700:L712" si="114">TRUNC(F700+H700+J700,1)</f>
        <v>11916.9</v>
      </c>
      <c r="M700" s="22" t="s">
        <v>52</v>
      </c>
      <c r="N700" s="2" t="s">
        <v>355</v>
      </c>
      <c r="O700" s="2" t="s">
        <v>1755</v>
      </c>
      <c r="P700" s="2" t="s">
        <v>64</v>
      </c>
      <c r="Q700" s="2" t="s">
        <v>64</v>
      </c>
      <c r="R700" s="2" t="s">
        <v>63</v>
      </c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2" t="s">
        <v>52</v>
      </c>
      <c r="AW700" s="2" t="s">
        <v>1772</v>
      </c>
      <c r="AX700" s="2" t="s">
        <v>52</v>
      </c>
      <c r="AY700" s="2" t="s">
        <v>52</v>
      </c>
      <c r="AZ700" s="2" t="s">
        <v>52</v>
      </c>
    </row>
    <row r="701" spans="1:52" ht="30" customHeight="1" x14ac:dyDescent="0.3">
      <c r="A701" s="22" t="s">
        <v>1715</v>
      </c>
      <c r="B701" s="22" t="s">
        <v>1773</v>
      </c>
      <c r="C701" s="22" t="s">
        <v>540</v>
      </c>
      <c r="D701" s="23">
        <v>1.9215</v>
      </c>
      <c r="E701" s="25">
        <f>단가대비표!O49</f>
        <v>950</v>
      </c>
      <c r="F701" s="28">
        <f t="shared" si="110"/>
        <v>1825.4</v>
      </c>
      <c r="G701" s="25">
        <f>단가대비표!P49</f>
        <v>0</v>
      </c>
      <c r="H701" s="28">
        <f t="shared" si="111"/>
        <v>0</v>
      </c>
      <c r="I701" s="25">
        <f>단가대비표!V49</f>
        <v>0</v>
      </c>
      <c r="J701" s="28">
        <f t="shared" si="112"/>
        <v>0</v>
      </c>
      <c r="K701" s="25">
        <f t="shared" si="113"/>
        <v>950</v>
      </c>
      <c r="L701" s="28">
        <f t="shared" si="114"/>
        <v>1825.4</v>
      </c>
      <c r="M701" s="22" t="s">
        <v>52</v>
      </c>
      <c r="N701" s="2" t="s">
        <v>355</v>
      </c>
      <c r="O701" s="2" t="s">
        <v>1774</v>
      </c>
      <c r="P701" s="2" t="s">
        <v>64</v>
      </c>
      <c r="Q701" s="2" t="s">
        <v>64</v>
      </c>
      <c r="R701" s="2" t="s">
        <v>63</v>
      </c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2" t="s">
        <v>52</v>
      </c>
      <c r="AW701" s="2" t="s">
        <v>1775</v>
      </c>
      <c r="AX701" s="2" t="s">
        <v>52</v>
      </c>
      <c r="AY701" s="2" t="s">
        <v>52</v>
      </c>
      <c r="AZ701" s="2" t="s">
        <v>52</v>
      </c>
    </row>
    <row r="702" spans="1:52" ht="30" customHeight="1" x14ac:dyDescent="0.3">
      <c r="A702" s="22" t="s">
        <v>1715</v>
      </c>
      <c r="B702" s="22" t="s">
        <v>1716</v>
      </c>
      <c r="C702" s="22" t="s">
        <v>540</v>
      </c>
      <c r="D702" s="23">
        <v>1.4279999999999999</v>
      </c>
      <c r="E702" s="25">
        <f>단가대비표!O48</f>
        <v>1020</v>
      </c>
      <c r="F702" s="28">
        <f t="shared" si="110"/>
        <v>1456.5</v>
      </c>
      <c r="G702" s="25">
        <f>단가대비표!P48</f>
        <v>0</v>
      </c>
      <c r="H702" s="28">
        <f t="shared" si="111"/>
        <v>0</v>
      </c>
      <c r="I702" s="25">
        <f>단가대비표!V48</f>
        <v>0</v>
      </c>
      <c r="J702" s="28">
        <f t="shared" si="112"/>
        <v>0</v>
      </c>
      <c r="K702" s="25">
        <f t="shared" si="113"/>
        <v>1020</v>
      </c>
      <c r="L702" s="28">
        <f t="shared" si="114"/>
        <v>1456.5</v>
      </c>
      <c r="M702" s="22" t="s">
        <v>52</v>
      </c>
      <c r="N702" s="2" t="s">
        <v>355</v>
      </c>
      <c r="O702" s="2" t="s">
        <v>1717</v>
      </c>
      <c r="P702" s="2" t="s">
        <v>64</v>
      </c>
      <c r="Q702" s="2" t="s">
        <v>64</v>
      </c>
      <c r="R702" s="2" t="s">
        <v>63</v>
      </c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2" t="s">
        <v>52</v>
      </c>
      <c r="AW702" s="2" t="s">
        <v>1776</v>
      </c>
      <c r="AX702" s="2" t="s">
        <v>52</v>
      </c>
      <c r="AY702" s="2" t="s">
        <v>52</v>
      </c>
      <c r="AZ702" s="2" t="s">
        <v>52</v>
      </c>
    </row>
    <row r="703" spans="1:52" ht="30" customHeight="1" x14ac:dyDescent="0.3">
      <c r="A703" s="22" t="s">
        <v>1719</v>
      </c>
      <c r="B703" s="22" t="s">
        <v>1720</v>
      </c>
      <c r="C703" s="22" t="s">
        <v>540</v>
      </c>
      <c r="D703" s="23">
        <v>0.3624</v>
      </c>
      <c r="E703" s="25">
        <f>단가대비표!O50</f>
        <v>990</v>
      </c>
      <c r="F703" s="28">
        <f t="shared" si="110"/>
        <v>358.7</v>
      </c>
      <c r="G703" s="25">
        <f>단가대비표!P50</f>
        <v>0</v>
      </c>
      <c r="H703" s="28">
        <f t="shared" si="111"/>
        <v>0</v>
      </c>
      <c r="I703" s="25">
        <f>단가대비표!V50</f>
        <v>0</v>
      </c>
      <c r="J703" s="28">
        <f t="shared" si="112"/>
        <v>0</v>
      </c>
      <c r="K703" s="25">
        <f t="shared" si="113"/>
        <v>990</v>
      </c>
      <c r="L703" s="28">
        <f t="shared" si="114"/>
        <v>358.7</v>
      </c>
      <c r="M703" s="22" t="s">
        <v>52</v>
      </c>
      <c r="N703" s="2" t="s">
        <v>355</v>
      </c>
      <c r="O703" s="2" t="s">
        <v>1721</v>
      </c>
      <c r="P703" s="2" t="s">
        <v>64</v>
      </c>
      <c r="Q703" s="2" t="s">
        <v>64</v>
      </c>
      <c r="R703" s="2" t="s">
        <v>63</v>
      </c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2" t="s">
        <v>52</v>
      </c>
      <c r="AW703" s="2" t="s">
        <v>1777</v>
      </c>
      <c r="AX703" s="2" t="s">
        <v>52</v>
      </c>
      <c r="AY703" s="2" t="s">
        <v>52</v>
      </c>
      <c r="AZ703" s="2" t="s">
        <v>52</v>
      </c>
    </row>
    <row r="704" spans="1:52" ht="30" customHeight="1" x14ac:dyDescent="0.3">
      <c r="A704" s="22" t="s">
        <v>1723</v>
      </c>
      <c r="B704" s="22" t="s">
        <v>1724</v>
      </c>
      <c r="C704" s="22" t="s">
        <v>222</v>
      </c>
      <c r="D704" s="23">
        <v>10</v>
      </c>
      <c r="E704" s="25">
        <f>단가대비표!O119</f>
        <v>47.8</v>
      </c>
      <c r="F704" s="28">
        <f t="shared" si="110"/>
        <v>478</v>
      </c>
      <c r="G704" s="25">
        <f>단가대비표!P119</f>
        <v>0</v>
      </c>
      <c r="H704" s="28">
        <f t="shared" si="111"/>
        <v>0</v>
      </c>
      <c r="I704" s="25">
        <f>단가대비표!V119</f>
        <v>0</v>
      </c>
      <c r="J704" s="28">
        <f t="shared" si="112"/>
        <v>0</v>
      </c>
      <c r="K704" s="25">
        <f t="shared" si="113"/>
        <v>47.8</v>
      </c>
      <c r="L704" s="28">
        <f t="shared" si="114"/>
        <v>478</v>
      </c>
      <c r="M704" s="22" t="s">
        <v>52</v>
      </c>
      <c r="N704" s="2" t="s">
        <v>355</v>
      </c>
      <c r="O704" s="2" t="s">
        <v>1725</v>
      </c>
      <c r="P704" s="2" t="s">
        <v>64</v>
      </c>
      <c r="Q704" s="2" t="s">
        <v>64</v>
      </c>
      <c r="R704" s="2" t="s">
        <v>63</v>
      </c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2" t="s">
        <v>52</v>
      </c>
      <c r="AW704" s="2" t="s">
        <v>1778</v>
      </c>
      <c r="AX704" s="2" t="s">
        <v>52</v>
      </c>
      <c r="AY704" s="2" t="s">
        <v>52</v>
      </c>
      <c r="AZ704" s="2" t="s">
        <v>52</v>
      </c>
    </row>
    <row r="705" spans="1:52" ht="30" customHeight="1" x14ac:dyDescent="0.3">
      <c r="A705" s="22" t="s">
        <v>1779</v>
      </c>
      <c r="B705" s="22" t="s">
        <v>1780</v>
      </c>
      <c r="C705" s="22" t="s">
        <v>222</v>
      </c>
      <c r="D705" s="23">
        <v>1</v>
      </c>
      <c r="E705" s="25">
        <f>단가대비표!O121</f>
        <v>120</v>
      </c>
      <c r="F705" s="28">
        <f t="shared" si="110"/>
        <v>120</v>
      </c>
      <c r="G705" s="25">
        <f>단가대비표!P121</f>
        <v>0</v>
      </c>
      <c r="H705" s="28">
        <f t="shared" si="111"/>
        <v>0</v>
      </c>
      <c r="I705" s="25">
        <f>단가대비표!V121</f>
        <v>0</v>
      </c>
      <c r="J705" s="28">
        <f t="shared" si="112"/>
        <v>0</v>
      </c>
      <c r="K705" s="25">
        <f t="shared" si="113"/>
        <v>120</v>
      </c>
      <c r="L705" s="28">
        <f t="shared" si="114"/>
        <v>120</v>
      </c>
      <c r="M705" s="22" t="s">
        <v>52</v>
      </c>
      <c r="N705" s="2" t="s">
        <v>355</v>
      </c>
      <c r="O705" s="2" t="s">
        <v>1781</v>
      </c>
      <c r="P705" s="2" t="s">
        <v>64</v>
      </c>
      <c r="Q705" s="2" t="s">
        <v>64</v>
      </c>
      <c r="R705" s="2" t="s">
        <v>63</v>
      </c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2" t="s">
        <v>52</v>
      </c>
      <c r="AW705" s="2" t="s">
        <v>1782</v>
      </c>
      <c r="AX705" s="2" t="s">
        <v>52</v>
      </c>
      <c r="AY705" s="2" t="s">
        <v>52</v>
      </c>
      <c r="AZ705" s="2" t="s">
        <v>52</v>
      </c>
    </row>
    <row r="706" spans="1:52" ht="30" customHeight="1" x14ac:dyDescent="0.3">
      <c r="A706" s="22" t="s">
        <v>1727</v>
      </c>
      <c r="B706" s="22" t="s">
        <v>1728</v>
      </c>
      <c r="C706" s="22" t="s">
        <v>540</v>
      </c>
      <c r="D706" s="23">
        <v>3.14</v>
      </c>
      <c r="E706" s="25">
        <f>일위대가목록!E112</f>
        <v>138</v>
      </c>
      <c r="F706" s="28">
        <f t="shared" si="110"/>
        <v>433.3</v>
      </c>
      <c r="G706" s="25">
        <f>일위대가목록!F112</f>
        <v>6925</v>
      </c>
      <c r="H706" s="28">
        <f t="shared" si="111"/>
        <v>21744.5</v>
      </c>
      <c r="I706" s="25">
        <f>일위대가목록!G112</f>
        <v>277</v>
      </c>
      <c r="J706" s="28">
        <f t="shared" si="112"/>
        <v>869.7</v>
      </c>
      <c r="K706" s="25">
        <f t="shared" si="113"/>
        <v>7340</v>
      </c>
      <c r="L706" s="28">
        <f t="shared" si="114"/>
        <v>23047.5</v>
      </c>
      <c r="M706" s="22" t="s">
        <v>1729</v>
      </c>
      <c r="N706" s="2" t="s">
        <v>355</v>
      </c>
      <c r="O706" s="2" t="s">
        <v>1730</v>
      </c>
      <c r="P706" s="2" t="s">
        <v>63</v>
      </c>
      <c r="Q706" s="2" t="s">
        <v>64</v>
      </c>
      <c r="R706" s="2" t="s">
        <v>64</v>
      </c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2" t="s">
        <v>52</v>
      </c>
      <c r="AW706" s="2" t="s">
        <v>1783</v>
      </c>
      <c r="AX706" s="2" t="s">
        <v>52</v>
      </c>
      <c r="AY706" s="2" t="s">
        <v>52</v>
      </c>
      <c r="AZ706" s="2" t="s">
        <v>52</v>
      </c>
    </row>
    <row r="707" spans="1:52" ht="30" customHeight="1" x14ac:dyDescent="0.3">
      <c r="A707" s="22" t="s">
        <v>1727</v>
      </c>
      <c r="B707" s="22" t="s">
        <v>1732</v>
      </c>
      <c r="C707" s="22" t="s">
        <v>540</v>
      </c>
      <c r="D707" s="23">
        <v>3.5350000000000001</v>
      </c>
      <c r="E707" s="25">
        <f>일위대가목록!E111</f>
        <v>159</v>
      </c>
      <c r="F707" s="28">
        <f t="shared" si="110"/>
        <v>562</v>
      </c>
      <c r="G707" s="25">
        <f>일위대가목록!F111</f>
        <v>5328</v>
      </c>
      <c r="H707" s="28">
        <f t="shared" si="111"/>
        <v>18834.400000000001</v>
      </c>
      <c r="I707" s="25">
        <f>일위대가목록!G111</f>
        <v>266</v>
      </c>
      <c r="J707" s="28">
        <f t="shared" si="112"/>
        <v>940.3</v>
      </c>
      <c r="K707" s="25">
        <f t="shared" si="113"/>
        <v>5753</v>
      </c>
      <c r="L707" s="28">
        <f t="shared" si="114"/>
        <v>20336.7</v>
      </c>
      <c r="M707" s="22" t="s">
        <v>1733</v>
      </c>
      <c r="N707" s="2" t="s">
        <v>355</v>
      </c>
      <c r="O707" s="2" t="s">
        <v>1734</v>
      </c>
      <c r="P707" s="2" t="s">
        <v>63</v>
      </c>
      <c r="Q707" s="2" t="s">
        <v>64</v>
      </c>
      <c r="R707" s="2" t="s">
        <v>64</v>
      </c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2" t="s">
        <v>52</v>
      </c>
      <c r="AW707" s="2" t="s">
        <v>1784</v>
      </c>
      <c r="AX707" s="2" t="s">
        <v>52</v>
      </c>
      <c r="AY707" s="2" t="s">
        <v>52</v>
      </c>
      <c r="AZ707" s="2" t="s">
        <v>52</v>
      </c>
    </row>
    <row r="708" spans="1:52" ht="30" customHeight="1" x14ac:dyDescent="0.3">
      <c r="A708" s="22" t="s">
        <v>1736</v>
      </c>
      <c r="B708" s="22" t="s">
        <v>1737</v>
      </c>
      <c r="C708" s="22" t="s">
        <v>78</v>
      </c>
      <c r="D708" s="23">
        <v>0.29399999999999998</v>
      </c>
      <c r="E708" s="25">
        <f>일위대가목록!E124</f>
        <v>89</v>
      </c>
      <c r="F708" s="28">
        <f t="shared" si="110"/>
        <v>26.1</v>
      </c>
      <c r="G708" s="25">
        <f>일위대가목록!F124</f>
        <v>4461</v>
      </c>
      <c r="H708" s="28">
        <f t="shared" si="111"/>
        <v>1311.5</v>
      </c>
      <c r="I708" s="25">
        <f>일위대가목록!G124</f>
        <v>0</v>
      </c>
      <c r="J708" s="28">
        <f t="shared" si="112"/>
        <v>0</v>
      </c>
      <c r="K708" s="25">
        <f t="shared" si="113"/>
        <v>4550</v>
      </c>
      <c r="L708" s="28">
        <f t="shared" si="114"/>
        <v>1337.6</v>
      </c>
      <c r="M708" s="22" t="s">
        <v>1738</v>
      </c>
      <c r="N708" s="2" t="s">
        <v>355</v>
      </c>
      <c r="O708" s="2" t="s">
        <v>1739</v>
      </c>
      <c r="P708" s="2" t="s">
        <v>63</v>
      </c>
      <c r="Q708" s="2" t="s">
        <v>64</v>
      </c>
      <c r="R708" s="2" t="s">
        <v>64</v>
      </c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2" t="s">
        <v>52</v>
      </c>
      <c r="AW708" s="2" t="s">
        <v>1785</v>
      </c>
      <c r="AX708" s="2" t="s">
        <v>52</v>
      </c>
      <c r="AY708" s="2" t="s">
        <v>52</v>
      </c>
      <c r="AZ708" s="2" t="s">
        <v>52</v>
      </c>
    </row>
    <row r="709" spans="1:52" ht="30" customHeight="1" x14ac:dyDescent="0.3">
      <c r="A709" s="22" t="s">
        <v>1741</v>
      </c>
      <c r="B709" s="22" t="s">
        <v>1742</v>
      </c>
      <c r="C709" s="22" t="s">
        <v>78</v>
      </c>
      <c r="D709" s="23">
        <v>0.15</v>
      </c>
      <c r="E709" s="25">
        <f>단가대비표!O71</f>
        <v>35000</v>
      </c>
      <c r="F709" s="28">
        <f t="shared" si="110"/>
        <v>5250</v>
      </c>
      <c r="G709" s="25">
        <f>단가대비표!P71</f>
        <v>0</v>
      </c>
      <c r="H709" s="28">
        <f t="shared" si="111"/>
        <v>0</v>
      </c>
      <c r="I709" s="25">
        <f>단가대비표!V71</f>
        <v>0</v>
      </c>
      <c r="J709" s="28">
        <f t="shared" si="112"/>
        <v>0</v>
      </c>
      <c r="K709" s="25">
        <f t="shared" si="113"/>
        <v>35000</v>
      </c>
      <c r="L709" s="28">
        <f t="shared" si="114"/>
        <v>5250</v>
      </c>
      <c r="M709" s="22" t="s">
        <v>52</v>
      </c>
      <c r="N709" s="2" t="s">
        <v>355</v>
      </c>
      <c r="O709" s="2" t="s">
        <v>1743</v>
      </c>
      <c r="P709" s="2" t="s">
        <v>64</v>
      </c>
      <c r="Q709" s="2" t="s">
        <v>64</v>
      </c>
      <c r="R709" s="2" t="s">
        <v>63</v>
      </c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2" t="s">
        <v>52</v>
      </c>
      <c r="AW709" s="2" t="s">
        <v>1786</v>
      </c>
      <c r="AX709" s="2" t="s">
        <v>52</v>
      </c>
      <c r="AY709" s="2" t="s">
        <v>52</v>
      </c>
      <c r="AZ709" s="2" t="s">
        <v>52</v>
      </c>
    </row>
    <row r="710" spans="1:52" ht="30" customHeight="1" x14ac:dyDescent="0.3">
      <c r="A710" s="22" t="s">
        <v>534</v>
      </c>
      <c r="B710" s="22" t="s">
        <v>546</v>
      </c>
      <c r="C710" s="22" t="s">
        <v>540</v>
      </c>
      <c r="D710" s="23">
        <v>-0.22</v>
      </c>
      <c r="E710" s="25">
        <f>단가대비표!O36</f>
        <v>1377.5</v>
      </c>
      <c r="F710" s="28">
        <f t="shared" si="110"/>
        <v>-303</v>
      </c>
      <c r="G710" s="25">
        <f>단가대비표!P36</f>
        <v>0</v>
      </c>
      <c r="H710" s="28">
        <f t="shared" si="111"/>
        <v>0</v>
      </c>
      <c r="I710" s="25">
        <f>단가대비표!V36</f>
        <v>0</v>
      </c>
      <c r="J710" s="28">
        <f t="shared" si="112"/>
        <v>0</v>
      </c>
      <c r="K710" s="25">
        <f t="shared" si="113"/>
        <v>1377.5</v>
      </c>
      <c r="L710" s="28">
        <f t="shared" si="114"/>
        <v>-303</v>
      </c>
      <c r="M710" s="22" t="s">
        <v>536</v>
      </c>
      <c r="N710" s="2" t="s">
        <v>355</v>
      </c>
      <c r="O710" s="2" t="s">
        <v>547</v>
      </c>
      <c r="P710" s="2" t="s">
        <v>64</v>
      </c>
      <c r="Q710" s="2" t="s">
        <v>64</v>
      </c>
      <c r="R710" s="2" t="s">
        <v>63</v>
      </c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2" t="s">
        <v>52</v>
      </c>
      <c r="AW710" s="2" t="s">
        <v>1787</v>
      </c>
      <c r="AX710" s="2" t="s">
        <v>52</v>
      </c>
      <c r="AY710" s="2" t="s">
        <v>52</v>
      </c>
      <c r="AZ710" s="2" t="s">
        <v>52</v>
      </c>
    </row>
    <row r="711" spans="1:52" ht="30" customHeight="1" x14ac:dyDescent="0.3">
      <c r="A711" s="22" t="s">
        <v>534</v>
      </c>
      <c r="B711" s="22" t="s">
        <v>539</v>
      </c>
      <c r="C711" s="22" t="s">
        <v>540</v>
      </c>
      <c r="D711" s="23">
        <v>-0.124</v>
      </c>
      <c r="E711" s="25">
        <f>단가대비표!O35</f>
        <v>255</v>
      </c>
      <c r="F711" s="28">
        <f t="shared" si="110"/>
        <v>-31.6</v>
      </c>
      <c r="G711" s="25">
        <f>단가대비표!P35</f>
        <v>0</v>
      </c>
      <c r="H711" s="28">
        <f t="shared" si="111"/>
        <v>0</v>
      </c>
      <c r="I711" s="25">
        <f>단가대비표!V35</f>
        <v>0</v>
      </c>
      <c r="J711" s="28">
        <f t="shared" si="112"/>
        <v>0</v>
      </c>
      <c r="K711" s="25">
        <f t="shared" si="113"/>
        <v>255</v>
      </c>
      <c r="L711" s="28">
        <f t="shared" si="114"/>
        <v>-31.6</v>
      </c>
      <c r="M711" s="22" t="s">
        <v>536</v>
      </c>
      <c r="N711" s="2" t="s">
        <v>355</v>
      </c>
      <c r="O711" s="2" t="s">
        <v>541</v>
      </c>
      <c r="P711" s="2" t="s">
        <v>64</v>
      </c>
      <c r="Q711" s="2" t="s">
        <v>64</v>
      </c>
      <c r="R711" s="2" t="s">
        <v>63</v>
      </c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2" t="s">
        <v>52</v>
      </c>
      <c r="AW711" s="2" t="s">
        <v>1788</v>
      </c>
      <c r="AX711" s="2" t="s">
        <v>52</v>
      </c>
      <c r="AY711" s="2" t="s">
        <v>52</v>
      </c>
      <c r="AZ711" s="2" t="s">
        <v>52</v>
      </c>
    </row>
    <row r="712" spans="1:52" ht="30" customHeight="1" x14ac:dyDescent="0.3">
      <c r="A712" s="22" t="s">
        <v>1748</v>
      </c>
      <c r="B712" s="22" t="s">
        <v>1749</v>
      </c>
      <c r="C712" s="22" t="s">
        <v>78</v>
      </c>
      <c r="D712" s="23">
        <v>0.29399999999999998</v>
      </c>
      <c r="E712" s="25">
        <f>일위대가목록!E123</f>
        <v>677</v>
      </c>
      <c r="F712" s="28">
        <f t="shared" si="110"/>
        <v>199</v>
      </c>
      <c r="G712" s="25">
        <f>일위대가목록!F123</f>
        <v>0</v>
      </c>
      <c r="H712" s="28">
        <f t="shared" si="111"/>
        <v>0</v>
      </c>
      <c r="I712" s="25">
        <f>일위대가목록!G123</f>
        <v>0</v>
      </c>
      <c r="J712" s="28">
        <f t="shared" si="112"/>
        <v>0</v>
      </c>
      <c r="K712" s="25">
        <f t="shared" si="113"/>
        <v>677</v>
      </c>
      <c r="L712" s="28">
        <f t="shared" si="114"/>
        <v>199</v>
      </c>
      <c r="M712" s="22" t="s">
        <v>1750</v>
      </c>
      <c r="N712" s="2" t="s">
        <v>355</v>
      </c>
      <c r="O712" s="2" t="s">
        <v>1751</v>
      </c>
      <c r="P712" s="2" t="s">
        <v>63</v>
      </c>
      <c r="Q712" s="2" t="s">
        <v>64</v>
      </c>
      <c r="R712" s="2" t="s">
        <v>64</v>
      </c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2" t="s">
        <v>52</v>
      </c>
      <c r="AW712" s="2" t="s">
        <v>1789</v>
      </c>
      <c r="AX712" s="2" t="s">
        <v>52</v>
      </c>
      <c r="AY712" s="2" t="s">
        <v>52</v>
      </c>
      <c r="AZ712" s="2" t="s">
        <v>52</v>
      </c>
    </row>
    <row r="713" spans="1:52" ht="30" customHeight="1" x14ac:dyDescent="0.3">
      <c r="A713" s="22" t="s">
        <v>681</v>
      </c>
      <c r="B713" s="22" t="s">
        <v>52</v>
      </c>
      <c r="C713" s="22" t="s">
        <v>52</v>
      </c>
      <c r="D713" s="23"/>
      <c r="E713" s="25"/>
      <c r="F713" s="28">
        <f>TRUNC(SUMIF(N700:N712, N699, F700:F712),0)</f>
        <v>22291</v>
      </c>
      <c r="G713" s="25"/>
      <c r="H713" s="28">
        <f>TRUNC(SUMIF(N700:N712, N699, H700:H712),0)</f>
        <v>41890</v>
      </c>
      <c r="I713" s="25"/>
      <c r="J713" s="28">
        <f>TRUNC(SUMIF(N700:N712, N699, J700:J712),0)</f>
        <v>1810</v>
      </c>
      <c r="K713" s="25"/>
      <c r="L713" s="28">
        <f>F713+H713+J713</f>
        <v>65991</v>
      </c>
      <c r="M713" s="22" t="s">
        <v>52</v>
      </c>
      <c r="N713" s="2" t="s">
        <v>67</v>
      </c>
      <c r="O713" s="2" t="s">
        <v>67</v>
      </c>
      <c r="P713" s="2" t="s">
        <v>52</v>
      </c>
      <c r="Q713" s="2" t="s">
        <v>52</v>
      </c>
      <c r="R713" s="2" t="s">
        <v>52</v>
      </c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2" t="s">
        <v>52</v>
      </c>
      <c r="AW713" s="2" t="s">
        <v>52</v>
      </c>
      <c r="AX713" s="2" t="s">
        <v>52</v>
      </c>
      <c r="AY713" s="2" t="s">
        <v>52</v>
      </c>
      <c r="AZ713" s="2" t="s">
        <v>52</v>
      </c>
    </row>
    <row r="714" spans="1:52" ht="30" customHeight="1" x14ac:dyDescent="0.3">
      <c r="A714" s="23"/>
      <c r="B714" s="23"/>
      <c r="C714" s="23"/>
      <c r="D714" s="23"/>
      <c r="E714" s="25"/>
      <c r="F714" s="28"/>
      <c r="G714" s="25"/>
      <c r="H714" s="28"/>
      <c r="I714" s="25"/>
      <c r="J714" s="28"/>
      <c r="K714" s="25"/>
      <c r="L714" s="28"/>
      <c r="M714" s="23"/>
    </row>
    <row r="715" spans="1:52" ht="30" customHeight="1" x14ac:dyDescent="0.3">
      <c r="A715" s="19" t="s">
        <v>1790</v>
      </c>
      <c r="B715" s="20"/>
      <c r="C715" s="20"/>
      <c r="D715" s="20"/>
      <c r="E715" s="24"/>
      <c r="F715" s="27"/>
      <c r="G715" s="24"/>
      <c r="H715" s="27"/>
      <c r="I715" s="24"/>
      <c r="J715" s="27"/>
      <c r="K715" s="24"/>
      <c r="L715" s="27"/>
      <c r="M715" s="21"/>
      <c r="N715" s="1" t="s">
        <v>1734</v>
      </c>
    </row>
    <row r="716" spans="1:52" ht="30" customHeight="1" x14ac:dyDescent="0.3">
      <c r="A716" s="22" t="s">
        <v>1791</v>
      </c>
      <c r="B716" s="22" t="s">
        <v>677</v>
      </c>
      <c r="C716" s="22" t="s">
        <v>678</v>
      </c>
      <c r="D716" s="23">
        <v>1.238E-2</v>
      </c>
      <c r="E716" s="25">
        <f>단가대비표!O177</f>
        <v>0</v>
      </c>
      <c r="F716" s="28">
        <f t="shared" ref="F716:F721" si="115">TRUNC(E716*D716,1)</f>
        <v>0</v>
      </c>
      <c r="G716" s="25">
        <f>단가대비표!P177</f>
        <v>239808</v>
      </c>
      <c r="H716" s="28">
        <f t="shared" ref="H716:H721" si="116">TRUNC(G716*D716,1)</f>
        <v>2968.8</v>
      </c>
      <c r="I716" s="25">
        <f>단가대비표!V177</f>
        <v>0</v>
      </c>
      <c r="J716" s="28">
        <f t="shared" ref="J716:J721" si="117">TRUNC(I716*D716,1)</f>
        <v>0</v>
      </c>
      <c r="K716" s="25">
        <f t="shared" ref="K716:L721" si="118">TRUNC(E716+G716+I716,1)</f>
        <v>239808</v>
      </c>
      <c r="L716" s="28">
        <f t="shared" si="118"/>
        <v>2968.8</v>
      </c>
      <c r="M716" s="22" t="s">
        <v>52</v>
      </c>
      <c r="N716" s="2" t="s">
        <v>1734</v>
      </c>
      <c r="O716" s="2" t="s">
        <v>1792</v>
      </c>
      <c r="P716" s="2" t="s">
        <v>64</v>
      </c>
      <c r="Q716" s="2" t="s">
        <v>64</v>
      </c>
      <c r="R716" s="2" t="s">
        <v>63</v>
      </c>
      <c r="S716" s="3"/>
      <c r="T716" s="3"/>
      <c r="U716" s="3"/>
      <c r="V716" s="3">
        <v>1</v>
      </c>
      <c r="W716" s="3">
        <v>2</v>
      </c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2" t="s">
        <v>52</v>
      </c>
      <c r="AW716" s="2" t="s">
        <v>1793</v>
      </c>
      <c r="AX716" s="2" t="s">
        <v>52</v>
      </c>
      <c r="AY716" s="2" t="s">
        <v>52</v>
      </c>
      <c r="AZ716" s="2" t="s">
        <v>52</v>
      </c>
    </row>
    <row r="717" spans="1:52" ht="30" customHeight="1" x14ac:dyDescent="0.3">
      <c r="A717" s="22" t="s">
        <v>1794</v>
      </c>
      <c r="B717" s="22" t="s">
        <v>677</v>
      </c>
      <c r="C717" s="22" t="s">
        <v>678</v>
      </c>
      <c r="D717" s="23">
        <v>3.3800000000000002E-3</v>
      </c>
      <c r="E717" s="25">
        <f>단가대비표!O180</f>
        <v>0</v>
      </c>
      <c r="F717" s="28">
        <f t="shared" si="115"/>
        <v>0</v>
      </c>
      <c r="G717" s="25">
        <f>단가대비표!P180</f>
        <v>282536</v>
      </c>
      <c r="H717" s="28">
        <f t="shared" si="116"/>
        <v>954.9</v>
      </c>
      <c r="I717" s="25">
        <f>단가대비표!V180</f>
        <v>0</v>
      </c>
      <c r="J717" s="28">
        <f t="shared" si="117"/>
        <v>0</v>
      </c>
      <c r="K717" s="25">
        <f t="shared" si="118"/>
        <v>282536</v>
      </c>
      <c r="L717" s="28">
        <f t="shared" si="118"/>
        <v>954.9</v>
      </c>
      <c r="M717" s="22" t="s">
        <v>52</v>
      </c>
      <c r="N717" s="2" t="s">
        <v>1734</v>
      </c>
      <c r="O717" s="2" t="s">
        <v>1795</v>
      </c>
      <c r="P717" s="2" t="s">
        <v>64</v>
      </c>
      <c r="Q717" s="2" t="s">
        <v>64</v>
      </c>
      <c r="R717" s="2" t="s">
        <v>63</v>
      </c>
      <c r="S717" s="3"/>
      <c r="T717" s="3"/>
      <c r="U717" s="3"/>
      <c r="V717" s="3">
        <v>1</v>
      </c>
      <c r="W717" s="3">
        <v>2</v>
      </c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2" t="s">
        <v>52</v>
      </c>
      <c r="AW717" s="2" t="s">
        <v>1796</v>
      </c>
      <c r="AX717" s="2" t="s">
        <v>52</v>
      </c>
      <c r="AY717" s="2" t="s">
        <v>52</v>
      </c>
      <c r="AZ717" s="2" t="s">
        <v>52</v>
      </c>
    </row>
    <row r="718" spans="1:52" ht="30" customHeight="1" x14ac:dyDescent="0.3">
      <c r="A718" s="22" t="s">
        <v>1341</v>
      </c>
      <c r="B718" s="22" t="s">
        <v>677</v>
      </c>
      <c r="C718" s="22" t="s">
        <v>678</v>
      </c>
      <c r="D718" s="23">
        <v>4.4999999999999997E-3</v>
      </c>
      <c r="E718" s="25">
        <f>단가대비표!O173</f>
        <v>0</v>
      </c>
      <c r="F718" s="28">
        <f t="shared" si="115"/>
        <v>0</v>
      </c>
      <c r="G718" s="25">
        <f>단가대비표!P173</f>
        <v>226122</v>
      </c>
      <c r="H718" s="28">
        <f t="shared" si="116"/>
        <v>1017.5</v>
      </c>
      <c r="I718" s="25">
        <f>단가대비표!V173</f>
        <v>0</v>
      </c>
      <c r="J718" s="28">
        <f t="shared" si="117"/>
        <v>0</v>
      </c>
      <c r="K718" s="25">
        <f t="shared" si="118"/>
        <v>226122</v>
      </c>
      <c r="L718" s="28">
        <f t="shared" si="118"/>
        <v>1017.5</v>
      </c>
      <c r="M718" s="22" t="s">
        <v>52</v>
      </c>
      <c r="N718" s="2" t="s">
        <v>1734</v>
      </c>
      <c r="O718" s="2" t="s">
        <v>1342</v>
      </c>
      <c r="P718" s="2" t="s">
        <v>64</v>
      </c>
      <c r="Q718" s="2" t="s">
        <v>64</v>
      </c>
      <c r="R718" s="2" t="s">
        <v>63</v>
      </c>
      <c r="S718" s="3"/>
      <c r="T718" s="3"/>
      <c r="U718" s="3"/>
      <c r="V718" s="3">
        <v>1</v>
      </c>
      <c r="W718" s="3">
        <v>2</v>
      </c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2" t="s">
        <v>52</v>
      </c>
      <c r="AW718" s="2" t="s">
        <v>1797</v>
      </c>
      <c r="AX718" s="2" t="s">
        <v>52</v>
      </c>
      <c r="AY718" s="2" t="s">
        <v>52</v>
      </c>
      <c r="AZ718" s="2" t="s">
        <v>52</v>
      </c>
    </row>
    <row r="719" spans="1:52" ht="30" customHeight="1" x14ac:dyDescent="0.3">
      <c r="A719" s="22" t="s">
        <v>1134</v>
      </c>
      <c r="B719" s="22" t="s">
        <v>677</v>
      </c>
      <c r="C719" s="22" t="s">
        <v>678</v>
      </c>
      <c r="D719" s="23">
        <v>2.2499999999999998E-3</v>
      </c>
      <c r="E719" s="25">
        <f>단가대비표!O172</f>
        <v>0</v>
      </c>
      <c r="F719" s="28">
        <f t="shared" si="115"/>
        <v>0</v>
      </c>
      <c r="G719" s="25">
        <f>단가대비표!P172</f>
        <v>172068</v>
      </c>
      <c r="H719" s="28">
        <f t="shared" si="116"/>
        <v>387.1</v>
      </c>
      <c r="I719" s="25">
        <f>단가대비표!V172</f>
        <v>0</v>
      </c>
      <c r="J719" s="28">
        <f t="shared" si="117"/>
        <v>0</v>
      </c>
      <c r="K719" s="25">
        <f t="shared" si="118"/>
        <v>172068</v>
      </c>
      <c r="L719" s="28">
        <f t="shared" si="118"/>
        <v>387.1</v>
      </c>
      <c r="M719" s="22" t="s">
        <v>52</v>
      </c>
      <c r="N719" s="2" t="s">
        <v>1734</v>
      </c>
      <c r="O719" s="2" t="s">
        <v>1186</v>
      </c>
      <c r="P719" s="2" t="s">
        <v>64</v>
      </c>
      <c r="Q719" s="2" t="s">
        <v>64</v>
      </c>
      <c r="R719" s="2" t="s">
        <v>63</v>
      </c>
      <c r="S719" s="3"/>
      <c r="T719" s="3"/>
      <c r="U719" s="3"/>
      <c r="V719" s="3">
        <v>1</v>
      </c>
      <c r="W719" s="3">
        <v>2</v>
      </c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2" t="s">
        <v>52</v>
      </c>
      <c r="AW719" s="2" t="s">
        <v>1798</v>
      </c>
      <c r="AX719" s="2" t="s">
        <v>52</v>
      </c>
      <c r="AY719" s="2" t="s">
        <v>52</v>
      </c>
      <c r="AZ719" s="2" t="s">
        <v>52</v>
      </c>
    </row>
    <row r="720" spans="1:52" ht="30" customHeight="1" x14ac:dyDescent="0.3">
      <c r="A720" s="22" t="s">
        <v>1239</v>
      </c>
      <c r="B720" s="22" t="s">
        <v>1485</v>
      </c>
      <c r="C720" s="22" t="s">
        <v>630</v>
      </c>
      <c r="D720" s="23">
        <v>1</v>
      </c>
      <c r="E720" s="25">
        <v>0</v>
      </c>
      <c r="F720" s="28">
        <f t="shared" si="115"/>
        <v>0</v>
      </c>
      <c r="G720" s="25">
        <v>0</v>
      </c>
      <c r="H720" s="28">
        <f t="shared" si="116"/>
        <v>0</v>
      </c>
      <c r="I720" s="25">
        <f>TRUNC(SUMIF(V716:V721, RIGHTB(O720, 1), H716:H721)*U720, 2)</f>
        <v>266.41000000000003</v>
      </c>
      <c r="J720" s="28">
        <f t="shared" si="117"/>
        <v>266.39999999999998</v>
      </c>
      <c r="K720" s="25">
        <f t="shared" si="118"/>
        <v>266.39999999999998</v>
      </c>
      <c r="L720" s="28">
        <f t="shared" si="118"/>
        <v>266.39999999999998</v>
      </c>
      <c r="M720" s="22" t="s">
        <v>52</v>
      </c>
      <c r="N720" s="2" t="s">
        <v>1734</v>
      </c>
      <c r="O720" s="2" t="s">
        <v>631</v>
      </c>
      <c r="P720" s="2" t="s">
        <v>64</v>
      </c>
      <c r="Q720" s="2" t="s">
        <v>64</v>
      </c>
      <c r="R720" s="2" t="s">
        <v>64</v>
      </c>
      <c r="S720" s="3">
        <v>1</v>
      </c>
      <c r="T720" s="3">
        <v>2</v>
      </c>
      <c r="U720" s="3">
        <v>0.05</v>
      </c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2" t="s">
        <v>52</v>
      </c>
      <c r="AW720" s="2" t="s">
        <v>1799</v>
      </c>
      <c r="AX720" s="2" t="s">
        <v>52</v>
      </c>
      <c r="AY720" s="2" t="s">
        <v>52</v>
      </c>
      <c r="AZ720" s="2" t="s">
        <v>52</v>
      </c>
    </row>
    <row r="721" spans="1:52" ht="30" customHeight="1" x14ac:dyDescent="0.3">
      <c r="A721" s="22" t="s">
        <v>673</v>
      </c>
      <c r="B721" s="22" t="s">
        <v>1190</v>
      </c>
      <c r="C721" s="22" t="s">
        <v>630</v>
      </c>
      <c r="D721" s="23">
        <v>1</v>
      </c>
      <c r="E721" s="25">
        <f>TRUNC(SUMIF(W716:W721, RIGHTB(O721, 1), H716:H721)*U721, 2)</f>
        <v>159.84</v>
      </c>
      <c r="F721" s="28">
        <f t="shared" si="115"/>
        <v>159.80000000000001</v>
      </c>
      <c r="G721" s="25">
        <v>0</v>
      </c>
      <c r="H721" s="28">
        <f t="shared" si="116"/>
        <v>0</v>
      </c>
      <c r="I721" s="25">
        <v>0</v>
      </c>
      <c r="J721" s="28">
        <f t="shared" si="117"/>
        <v>0</v>
      </c>
      <c r="K721" s="25">
        <f t="shared" si="118"/>
        <v>159.80000000000001</v>
      </c>
      <c r="L721" s="28">
        <f t="shared" si="118"/>
        <v>159.80000000000001</v>
      </c>
      <c r="M721" s="22" t="s">
        <v>52</v>
      </c>
      <c r="N721" s="2" t="s">
        <v>1734</v>
      </c>
      <c r="O721" s="2" t="s">
        <v>1194</v>
      </c>
      <c r="P721" s="2" t="s">
        <v>64</v>
      </c>
      <c r="Q721" s="2" t="s">
        <v>64</v>
      </c>
      <c r="R721" s="2" t="s">
        <v>64</v>
      </c>
      <c r="S721" s="3">
        <v>1</v>
      </c>
      <c r="T721" s="3">
        <v>0</v>
      </c>
      <c r="U721" s="3">
        <v>0.03</v>
      </c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2" t="s">
        <v>52</v>
      </c>
      <c r="AW721" s="2" t="s">
        <v>1800</v>
      </c>
      <c r="AX721" s="2" t="s">
        <v>52</v>
      </c>
      <c r="AY721" s="2" t="s">
        <v>52</v>
      </c>
      <c r="AZ721" s="2" t="s">
        <v>52</v>
      </c>
    </row>
    <row r="722" spans="1:52" ht="30" customHeight="1" x14ac:dyDescent="0.3">
      <c r="A722" s="22" t="s">
        <v>681</v>
      </c>
      <c r="B722" s="22" t="s">
        <v>52</v>
      </c>
      <c r="C722" s="22" t="s">
        <v>52</v>
      </c>
      <c r="D722" s="23"/>
      <c r="E722" s="25"/>
      <c r="F722" s="28">
        <f>TRUNC(SUMIF(N716:N721, N715, F716:F721),0)</f>
        <v>159</v>
      </c>
      <c r="G722" s="25"/>
      <c r="H722" s="28">
        <f>TRUNC(SUMIF(N716:N721, N715, H716:H721),0)</f>
        <v>5328</v>
      </c>
      <c r="I722" s="25"/>
      <c r="J722" s="28">
        <f>TRUNC(SUMIF(N716:N721, N715, J716:J721),0)</f>
        <v>266</v>
      </c>
      <c r="K722" s="25"/>
      <c r="L722" s="28">
        <f>F722+H722+J722</f>
        <v>5753</v>
      </c>
      <c r="M722" s="22" t="s">
        <v>52</v>
      </c>
      <c r="N722" s="2" t="s">
        <v>67</v>
      </c>
      <c r="O722" s="2" t="s">
        <v>67</v>
      </c>
      <c r="P722" s="2" t="s">
        <v>52</v>
      </c>
      <c r="Q722" s="2" t="s">
        <v>52</v>
      </c>
      <c r="R722" s="2" t="s">
        <v>52</v>
      </c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2" t="s">
        <v>52</v>
      </c>
      <c r="AW722" s="2" t="s">
        <v>52</v>
      </c>
      <c r="AX722" s="2" t="s">
        <v>52</v>
      </c>
      <c r="AY722" s="2" t="s">
        <v>52</v>
      </c>
      <c r="AZ722" s="2" t="s">
        <v>52</v>
      </c>
    </row>
    <row r="723" spans="1:52" ht="30" customHeight="1" x14ac:dyDescent="0.3">
      <c r="A723" s="23"/>
      <c r="B723" s="23"/>
      <c r="C723" s="23"/>
      <c r="D723" s="23"/>
      <c r="E723" s="25"/>
      <c r="F723" s="28"/>
      <c r="G723" s="25"/>
      <c r="H723" s="28"/>
      <c r="I723" s="25"/>
      <c r="J723" s="28"/>
      <c r="K723" s="25"/>
      <c r="L723" s="28"/>
      <c r="M723" s="23"/>
    </row>
    <row r="724" spans="1:52" ht="30" customHeight="1" x14ac:dyDescent="0.3">
      <c r="A724" s="19" t="s">
        <v>1801</v>
      </c>
      <c r="B724" s="20"/>
      <c r="C724" s="20"/>
      <c r="D724" s="20"/>
      <c r="E724" s="24"/>
      <c r="F724" s="27"/>
      <c r="G724" s="24"/>
      <c r="H724" s="27"/>
      <c r="I724" s="24"/>
      <c r="J724" s="27"/>
      <c r="K724" s="24"/>
      <c r="L724" s="27"/>
      <c r="M724" s="21"/>
      <c r="N724" s="1" t="s">
        <v>1730</v>
      </c>
    </row>
    <row r="725" spans="1:52" ht="30" customHeight="1" x14ac:dyDescent="0.3">
      <c r="A725" s="22" t="s">
        <v>1791</v>
      </c>
      <c r="B725" s="22" t="s">
        <v>677</v>
      </c>
      <c r="C725" s="22" t="s">
        <v>678</v>
      </c>
      <c r="D725" s="23">
        <v>1.609E-2</v>
      </c>
      <c r="E725" s="25">
        <f>단가대비표!O177</f>
        <v>0</v>
      </c>
      <c r="F725" s="28">
        <f t="shared" ref="F725:F730" si="119">TRUNC(E725*D725,1)</f>
        <v>0</v>
      </c>
      <c r="G725" s="25">
        <f>단가대비표!P177</f>
        <v>239808</v>
      </c>
      <c r="H725" s="28">
        <f t="shared" ref="H725:H730" si="120">TRUNC(G725*D725,1)</f>
        <v>3858.5</v>
      </c>
      <c r="I725" s="25">
        <f>단가대비표!V177</f>
        <v>0</v>
      </c>
      <c r="J725" s="28">
        <f t="shared" ref="J725:J730" si="121">TRUNC(I725*D725,1)</f>
        <v>0</v>
      </c>
      <c r="K725" s="25">
        <f t="shared" ref="K725:L730" si="122">TRUNC(E725+G725+I725,1)</f>
        <v>239808</v>
      </c>
      <c r="L725" s="28">
        <f t="shared" si="122"/>
        <v>3858.5</v>
      </c>
      <c r="M725" s="22" t="s">
        <v>52</v>
      </c>
      <c r="N725" s="2" t="s">
        <v>1730</v>
      </c>
      <c r="O725" s="2" t="s">
        <v>1792</v>
      </c>
      <c r="P725" s="2" t="s">
        <v>64</v>
      </c>
      <c r="Q725" s="2" t="s">
        <v>64</v>
      </c>
      <c r="R725" s="2" t="s">
        <v>63</v>
      </c>
      <c r="S725" s="3"/>
      <c r="T725" s="3"/>
      <c r="U725" s="3"/>
      <c r="V725" s="3">
        <v>1</v>
      </c>
      <c r="W725" s="3">
        <v>2</v>
      </c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2" t="s">
        <v>52</v>
      </c>
      <c r="AW725" s="2" t="s">
        <v>1802</v>
      </c>
      <c r="AX725" s="2" t="s">
        <v>52</v>
      </c>
      <c r="AY725" s="2" t="s">
        <v>52</v>
      </c>
      <c r="AZ725" s="2" t="s">
        <v>52</v>
      </c>
    </row>
    <row r="726" spans="1:52" ht="30" customHeight="1" x14ac:dyDescent="0.3">
      <c r="A726" s="22" t="s">
        <v>1794</v>
      </c>
      <c r="B726" s="22" t="s">
        <v>677</v>
      </c>
      <c r="C726" s="22" t="s">
        <v>678</v>
      </c>
      <c r="D726" s="23">
        <v>4.3899999999999998E-3</v>
      </c>
      <c r="E726" s="25">
        <f>단가대비표!O180</f>
        <v>0</v>
      </c>
      <c r="F726" s="28">
        <f t="shared" si="119"/>
        <v>0</v>
      </c>
      <c r="G726" s="25">
        <f>단가대비표!P180</f>
        <v>282536</v>
      </c>
      <c r="H726" s="28">
        <f t="shared" si="120"/>
        <v>1240.3</v>
      </c>
      <c r="I726" s="25">
        <f>단가대비표!V180</f>
        <v>0</v>
      </c>
      <c r="J726" s="28">
        <f t="shared" si="121"/>
        <v>0</v>
      </c>
      <c r="K726" s="25">
        <f t="shared" si="122"/>
        <v>282536</v>
      </c>
      <c r="L726" s="28">
        <f t="shared" si="122"/>
        <v>1240.3</v>
      </c>
      <c r="M726" s="22" t="s">
        <v>52</v>
      </c>
      <c r="N726" s="2" t="s">
        <v>1730</v>
      </c>
      <c r="O726" s="2" t="s">
        <v>1795</v>
      </c>
      <c r="P726" s="2" t="s">
        <v>64</v>
      </c>
      <c r="Q726" s="2" t="s">
        <v>64</v>
      </c>
      <c r="R726" s="2" t="s">
        <v>63</v>
      </c>
      <c r="S726" s="3"/>
      <c r="T726" s="3"/>
      <c r="U726" s="3"/>
      <c r="V726" s="3">
        <v>1</v>
      </c>
      <c r="W726" s="3">
        <v>2</v>
      </c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2" t="s">
        <v>52</v>
      </c>
      <c r="AW726" s="2" t="s">
        <v>1803</v>
      </c>
      <c r="AX726" s="2" t="s">
        <v>52</v>
      </c>
      <c r="AY726" s="2" t="s">
        <v>52</v>
      </c>
      <c r="AZ726" s="2" t="s">
        <v>52</v>
      </c>
    </row>
    <row r="727" spans="1:52" ht="30" customHeight="1" x14ac:dyDescent="0.3">
      <c r="A727" s="22" t="s">
        <v>1341</v>
      </c>
      <c r="B727" s="22" t="s">
        <v>677</v>
      </c>
      <c r="C727" s="22" t="s">
        <v>678</v>
      </c>
      <c r="D727" s="23">
        <v>5.8500000000000002E-3</v>
      </c>
      <c r="E727" s="25">
        <f>단가대비표!O173</f>
        <v>0</v>
      </c>
      <c r="F727" s="28">
        <f t="shared" si="119"/>
        <v>0</v>
      </c>
      <c r="G727" s="25">
        <f>단가대비표!P173</f>
        <v>226122</v>
      </c>
      <c r="H727" s="28">
        <f t="shared" si="120"/>
        <v>1322.8</v>
      </c>
      <c r="I727" s="25">
        <f>단가대비표!V173</f>
        <v>0</v>
      </c>
      <c r="J727" s="28">
        <f t="shared" si="121"/>
        <v>0</v>
      </c>
      <c r="K727" s="25">
        <f t="shared" si="122"/>
        <v>226122</v>
      </c>
      <c r="L727" s="28">
        <f t="shared" si="122"/>
        <v>1322.8</v>
      </c>
      <c r="M727" s="22" t="s">
        <v>52</v>
      </c>
      <c r="N727" s="2" t="s">
        <v>1730</v>
      </c>
      <c r="O727" s="2" t="s">
        <v>1342</v>
      </c>
      <c r="P727" s="2" t="s">
        <v>64</v>
      </c>
      <c r="Q727" s="2" t="s">
        <v>64</v>
      </c>
      <c r="R727" s="2" t="s">
        <v>63</v>
      </c>
      <c r="S727" s="3"/>
      <c r="T727" s="3"/>
      <c r="U727" s="3"/>
      <c r="V727" s="3">
        <v>1</v>
      </c>
      <c r="W727" s="3">
        <v>2</v>
      </c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2" t="s">
        <v>52</v>
      </c>
      <c r="AW727" s="2" t="s">
        <v>1804</v>
      </c>
      <c r="AX727" s="2" t="s">
        <v>52</v>
      </c>
      <c r="AY727" s="2" t="s">
        <v>52</v>
      </c>
      <c r="AZ727" s="2" t="s">
        <v>52</v>
      </c>
    </row>
    <row r="728" spans="1:52" ht="30" customHeight="1" x14ac:dyDescent="0.3">
      <c r="A728" s="22" t="s">
        <v>1134</v>
      </c>
      <c r="B728" s="22" t="s">
        <v>677</v>
      </c>
      <c r="C728" s="22" t="s">
        <v>678</v>
      </c>
      <c r="D728" s="23">
        <v>2.9299999999999999E-3</v>
      </c>
      <c r="E728" s="25">
        <f>단가대비표!O172</f>
        <v>0</v>
      </c>
      <c r="F728" s="28">
        <f t="shared" si="119"/>
        <v>0</v>
      </c>
      <c r="G728" s="25">
        <f>단가대비표!P172</f>
        <v>172068</v>
      </c>
      <c r="H728" s="28">
        <f t="shared" si="120"/>
        <v>504.1</v>
      </c>
      <c r="I728" s="25">
        <f>단가대비표!V172</f>
        <v>0</v>
      </c>
      <c r="J728" s="28">
        <f t="shared" si="121"/>
        <v>0</v>
      </c>
      <c r="K728" s="25">
        <f t="shared" si="122"/>
        <v>172068</v>
      </c>
      <c r="L728" s="28">
        <f t="shared" si="122"/>
        <v>504.1</v>
      </c>
      <c r="M728" s="22" t="s">
        <v>52</v>
      </c>
      <c r="N728" s="2" t="s">
        <v>1730</v>
      </c>
      <c r="O728" s="2" t="s">
        <v>1186</v>
      </c>
      <c r="P728" s="2" t="s">
        <v>64</v>
      </c>
      <c r="Q728" s="2" t="s">
        <v>64</v>
      </c>
      <c r="R728" s="2" t="s">
        <v>63</v>
      </c>
      <c r="S728" s="3"/>
      <c r="T728" s="3"/>
      <c r="U728" s="3"/>
      <c r="V728" s="3">
        <v>1</v>
      </c>
      <c r="W728" s="3">
        <v>2</v>
      </c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2" t="s">
        <v>52</v>
      </c>
      <c r="AW728" s="2" t="s">
        <v>1805</v>
      </c>
      <c r="AX728" s="2" t="s">
        <v>52</v>
      </c>
      <c r="AY728" s="2" t="s">
        <v>52</v>
      </c>
      <c r="AZ728" s="2" t="s">
        <v>52</v>
      </c>
    </row>
    <row r="729" spans="1:52" ht="30" customHeight="1" x14ac:dyDescent="0.3">
      <c r="A729" s="22" t="s">
        <v>1239</v>
      </c>
      <c r="B729" s="22" t="s">
        <v>1806</v>
      </c>
      <c r="C729" s="22" t="s">
        <v>630</v>
      </c>
      <c r="D729" s="23">
        <v>1</v>
      </c>
      <c r="E729" s="25">
        <v>0</v>
      </c>
      <c r="F729" s="28">
        <f t="shared" si="119"/>
        <v>0</v>
      </c>
      <c r="G729" s="25">
        <v>0</v>
      </c>
      <c r="H729" s="28">
        <f t="shared" si="120"/>
        <v>0</v>
      </c>
      <c r="I729" s="25">
        <f>TRUNC(SUMIF(V725:V730, RIGHTB(O729, 1), H725:H730)*U729, 2)</f>
        <v>277.02</v>
      </c>
      <c r="J729" s="28">
        <f t="shared" si="121"/>
        <v>277</v>
      </c>
      <c r="K729" s="25">
        <f t="shared" si="122"/>
        <v>277</v>
      </c>
      <c r="L729" s="28">
        <f t="shared" si="122"/>
        <v>277</v>
      </c>
      <c r="M729" s="22" t="s">
        <v>52</v>
      </c>
      <c r="N729" s="2" t="s">
        <v>1730</v>
      </c>
      <c r="O729" s="2" t="s">
        <v>631</v>
      </c>
      <c r="P729" s="2" t="s">
        <v>64</v>
      </c>
      <c r="Q729" s="2" t="s">
        <v>64</v>
      </c>
      <c r="R729" s="2" t="s">
        <v>64</v>
      </c>
      <c r="S729" s="3">
        <v>1</v>
      </c>
      <c r="T729" s="3">
        <v>2</v>
      </c>
      <c r="U729" s="3">
        <v>0.04</v>
      </c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2" t="s">
        <v>52</v>
      </c>
      <c r="AW729" s="2" t="s">
        <v>1807</v>
      </c>
      <c r="AX729" s="2" t="s">
        <v>52</v>
      </c>
      <c r="AY729" s="2" t="s">
        <v>52</v>
      </c>
      <c r="AZ729" s="2" t="s">
        <v>52</v>
      </c>
    </row>
    <row r="730" spans="1:52" ht="30" customHeight="1" x14ac:dyDescent="0.3">
      <c r="A730" s="22" t="s">
        <v>673</v>
      </c>
      <c r="B730" s="22" t="s">
        <v>1292</v>
      </c>
      <c r="C730" s="22" t="s">
        <v>630</v>
      </c>
      <c r="D730" s="23">
        <v>1</v>
      </c>
      <c r="E730" s="25">
        <f>TRUNC(SUMIF(W725:W730, RIGHTB(O730, 1), H725:H730)*U730, 2)</f>
        <v>138.51</v>
      </c>
      <c r="F730" s="28">
        <f t="shared" si="119"/>
        <v>138.5</v>
      </c>
      <c r="G730" s="25">
        <v>0</v>
      </c>
      <c r="H730" s="28">
        <f t="shared" si="120"/>
        <v>0</v>
      </c>
      <c r="I730" s="25">
        <v>0</v>
      </c>
      <c r="J730" s="28">
        <f t="shared" si="121"/>
        <v>0</v>
      </c>
      <c r="K730" s="25">
        <f t="shared" si="122"/>
        <v>138.5</v>
      </c>
      <c r="L730" s="28">
        <f t="shared" si="122"/>
        <v>138.5</v>
      </c>
      <c r="M730" s="22" t="s">
        <v>52</v>
      </c>
      <c r="N730" s="2" t="s">
        <v>1730</v>
      </c>
      <c r="O730" s="2" t="s">
        <v>1194</v>
      </c>
      <c r="P730" s="2" t="s">
        <v>64</v>
      </c>
      <c r="Q730" s="2" t="s">
        <v>64</v>
      </c>
      <c r="R730" s="2" t="s">
        <v>64</v>
      </c>
      <c r="S730" s="3">
        <v>1</v>
      </c>
      <c r="T730" s="3">
        <v>0</v>
      </c>
      <c r="U730" s="3">
        <v>0.02</v>
      </c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2" t="s">
        <v>52</v>
      </c>
      <c r="AW730" s="2" t="s">
        <v>1808</v>
      </c>
      <c r="AX730" s="2" t="s">
        <v>52</v>
      </c>
      <c r="AY730" s="2" t="s">
        <v>52</v>
      </c>
      <c r="AZ730" s="2" t="s">
        <v>52</v>
      </c>
    </row>
    <row r="731" spans="1:52" ht="30" customHeight="1" x14ac:dyDescent="0.3">
      <c r="A731" s="22" t="s">
        <v>681</v>
      </c>
      <c r="B731" s="22" t="s">
        <v>52</v>
      </c>
      <c r="C731" s="22" t="s">
        <v>52</v>
      </c>
      <c r="D731" s="23"/>
      <c r="E731" s="25"/>
      <c r="F731" s="28">
        <f>TRUNC(SUMIF(N725:N730, N724, F725:F730),0)</f>
        <v>138</v>
      </c>
      <c r="G731" s="25"/>
      <c r="H731" s="28">
        <f>TRUNC(SUMIF(N725:N730, N724, H725:H730),0)</f>
        <v>6925</v>
      </c>
      <c r="I731" s="25"/>
      <c r="J731" s="28">
        <f>TRUNC(SUMIF(N725:N730, N724, J725:J730),0)</f>
        <v>277</v>
      </c>
      <c r="K731" s="25"/>
      <c r="L731" s="28">
        <f>F731+H731+J731</f>
        <v>7340</v>
      </c>
      <c r="M731" s="22" t="s">
        <v>52</v>
      </c>
      <c r="N731" s="2" t="s">
        <v>67</v>
      </c>
      <c r="O731" s="2" t="s">
        <v>67</v>
      </c>
      <c r="P731" s="2" t="s">
        <v>52</v>
      </c>
      <c r="Q731" s="2" t="s">
        <v>52</v>
      </c>
      <c r="R731" s="2" t="s">
        <v>52</v>
      </c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2" t="s">
        <v>52</v>
      </c>
      <c r="AW731" s="2" t="s">
        <v>52</v>
      </c>
      <c r="AX731" s="2" t="s">
        <v>52</v>
      </c>
      <c r="AY731" s="2" t="s">
        <v>52</v>
      </c>
      <c r="AZ731" s="2" t="s">
        <v>52</v>
      </c>
    </row>
    <row r="732" spans="1:52" ht="30" customHeight="1" x14ac:dyDescent="0.3">
      <c r="A732" s="23"/>
      <c r="B732" s="23"/>
      <c r="C732" s="23"/>
      <c r="D732" s="23"/>
      <c r="E732" s="25"/>
      <c r="F732" s="28"/>
      <c r="G732" s="25"/>
      <c r="H732" s="28"/>
      <c r="I732" s="25"/>
      <c r="J732" s="28"/>
      <c r="K732" s="25"/>
      <c r="L732" s="28"/>
      <c r="M732" s="23"/>
    </row>
    <row r="733" spans="1:52" ht="30" customHeight="1" x14ac:dyDescent="0.3">
      <c r="A733" s="19" t="s">
        <v>1809</v>
      </c>
      <c r="B733" s="20"/>
      <c r="C733" s="20"/>
      <c r="D733" s="20"/>
      <c r="E733" s="24"/>
      <c r="F733" s="27"/>
      <c r="G733" s="24"/>
      <c r="H733" s="27"/>
      <c r="I733" s="24"/>
      <c r="J733" s="27"/>
      <c r="K733" s="24"/>
      <c r="L733" s="27"/>
      <c r="M733" s="21"/>
      <c r="N733" s="1" t="s">
        <v>417</v>
      </c>
    </row>
    <row r="734" spans="1:52" ht="30" customHeight="1" x14ac:dyDescent="0.3">
      <c r="A734" s="22" t="s">
        <v>1810</v>
      </c>
      <c r="B734" s="22" t="s">
        <v>1811</v>
      </c>
      <c r="C734" s="22" t="s">
        <v>78</v>
      </c>
      <c r="D734" s="23">
        <v>1</v>
      </c>
      <c r="E734" s="25">
        <f>단가대비표!O138</f>
        <v>3740</v>
      </c>
      <c r="F734" s="28">
        <f>TRUNC(E734*D734,1)</f>
        <v>3740</v>
      </c>
      <c r="G734" s="25">
        <f>단가대비표!P138</f>
        <v>0</v>
      </c>
      <c r="H734" s="28">
        <f>TRUNC(G734*D734,1)</f>
        <v>0</v>
      </c>
      <c r="I734" s="25">
        <f>단가대비표!V138</f>
        <v>0</v>
      </c>
      <c r="J734" s="28">
        <f>TRUNC(I734*D734,1)</f>
        <v>0</v>
      </c>
      <c r="K734" s="25">
        <f>TRUNC(E734+G734+I734,1)</f>
        <v>3740</v>
      </c>
      <c r="L734" s="28">
        <f>TRUNC(F734+H734+J734,1)</f>
        <v>3740</v>
      </c>
      <c r="M734" s="22" t="s">
        <v>52</v>
      </c>
      <c r="N734" s="2" t="s">
        <v>417</v>
      </c>
      <c r="O734" s="2" t="s">
        <v>1812</v>
      </c>
      <c r="P734" s="2" t="s">
        <v>64</v>
      </c>
      <c r="Q734" s="2" t="s">
        <v>64</v>
      </c>
      <c r="R734" s="2" t="s">
        <v>63</v>
      </c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2" t="s">
        <v>52</v>
      </c>
      <c r="AW734" s="2" t="s">
        <v>1813</v>
      </c>
      <c r="AX734" s="2" t="s">
        <v>52</v>
      </c>
      <c r="AY734" s="2" t="s">
        <v>52</v>
      </c>
      <c r="AZ734" s="2" t="s">
        <v>52</v>
      </c>
    </row>
    <row r="735" spans="1:52" ht="30" customHeight="1" x14ac:dyDescent="0.3">
      <c r="A735" s="22" t="s">
        <v>1814</v>
      </c>
      <c r="B735" s="22" t="s">
        <v>677</v>
      </c>
      <c r="C735" s="22" t="s">
        <v>678</v>
      </c>
      <c r="D735" s="23">
        <v>3.7999999999999999E-2</v>
      </c>
      <c r="E735" s="25">
        <f>단가대비표!O178</f>
        <v>0</v>
      </c>
      <c r="F735" s="28">
        <f>TRUNC(E735*D735,1)</f>
        <v>0</v>
      </c>
      <c r="G735" s="25">
        <f>단가대비표!P178</f>
        <v>221481</v>
      </c>
      <c r="H735" s="28">
        <f>TRUNC(G735*D735,1)</f>
        <v>8416.2000000000007</v>
      </c>
      <c r="I735" s="25">
        <f>단가대비표!V178</f>
        <v>0</v>
      </c>
      <c r="J735" s="28">
        <f>TRUNC(I735*D735,1)</f>
        <v>0</v>
      </c>
      <c r="K735" s="25">
        <f>TRUNC(E735+G735+I735,1)</f>
        <v>221481</v>
      </c>
      <c r="L735" s="28">
        <f>TRUNC(F735+H735+J735,1)</f>
        <v>8416.2000000000007</v>
      </c>
      <c r="M735" s="22" t="s">
        <v>52</v>
      </c>
      <c r="N735" s="2" t="s">
        <v>417</v>
      </c>
      <c r="O735" s="2" t="s">
        <v>1815</v>
      </c>
      <c r="P735" s="2" t="s">
        <v>64</v>
      </c>
      <c r="Q735" s="2" t="s">
        <v>64</v>
      </c>
      <c r="R735" s="2" t="s">
        <v>63</v>
      </c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2" t="s">
        <v>52</v>
      </c>
      <c r="AW735" s="2" t="s">
        <v>1816</v>
      </c>
      <c r="AX735" s="2" t="s">
        <v>52</v>
      </c>
      <c r="AY735" s="2" t="s">
        <v>52</v>
      </c>
      <c r="AZ735" s="2" t="s">
        <v>52</v>
      </c>
    </row>
    <row r="736" spans="1:52" ht="30" customHeight="1" x14ac:dyDescent="0.3">
      <c r="A736" s="22" t="s">
        <v>681</v>
      </c>
      <c r="B736" s="22" t="s">
        <v>52</v>
      </c>
      <c r="C736" s="22" t="s">
        <v>52</v>
      </c>
      <c r="D736" s="23"/>
      <c r="E736" s="25"/>
      <c r="F736" s="28">
        <f>TRUNC(SUMIF(N734:N735, N733, F734:F735),0)</f>
        <v>3740</v>
      </c>
      <c r="G736" s="25"/>
      <c r="H736" s="28">
        <f>TRUNC(SUMIF(N734:N735, N733, H734:H735),0)</f>
        <v>8416</v>
      </c>
      <c r="I736" s="25"/>
      <c r="J736" s="28">
        <f>TRUNC(SUMIF(N734:N735, N733, J734:J735),0)</f>
        <v>0</v>
      </c>
      <c r="K736" s="25"/>
      <c r="L736" s="28">
        <f>F736+H736+J736</f>
        <v>12156</v>
      </c>
      <c r="M736" s="22" t="s">
        <v>52</v>
      </c>
      <c r="N736" s="2" t="s">
        <v>67</v>
      </c>
      <c r="O736" s="2" t="s">
        <v>67</v>
      </c>
      <c r="P736" s="2" t="s">
        <v>52</v>
      </c>
      <c r="Q736" s="2" t="s">
        <v>52</v>
      </c>
      <c r="R736" s="2" t="s">
        <v>52</v>
      </c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2" t="s">
        <v>52</v>
      </c>
      <c r="AW736" s="2" t="s">
        <v>52</v>
      </c>
      <c r="AX736" s="2" t="s">
        <v>52</v>
      </c>
      <c r="AY736" s="2" t="s">
        <v>52</v>
      </c>
      <c r="AZ736" s="2" t="s">
        <v>52</v>
      </c>
    </row>
    <row r="737" spans="1:52" ht="30" customHeight="1" x14ac:dyDescent="0.3">
      <c r="A737" s="23"/>
      <c r="B737" s="23"/>
      <c r="C737" s="23"/>
      <c r="D737" s="23"/>
      <c r="E737" s="25"/>
      <c r="F737" s="28"/>
      <c r="G737" s="25"/>
      <c r="H737" s="28"/>
      <c r="I737" s="25"/>
      <c r="J737" s="28"/>
      <c r="K737" s="25"/>
      <c r="L737" s="28"/>
      <c r="M737" s="23"/>
    </row>
    <row r="738" spans="1:52" ht="30" customHeight="1" x14ac:dyDescent="0.3">
      <c r="A738" s="19" t="s">
        <v>1817</v>
      </c>
      <c r="B738" s="20"/>
      <c r="C738" s="20"/>
      <c r="D738" s="20"/>
      <c r="E738" s="24"/>
      <c r="F738" s="27"/>
      <c r="G738" s="24"/>
      <c r="H738" s="27"/>
      <c r="I738" s="24"/>
      <c r="J738" s="27"/>
      <c r="K738" s="24"/>
      <c r="L738" s="27"/>
      <c r="M738" s="21"/>
      <c r="N738" s="1" t="s">
        <v>365</v>
      </c>
    </row>
    <row r="739" spans="1:52" ht="30" customHeight="1" x14ac:dyDescent="0.3">
      <c r="A739" s="22" t="s">
        <v>1818</v>
      </c>
      <c r="B739" s="22" t="s">
        <v>1819</v>
      </c>
      <c r="C739" s="22" t="s">
        <v>540</v>
      </c>
      <c r="D739" s="23">
        <v>6.3255999999999997</v>
      </c>
      <c r="E739" s="25">
        <f>단가대비표!O56</f>
        <v>6230</v>
      </c>
      <c r="F739" s="28">
        <f>TRUNC(E739*D739,1)</f>
        <v>39408.400000000001</v>
      </c>
      <c r="G739" s="25">
        <f>단가대비표!P56</f>
        <v>0</v>
      </c>
      <c r="H739" s="28">
        <f>TRUNC(G739*D739,1)</f>
        <v>0</v>
      </c>
      <c r="I739" s="25">
        <f>단가대비표!V56</f>
        <v>0</v>
      </c>
      <c r="J739" s="28">
        <f>TRUNC(I739*D739,1)</f>
        <v>0</v>
      </c>
      <c r="K739" s="25">
        <f>TRUNC(E739+G739+I739,1)</f>
        <v>6230</v>
      </c>
      <c r="L739" s="28">
        <f>TRUNC(F739+H739+J739,1)</f>
        <v>39408.400000000001</v>
      </c>
      <c r="M739" s="22" t="s">
        <v>52</v>
      </c>
      <c r="N739" s="2" t="s">
        <v>365</v>
      </c>
      <c r="O739" s="2" t="s">
        <v>1820</v>
      </c>
      <c r="P739" s="2" t="s">
        <v>64</v>
      </c>
      <c r="Q739" s="2" t="s">
        <v>64</v>
      </c>
      <c r="R739" s="2" t="s">
        <v>63</v>
      </c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2" t="s">
        <v>52</v>
      </c>
      <c r="AW739" s="2" t="s">
        <v>1821</v>
      </c>
      <c r="AX739" s="2" t="s">
        <v>52</v>
      </c>
      <c r="AY739" s="2" t="s">
        <v>52</v>
      </c>
      <c r="AZ739" s="2" t="s">
        <v>52</v>
      </c>
    </row>
    <row r="740" spans="1:52" ht="30" customHeight="1" x14ac:dyDescent="0.3">
      <c r="A740" s="22" t="s">
        <v>1814</v>
      </c>
      <c r="B740" s="22" t="s">
        <v>677</v>
      </c>
      <c r="C740" s="22" t="s">
        <v>678</v>
      </c>
      <c r="D740" s="23">
        <v>3.7999999999999999E-2</v>
      </c>
      <c r="E740" s="25">
        <f>단가대비표!O178</f>
        <v>0</v>
      </c>
      <c r="F740" s="28">
        <f>TRUNC(E740*D740,1)</f>
        <v>0</v>
      </c>
      <c r="G740" s="25">
        <f>단가대비표!P178</f>
        <v>221481</v>
      </c>
      <c r="H740" s="28">
        <f>TRUNC(G740*D740,1)</f>
        <v>8416.2000000000007</v>
      </c>
      <c r="I740" s="25">
        <f>단가대비표!V178</f>
        <v>0</v>
      </c>
      <c r="J740" s="28">
        <f>TRUNC(I740*D740,1)</f>
        <v>0</v>
      </c>
      <c r="K740" s="25">
        <f>TRUNC(E740+G740+I740,1)</f>
        <v>221481</v>
      </c>
      <c r="L740" s="28">
        <f>TRUNC(F740+H740+J740,1)</f>
        <v>8416.2000000000007</v>
      </c>
      <c r="M740" s="22" t="s">
        <v>52</v>
      </c>
      <c r="N740" s="2" t="s">
        <v>365</v>
      </c>
      <c r="O740" s="2" t="s">
        <v>1815</v>
      </c>
      <c r="P740" s="2" t="s">
        <v>64</v>
      </c>
      <c r="Q740" s="2" t="s">
        <v>64</v>
      </c>
      <c r="R740" s="2" t="s">
        <v>63</v>
      </c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2" t="s">
        <v>52</v>
      </c>
      <c r="AW740" s="2" t="s">
        <v>1822</v>
      </c>
      <c r="AX740" s="2" t="s">
        <v>52</v>
      </c>
      <c r="AY740" s="2" t="s">
        <v>52</v>
      </c>
      <c r="AZ740" s="2" t="s">
        <v>52</v>
      </c>
    </row>
    <row r="741" spans="1:52" ht="30" customHeight="1" x14ac:dyDescent="0.3">
      <c r="A741" s="22" t="s">
        <v>681</v>
      </c>
      <c r="B741" s="22" t="s">
        <v>52</v>
      </c>
      <c r="C741" s="22" t="s">
        <v>52</v>
      </c>
      <c r="D741" s="23"/>
      <c r="E741" s="25"/>
      <c r="F741" s="28">
        <f>TRUNC(SUMIF(N739:N740, N738, F739:F740),0)</f>
        <v>39408</v>
      </c>
      <c r="G741" s="25"/>
      <c r="H741" s="28">
        <f>TRUNC(SUMIF(N739:N740, N738, H739:H740),0)</f>
        <v>8416</v>
      </c>
      <c r="I741" s="25"/>
      <c r="J741" s="28">
        <f>TRUNC(SUMIF(N739:N740, N738, J739:J740),0)</f>
        <v>0</v>
      </c>
      <c r="K741" s="25"/>
      <c r="L741" s="28">
        <f>F741+H741+J741</f>
        <v>47824</v>
      </c>
      <c r="M741" s="22" t="s">
        <v>52</v>
      </c>
      <c r="N741" s="2" t="s">
        <v>67</v>
      </c>
      <c r="O741" s="2" t="s">
        <v>67</v>
      </c>
      <c r="P741" s="2" t="s">
        <v>52</v>
      </c>
      <c r="Q741" s="2" t="s">
        <v>52</v>
      </c>
      <c r="R741" s="2" t="s">
        <v>52</v>
      </c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2" t="s">
        <v>52</v>
      </c>
      <c r="AW741" s="2" t="s">
        <v>52</v>
      </c>
      <c r="AX741" s="2" t="s">
        <v>52</v>
      </c>
      <c r="AY741" s="2" t="s">
        <v>52</v>
      </c>
      <c r="AZ741" s="2" t="s">
        <v>52</v>
      </c>
    </row>
    <row r="742" spans="1:52" ht="30" customHeight="1" x14ac:dyDescent="0.3">
      <c r="A742" s="23"/>
      <c r="B742" s="23"/>
      <c r="C742" s="23"/>
      <c r="D742" s="23"/>
      <c r="E742" s="25"/>
      <c r="F742" s="28"/>
      <c r="G742" s="25"/>
      <c r="H742" s="28"/>
      <c r="I742" s="25"/>
      <c r="J742" s="28"/>
      <c r="K742" s="25"/>
      <c r="L742" s="28"/>
      <c r="M742" s="23"/>
    </row>
    <row r="743" spans="1:52" ht="30" customHeight="1" x14ac:dyDescent="0.3">
      <c r="A743" s="19" t="s">
        <v>1823</v>
      </c>
      <c r="B743" s="20"/>
      <c r="C743" s="20"/>
      <c r="D743" s="20"/>
      <c r="E743" s="24"/>
      <c r="F743" s="27"/>
      <c r="G743" s="24"/>
      <c r="H743" s="27"/>
      <c r="I743" s="24"/>
      <c r="J743" s="27"/>
      <c r="K743" s="24"/>
      <c r="L743" s="27"/>
      <c r="M743" s="21"/>
      <c r="N743" s="1" t="s">
        <v>1824</v>
      </c>
    </row>
    <row r="744" spans="1:52" ht="30" customHeight="1" x14ac:dyDescent="0.3">
      <c r="A744" s="22" t="s">
        <v>1828</v>
      </c>
      <c r="B744" s="22" t="s">
        <v>677</v>
      </c>
      <c r="C744" s="22" t="s">
        <v>678</v>
      </c>
      <c r="D744" s="23">
        <v>0.09</v>
      </c>
      <c r="E744" s="25">
        <f>단가대비표!O191</f>
        <v>0</v>
      </c>
      <c r="F744" s="28">
        <f>TRUNC(E744*D744,1)</f>
        <v>0</v>
      </c>
      <c r="G744" s="25">
        <f>단가대비표!P191</f>
        <v>247897</v>
      </c>
      <c r="H744" s="28">
        <f>TRUNC(G744*D744,1)</f>
        <v>22310.7</v>
      </c>
      <c r="I744" s="25">
        <f>단가대비표!V191</f>
        <v>0</v>
      </c>
      <c r="J744" s="28">
        <f>TRUNC(I744*D744,1)</f>
        <v>0</v>
      </c>
      <c r="K744" s="25">
        <f t="shared" ref="K744:L746" si="123">TRUNC(E744+G744+I744,1)</f>
        <v>247897</v>
      </c>
      <c r="L744" s="28">
        <f t="shared" si="123"/>
        <v>22310.7</v>
      </c>
      <c r="M744" s="22" t="s">
        <v>52</v>
      </c>
      <c r="N744" s="2" t="s">
        <v>1824</v>
      </c>
      <c r="O744" s="2" t="s">
        <v>1829</v>
      </c>
      <c r="P744" s="2" t="s">
        <v>64</v>
      </c>
      <c r="Q744" s="2" t="s">
        <v>64</v>
      </c>
      <c r="R744" s="2" t="s">
        <v>63</v>
      </c>
      <c r="S744" s="3"/>
      <c r="T744" s="3"/>
      <c r="U744" s="3"/>
      <c r="V744" s="3">
        <v>1</v>
      </c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2" t="s">
        <v>52</v>
      </c>
      <c r="AW744" s="2" t="s">
        <v>1830</v>
      </c>
      <c r="AX744" s="2" t="s">
        <v>52</v>
      </c>
      <c r="AY744" s="2" t="s">
        <v>52</v>
      </c>
      <c r="AZ744" s="2" t="s">
        <v>52</v>
      </c>
    </row>
    <row r="745" spans="1:52" ht="30" customHeight="1" x14ac:dyDescent="0.3">
      <c r="A745" s="22" t="s">
        <v>1134</v>
      </c>
      <c r="B745" s="22" t="s">
        <v>677</v>
      </c>
      <c r="C745" s="22" t="s">
        <v>678</v>
      </c>
      <c r="D745" s="23">
        <v>0.02</v>
      </c>
      <c r="E745" s="25">
        <f>단가대비표!O172</f>
        <v>0</v>
      </c>
      <c r="F745" s="28">
        <f>TRUNC(E745*D745,1)</f>
        <v>0</v>
      </c>
      <c r="G745" s="25">
        <f>단가대비표!P172</f>
        <v>172068</v>
      </c>
      <c r="H745" s="28">
        <f>TRUNC(G745*D745,1)</f>
        <v>3441.3</v>
      </c>
      <c r="I745" s="25">
        <f>단가대비표!V172</f>
        <v>0</v>
      </c>
      <c r="J745" s="28">
        <f>TRUNC(I745*D745,1)</f>
        <v>0</v>
      </c>
      <c r="K745" s="25">
        <f t="shared" si="123"/>
        <v>172068</v>
      </c>
      <c r="L745" s="28">
        <f t="shared" si="123"/>
        <v>3441.3</v>
      </c>
      <c r="M745" s="22" t="s">
        <v>52</v>
      </c>
      <c r="N745" s="2" t="s">
        <v>1824</v>
      </c>
      <c r="O745" s="2" t="s">
        <v>1186</v>
      </c>
      <c r="P745" s="2" t="s">
        <v>64</v>
      </c>
      <c r="Q745" s="2" t="s">
        <v>64</v>
      </c>
      <c r="R745" s="2" t="s">
        <v>63</v>
      </c>
      <c r="S745" s="3"/>
      <c r="T745" s="3"/>
      <c r="U745" s="3"/>
      <c r="V745" s="3">
        <v>1</v>
      </c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2" t="s">
        <v>52</v>
      </c>
      <c r="AW745" s="2" t="s">
        <v>1831</v>
      </c>
      <c r="AX745" s="2" t="s">
        <v>52</v>
      </c>
      <c r="AY745" s="2" t="s">
        <v>52</v>
      </c>
      <c r="AZ745" s="2" t="s">
        <v>52</v>
      </c>
    </row>
    <row r="746" spans="1:52" ht="30" customHeight="1" x14ac:dyDescent="0.3">
      <c r="A746" s="22" t="s">
        <v>1239</v>
      </c>
      <c r="B746" s="22" t="s">
        <v>1292</v>
      </c>
      <c r="C746" s="22" t="s">
        <v>630</v>
      </c>
      <c r="D746" s="23">
        <v>1</v>
      </c>
      <c r="E746" s="25">
        <v>0</v>
      </c>
      <c r="F746" s="28">
        <f>TRUNC(E746*D746,1)</f>
        <v>0</v>
      </c>
      <c r="G746" s="25">
        <v>0</v>
      </c>
      <c r="H746" s="28">
        <f>TRUNC(G746*D746,1)</f>
        <v>0</v>
      </c>
      <c r="I746" s="25">
        <f>TRUNC(SUMIF(V744:V746, RIGHTB(O746, 1), H744:H746)*U746, 2)</f>
        <v>515.04</v>
      </c>
      <c r="J746" s="28">
        <f>TRUNC(I746*D746,1)</f>
        <v>515</v>
      </c>
      <c r="K746" s="25">
        <f t="shared" si="123"/>
        <v>515</v>
      </c>
      <c r="L746" s="28">
        <f t="shared" si="123"/>
        <v>515</v>
      </c>
      <c r="M746" s="22" t="s">
        <v>52</v>
      </c>
      <c r="N746" s="2" t="s">
        <v>1824</v>
      </c>
      <c r="O746" s="2" t="s">
        <v>631</v>
      </c>
      <c r="P746" s="2" t="s">
        <v>64</v>
      </c>
      <c r="Q746" s="2" t="s">
        <v>64</v>
      </c>
      <c r="R746" s="2" t="s">
        <v>64</v>
      </c>
      <c r="S746" s="3">
        <v>1</v>
      </c>
      <c r="T746" s="3">
        <v>2</v>
      </c>
      <c r="U746" s="3">
        <v>0.02</v>
      </c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2" t="s">
        <v>52</v>
      </c>
      <c r="AW746" s="2" t="s">
        <v>1832</v>
      </c>
      <c r="AX746" s="2" t="s">
        <v>52</v>
      </c>
      <c r="AY746" s="2" t="s">
        <v>52</v>
      </c>
      <c r="AZ746" s="2" t="s">
        <v>52</v>
      </c>
    </row>
    <row r="747" spans="1:52" ht="30" customHeight="1" x14ac:dyDescent="0.3">
      <c r="A747" s="22" t="s">
        <v>681</v>
      </c>
      <c r="B747" s="22" t="s">
        <v>52</v>
      </c>
      <c r="C747" s="22" t="s">
        <v>52</v>
      </c>
      <c r="D747" s="23"/>
      <c r="E747" s="25"/>
      <c r="F747" s="28">
        <f>TRUNC(SUMIF(N744:N746, N743, F744:F746),0)</f>
        <v>0</v>
      </c>
      <c r="G747" s="25"/>
      <c r="H747" s="28">
        <f>TRUNC(SUMIF(N744:N746, N743, H744:H746),0)</f>
        <v>25752</v>
      </c>
      <c r="I747" s="25"/>
      <c r="J747" s="28">
        <f>TRUNC(SUMIF(N744:N746, N743, J744:J746),0)</f>
        <v>515</v>
      </c>
      <c r="K747" s="25"/>
      <c r="L747" s="28">
        <f>F747+H747+J747</f>
        <v>26267</v>
      </c>
      <c r="M747" s="22" t="s">
        <v>52</v>
      </c>
      <c r="N747" s="2" t="s">
        <v>67</v>
      </c>
      <c r="O747" s="2" t="s">
        <v>67</v>
      </c>
      <c r="P747" s="2" t="s">
        <v>52</v>
      </c>
      <c r="Q747" s="2" t="s">
        <v>52</v>
      </c>
      <c r="R747" s="2" t="s">
        <v>52</v>
      </c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2" t="s">
        <v>52</v>
      </c>
      <c r="AW747" s="2" t="s">
        <v>52</v>
      </c>
      <c r="AX747" s="2" t="s">
        <v>52</v>
      </c>
      <c r="AY747" s="2" t="s">
        <v>52</v>
      </c>
      <c r="AZ747" s="2" t="s">
        <v>52</v>
      </c>
    </row>
    <row r="748" spans="1:52" ht="30" customHeight="1" x14ac:dyDescent="0.3">
      <c r="A748" s="23"/>
      <c r="B748" s="23"/>
      <c r="C748" s="23"/>
      <c r="D748" s="23"/>
      <c r="E748" s="25"/>
      <c r="F748" s="28"/>
      <c r="G748" s="25"/>
      <c r="H748" s="28"/>
      <c r="I748" s="25"/>
      <c r="J748" s="28"/>
      <c r="K748" s="25"/>
      <c r="L748" s="28"/>
      <c r="M748" s="23"/>
    </row>
    <row r="749" spans="1:52" ht="30" customHeight="1" x14ac:dyDescent="0.3">
      <c r="A749" s="19" t="s">
        <v>1833</v>
      </c>
      <c r="B749" s="20"/>
      <c r="C749" s="20"/>
      <c r="D749" s="20"/>
      <c r="E749" s="24"/>
      <c r="F749" s="27"/>
      <c r="G749" s="24"/>
      <c r="H749" s="27"/>
      <c r="I749" s="24"/>
      <c r="J749" s="27"/>
      <c r="K749" s="24"/>
      <c r="L749" s="27"/>
      <c r="M749" s="21"/>
      <c r="N749" s="1" t="s">
        <v>1834</v>
      </c>
    </row>
    <row r="750" spans="1:52" ht="30" customHeight="1" x14ac:dyDescent="0.3">
      <c r="A750" s="22" t="s">
        <v>1828</v>
      </c>
      <c r="B750" s="22" t="s">
        <v>677</v>
      </c>
      <c r="C750" s="22" t="s">
        <v>678</v>
      </c>
      <c r="D750" s="23">
        <v>0.08</v>
      </c>
      <c r="E750" s="25">
        <f>단가대비표!O191</f>
        <v>0</v>
      </c>
      <c r="F750" s="28">
        <f>TRUNC(E750*D750,1)</f>
        <v>0</v>
      </c>
      <c r="G750" s="25">
        <f>단가대비표!P191</f>
        <v>247897</v>
      </c>
      <c r="H750" s="28">
        <f>TRUNC(G750*D750,1)</f>
        <v>19831.7</v>
      </c>
      <c r="I750" s="25">
        <f>단가대비표!V191</f>
        <v>0</v>
      </c>
      <c r="J750" s="28">
        <f>TRUNC(I750*D750,1)</f>
        <v>0</v>
      </c>
      <c r="K750" s="25">
        <f>TRUNC(E750+G750+I750,1)</f>
        <v>247897</v>
      </c>
      <c r="L750" s="28">
        <f>TRUNC(F750+H750+J750,1)</f>
        <v>19831.7</v>
      </c>
      <c r="M750" s="22" t="s">
        <v>52</v>
      </c>
      <c r="N750" s="2" t="s">
        <v>1834</v>
      </c>
      <c r="O750" s="2" t="s">
        <v>1829</v>
      </c>
      <c r="P750" s="2" t="s">
        <v>64</v>
      </c>
      <c r="Q750" s="2" t="s">
        <v>64</v>
      </c>
      <c r="R750" s="2" t="s">
        <v>63</v>
      </c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2" t="s">
        <v>52</v>
      </c>
      <c r="AW750" s="2" t="s">
        <v>1837</v>
      </c>
      <c r="AX750" s="2" t="s">
        <v>52</v>
      </c>
      <c r="AY750" s="2" t="s">
        <v>52</v>
      </c>
      <c r="AZ750" s="2" t="s">
        <v>52</v>
      </c>
    </row>
    <row r="751" spans="1:52" ht="30" customHeight="1" x14ac:dyDescent="0.3">
      <c r="A751" s="22" t="s">
        <v>1134</v>
      </c>
      <c r="B751" s="22" t="s">
        <v>677</v>
      </c>
      <c r="C751" s="22" t="s">
        <v>678</v>
      </c>
      <c r="D751" s="23">
        <v>0.02</v>
      </c>
      <c r="E751" s="25">
        <f>단가대비표!O172</f>
        <v>0</v>
      </c>
      <c r="F751" s="28">
        <f>TRUNC(E751*D751,1)</f>
        <v>0</v>
      </c>
      <c r="G751" s="25">
        <f>단가대비표!P172</f>
        <v>172068</v>
      </c>
      <c r="H751" s="28">
        <f>TRUNC(G751*D751,1)</f>
        <v>3441.3</v>
      </c>
      <c r="I751" s="25">
        <f>단가대비표!V172</f>
        <v>0</v>
      </c>
      <c r="J751" s="28">
        <f>TRUNC(I751*D751,1)</f>
        <v>0</v>
      </c>
      <c r="K751" s="25">
        <f>TRUNC(E751+G751+I751,1)</f>
        <v>172068</v>
      </c>
      <c r="L751" s="28">
        <f>TRUNC(F751+H751+J751,1)</f>
        <v>3441.3</v>
      </c>
      <c r="M751" s="22" t="s">
        <v>52</v>
      </c>
      <c r="N751" s="2" t="s">
        <v>1834</v>
      </c>
      <c r="O751" s="2" t="s">
        <v>1186</v>
      </c>
      <c r="P751" s="2" t="s">
        <v>64</v>
      </c>
      <c r="Q751" s="2" t="s">
        <v>64</v>
      </c>
      <c r="R751" s="2" t="s">
        <v>63</v>
      </c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2" t="s">
        <v>52</v>
      </c>
      <c r="AW751" s="2" t="s">
        <v>1838</v>
      </c>
      <c r="AX751" s="2" t="s">
        <v>52</v>
      </c>
      <c r="AY751" s="2" t="s">
        <v>52</v>
      </c>
      <c r="AZ751" s="2" t="s">
        <v>52</v>
      </c>
    </row>
    <row r="752" spans="1:52" ht="30" customHeight="1" x14ac:dyDescent="0.3">
      <c r="A752" s="22" t="s">
        <v>681</v>
      </c>
      <c r="B752" s="22" t="s">
        <v>52</v>
      </c>
      <c r="C752" s="22" t="s">
        <v>52</v>
      </c>
      <c r="D752" s="23"/>
      <c r="E752" s="25"/>
      <c r="F752" s="28">
        <f>TRUNC(SUMIF(N750:N751, N749, F750:F751),0)</f>
        <v>0</v>
      </c>
      <c r="G752" s="25"/>
      <c r="H752" s="28">
        <f>TRUNC(SUMIF(N750:N751, N749, H750:H751),0)</f>
        <v>23273</v>
      </c>
      <c r="I752" s="25"/>
      <c r="J752" s="28">
        <f>TRUNC(SUMIF(N750:N751, N749, J750:J751),0)</f>
        <v>0</v>
      </c>
      <c r="K752" s="25"/>
      <c r="L752" s="28">
        <f>F752+H752+J752</f>
        <v>23273</v>
      </c>
      <c r="M752" s="22" t="s">
        <v>52</v>
      </c>
      <c r="N752" s="2" t="s">
        <v>67</v>
      </c>
      <c r="O752" s="2" t="s">
        <v>67</v>
      </c>
      <c r="P752" s="2" t="s">
        <v>52</v>
      </c>
      <c r="Q752" s="2" t="s">
        <v>52</v>
      </c>
      <c r="R752" s="2" t="s">
        <v>52</v>
      </c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2" t="s">
        <v>52</v>
      </c>
      <c r="AW752" s="2" t="s">
        <v>52</v>
      </c>
      <c r="AX752" s="2" t="s">
        <v>52</v>
      </c>
      <c r="AY752" s="2" t="s">
        <v>52</v>
      </c>
      <c r="AZ752" s="2" t="s">
        <v>52</v>
      </c>
    </row>
    <row r="753" spans="1:52" ht="30" customHeight="1" x14ac:dyDescent="0.3">
      <c r="A753" s="23"/>
      <c r="B753" s="23"/>
      <c r="C753" s="23"/>
      <c r="D753" s="23"/>
      <c r="E753" s="25"/>
      <c r="F753" s="28"/>
      <c r="G753" s="25"/>
      <c r="H753" s="28"/>
      <c r="I753" s="25"/>
      <c r="J753" s="28"/>
      <c r="K753" s="25"/>
      <c r="L753" s="28"/>
      <c r="M753" s="23"/>
    </row>
    <row r="754" spans="1:52" ht="30" customHeight="1" x14ac:dyDescent="0.3">
      <c r="A754" s="19" t="s">
        <v>1839</v>
      </c>
      <c r="B754" s="20"/>
      <c r="C754" s="20"/>
      <c r="D754" s="20"/>
      <c r="E754" s="24"/>
      <c r="F754" s="27"/>
      <c r="G754" s="24"/>
      <c r="H754" s="27"/>
      <c r="I754" s="24"/>
      <c r="J754" s="27"/>
      <c r="K754" s="24"/>
      <c r="L754" s="27"/>
      <c r="M754" s="21"/>
      <c r="N754" s="1" t="s">
        <v>1840</v>
      </c>
    </row>
    <row r="755" spans="1:52" ht="30" customHeight="1" x14ac:dyDescent="0.3">
      <c r="A755" s="22" t="s">
        <v>436</v>
      </c>
      <c r="B755" s="22" t="s">
        <v>1521</v>
      </c>
      <c r="C755" s="22" t="s">
        <v>540</v>
      </c>
      <c r="D755" s="23">
        <v>510</v>
      </c>
      <c r="E755" s="25">
        <f>단가대비표!O68</f>
        <v>0</v>
      </c>
      <c r="F755" s="28">
        <f>TRUNC(E755*D755,1)</f>
        <v>0</v>
      </c>
      <c r="G755" s="25">
        <f>단가대비표!P68</f>
        <v>0</v>
      </c>
      <c r="H755" s="28">
        <f>TRUNC(G755*D755,1)</f>
        <v>0</v>
      </c>
      <c r="I755" s="25">
        <f>단가대비표!V68</f>
        <v>0</v>
      </c>
      <c r="J755" s="28">
        <f>TRUNC(I755*D755,1)</f>
        <v>0</v>
      </c>
      <c r="K755" s="25">
        <f t="shared" ref="K755:L757" si="124">TRUNC(E755+G755+I755,1)</f>
        <v>0</v>
      </c>
      <c r="L755" s="28">
        <f t="shared" si="124"/>
        <v>0</v>
      </c>
      <c r="M755" s="22" t="s">
        <v>1385</v>
      </c>
      <c r="N755" s="2" t="s">
        <v>1840</v>
      </c>
      <c r="O755" s="2" t="s">
        <v>1522</v>
      </c>
      <c r="P755" s="2" t="s">
        <v>64</v>
      </c>
      <c r="Q755" s="2" t="s">
        <v>64</v>
      </c>
      <c r="R755" s="2" t="s">
        <v>63</v>
      </c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2" t="s">
        <v>52</v>
      </c>
      <c r="AW755" s="2" t="s">
        <v>1843</v>
      </c>
      <c r="AX755" s="2" t="s">
        <v>52</v>
      </c>
      <c r="AY755" s="2" t="s">
        <v>52</v>
      </c>
      <c r="AZ755" s="2" t="s">
        <v>52</v>
      </c>
    </row>
    <row r="756" spans="1:52" ht="30" customHeight="1" x14ac:dyDescent="0.3">
      <c r="A756" s="22" t="s">
        <v>1524</v>
      </c>
      <c r="B756" s="22" t="s">
        <v>1389</v>
      </c>
      <c r="C756" s="22" t="s">
        <v>135</v>
      </c>
      <c r="D756" s="23">
        <v>1.1000000000000001</v>
      </c>
      <c r="E756" s="25">
        <f>단가대비표!O31</f>
        <v>0</v>
      </c>
      <c r="F756" s="28">
        <f>TRUNC(E756*D756,1)</f>
        <v>0</v>
      </c>
      <c r="G756" s="25">
        <f>단가대비표!P31</f>
        <v>0</v>
      </c>
      <c r="H756" s="28">
        <f>TRUNC(G756*D756,1)</f>
        <v>0</v>
      </c>
      <c r="I756" s="25">
        <f>단가대비표!V31</f>
        <v>0</v>
      </c>
      <c r="J756" s="28">
        <f>TRUNC(I756*D756,1)</f>
        <v>0</v>
      </c>
      <c r="K756" s="25">
        <f t="shared" si="124"/>
        <v>0</v>
      </c>
      <c r="L756" s="28">
        <f t="shared" si="124"/>
        <v>0</v>
      </c>
      <c r="M756" s="22" t="s">
        <v>1385</v>
      </c>
      <c r="N756" s="2" t="s">
        <v>1840</v>
      </c>
      <c r="O756" s="2" t="s">
        <v>1525</v>
      </c>
      <c r="P756" s="2" t="s">
        <v>64</v>
      </c>
      <c r="Q756" s="2" t="s">
        <v>64</v>
      </c>
      <c r="R756" s="2" t="s">
        <v>63</v>
      </c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2" t="s">
        <v>52</v>
      </c>
      <c r="AW756" s="2" t="s">
        <v>1844</v>
      </c>
      <c r="AX756" s="2" t="s">
        <v>52</v>
      </c>
      <c r="AY756" s="2" t="s">
        <v>52</v>
      </c>
      <c r="AZ756" s="2" t="s">
        <v>52</v>
      </c>
    </row>
    <row r="757" spans="1:52" ht="30" customHeight="1" x14ac:dyDescent="0.3">
      <c r="A757" s="22" t="s">
        <v>1518</v>
      </c>
      <c r="B757" s="22" t="s">
        <v>1519</v>
      </c>
      <c r="C757" s="22" t="s">
        <v>135</v>
      </c>
      <c r="D757" s="23">
        <v>1</v>
      </c>
      <c r="E757" s="25">
        <f>일위대가목록!E82</f>
        <v>0</v>
      </c>
      <c r="F757" s="28">
        <f>TRUNC(E757*D757,1)</f>
        <v>0</v>
      </c>
      <c r="G757" s="25">
        <f>일위대가목록!F82</f>
        <v>0</v>
      </c>
      <c r="H757" s="28">
        <f>TRUNC(G757*D757,1)</f>
        <v>0</v>
      </c>
      <c r="I757" s="25">
        <f>일위대가목록!G82</f>
        <v>0</v>
      </c>
      <c r="J757" s="28">
        <f>TRUNC(I757*D757,1)</f>
        <v>0</v>
      </c>
      <c r="K757" s="25">
        <f t="shared" si="124"/>
        <v>0</v>
      </c>
      <c r="L757" s="28">
        <f t="shared" si="124"/>
        <v>0</v>
      </c>
      <c r="M757" s="22" t="s">
        <v>1520</v>
      </c>
      <c r="N757" s="2" t="s">
        <v>1840</v>
      </c>
      <c r="O757" s="2" t="s">
        <v>1517</v>
      </c>
      <c r="P757" s="2" t="s">
        <v>63</v>
      </c>
      <c r="Q757" s="2" t="s">
        <v>64</v>
      </c>
      <c r="R757" s="2" t="s">
        <v>64</v>
      </c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2" t="s">
        <v>52</v>
      </c>
      <c r="AW757" s="2" t="s">
        <v>1845</v>
      </c>
      <c r="AX757" s="2" t="s">
        <v>52</v>
      </c>
      <c r="AY757" s="2" t="s">
        <v>52</v>
      </c>
      <c r="AZ757" s="2" t="s">
        <v>52</v>
      </c>
    </row>
    <row r="758" spans="1:52" ht="30" customHeight="1" x14ac:dyDescent="0.3">
      <c r="A758" s="22" t="s">
        <v>681</v>
      </c>
      <c r="B758" s="22" t="s">
        <v>52</v>
      </c>
      <c r="C758" s="22" t="s">
        <v>52</v>
      </c>
      <c r="D758" s="23"/>
      <c r="E758" s="25"/>
      <c r="F758" s="28">
        <f>TRUNC(SUMIF(N755:N757, N754, F755:F757),0)</f>
        <v>0</v>
      </c>
      <c r="G758" s="25"/>
      <c r="H758" s="28">
        <f>TRUNC(SUMIF(N755:N757, N754, H755:H757),0)</f>
        <v>0</v>
      </c>
      <c r="I758" s="25"/>
      <c r="J758" s="28">
        <f>TRUNC(SUMIF(N755:N757, N754, J755:J757),0)</f>
        <v>0</v>
      </c>
      <c r="K758" s="25"/>
      <c r="L758" s="28">
        <f>F758+H758+J758</f>
        <v>0</v>
      </c>
      <c r="M758" s="22" t="s">
        <v>52</v>
      </c>
      <c r="N758" s="2" t="s">
        <v>67</v>
      </c>
      <c r="O758" s="2" t="s">
        <v>67</v>
      </c>
      <c r="P758" s="2" t="s">
        <v>52</v>
      </c>
      <c r="Q758" s="2" t="s">
        <v>52</v>
      </c>
      <c r="R758" s="2" t="s">
        <v>52</v>
      </c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2" t="s">
        <v>52</v>
      </c>
      <c r="AW758" s="2" t="s">
        <v>52</v>
      </c>
      <c r="AX758" s="2" t="s">
        <v>52</v>
      </c>
      <c r="AY758" s="2" t="s">
        <v>52</v>
      </c>
      <c r="AZ758" s="2" t="s">
        <v>52</v>
      </c>
    </row>
    <row r="759" spans="1:52" ht="30" customHeight="1" x14ac:dyDescent="0.3">
      <c r="A759" s="23"/>
      <c r="B759" s="23"/>
      <c r="C759" s="23"/>
      <c r="D759" s="23"/>
      <c r="E759" s="25"/>
      <c r="F759" s="28"/>
      <c r="G759" s="25"/>
      <c r="H759" s="28"/>
      <c r="I759" s="25"/>
      <c r="J759" s="28"/>
      <c r="K759" s="25"/>
      <c r="L759" s="28"/>
      <c r="M759" s="23"/>
    </row>
    <row r="760" spans="1:52" ht="30" customHeight="1" x14ac:dyDescent="0.3">
      <c r="A760" s="19" t="s">
        <v>1846</v>
      </c>
      <c r="B760" s="20"/>
      <c r="C760" s="20"/>
      <c r="D760" s="20"/>
      <c r="E760" s="24"/>
      <c r="F760" s="27"/>
      <c r="G760" s="24"/>
      <c r="H760" s="27"/>
      <c r="I760" s="24"/>
      <c r="J760" s="27"/>
      <c r="K760" s="24"/>
      <c r="L760" s="27"/>
      <c r="M760" s="21"/>
      <c r="N760" s="1" t="s">
        <v>1847</v>
      </c>
    </row>
    <row r="761" spans="1:52" ht="30" customHeight="1" x14ac:dyDescent="0.3">
      <c r="A761" s="22" t="s">
        <v>436</v>
      </c>
      <c r="B761" s="22" t="s">
        <v>1521</v>
      </c>
      <c r="C761" s="22" t="s">
        <v>540</v>
      </c>
      <c r="D761" s="23">
        <v>510</v>
      </c>
      <c r="E761" s="25">
        <f>단가대비표!O68</f>
        <v>0</v>
      </c>
      <c r="F761" s="28">
        <f>TRUNC(E761*D761,1)</f>
        <v>0</v>
      </c>
      <c r="G761" s="25">
        <f>단가대비표!P68</f>
        <v>0</v>
      </c>
      <c r="H761" s="28">
        <f>TRUNC(G761*D761,1)</f>
        <v>0</v>
      </c>
      <c r="I761" s="25">
        <f>단가대비표!V68</f>
        <v>0</v>
      </c>
      <c r="J761" s="28">
        <f>TRUNC(I761*D761,1)</f>
        <v>0</v>
      </c>
      <c r="K761" s="25">
        <f t="shared" ref="K761:L763" si="125">TRUNC(E761+G761+I761,1)</f>
        <v>0</v>
      </c>
      <c r="L761" s="28">
        <f t="shared" si="125"/>
        <v>0</v>
      </c>
      <c r="M761" s="22" t="s">
        <v>1385</v>
      </c>
      <c r="N761" s="2" t="s">
        <v>1847</v>
      </c>
      <c r="O761" s="2" t="s">
        <v>1522</v>
      </c>
      <c r="P761" s="2" t="s">
        <v>64</v>
      </c>
      <c r="Q761" s="2" t="s">
        <v>64</v>
      </c>
      <c r="R761" s="2" t="s">
        <v>63</v>
      </c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2" t="s">
        <v>52</v>
      </c>
      <c r="AW761" s="2" t="s">
        <v>1850</v>
      </c>
      <c r="AX761" s="2" t="s">
        <v>52</v>
      </c>
      <c r="AY761" s="2" t="s">
        <v>52</v>
      </c>
      <c r="AZ761" s="2" t="s">
        <v>52</v>
      </c>
    </row>
    <row r="762" spans="1:52" ht="30" customHeight="1" x14ac:dyDescent="0.3">
      <c r="A762" s="22" t="s">
        <v>1524</v>
      </c>
      <c r="B762" s="22" t="s">
        <v>1389</v>
      </c>
      <c r="C762" s="22" t="s">
        <v>135</v>
      </c>
      <c r="D762" s="23">
        <v>1.1000000000000001</v>
      </c>
      <c r="E762" s="25">
        <f>단가대비표!O31</f>
        <v>0</v>
      </c>
      <c r="F762" s="28">
        <f>TRUNC(E762*D762,1)</f>
        <v>0</v>
      </c>
      <c r="G762" s="25">
        <f>단가대비표!P31</f>
        <v>0</v>
      </c>
      <c r="H762" s="28">
        <f>TRUNC(G762*D762,1)</f>
        <v>0</v>
      </c>
      <c r="I762" s="25">
        <f>단가대비표!V31</f>
        <v>0</v>
      </c>
      <c r="J762" s="28">
        <f>TRUNC(I762*D762,1)</f>
        <v>0</v>
      </c>
      <c r="K762" s="25">
        <f t="shared" si="125"/>
        <v>0</v>
      </c>
      <c r="L762" s="28">
        <f t="shared" si="125"/>
        <v>0</v>
      </c>
      <c r="M762" s="22" t="s">
        <v>1385</v>
      </c>
      <c r="N762" s="2" t="s">
        <v>1847</v>
      </c>
      <c r="O762" s="2" t="s">
        <v>1525</v>
      </c>
      <c r="P762" s="2" t="s">
        <v>64</v>
      </c>
      <c r="Q762" s="2" t="s">
        <v>64</v>
      </c>
      <c r="R762" s="2" t="s">
        <v>63</v>
      </c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2" t="s">
        <v>52</v>
      </c>
      <c r="AW762" s="2" t="s">
        <v>1851</v>
      </c>
      <c r="AX762" s="2" t="s">
        <v>52</v>
      </c>
      <c r="AY762" s="2" t="s">
        <v>52</v>
      </c>
      <c r="AZ762" s="2" t="s">
        <v>52</v>
      </c>
    </row>
    <row r="763" spans="1:52" ht="30" customHeight="1" x14ac:dyDescent="0.3">
      <c r="A763" s="22" t="s">
        <v>1518</v>
      </c>
      <c r="B763" s="22" t="s">
        <v>1519</v>
      </c>
      <c r="C763" s="22" t="s">
        <v>135</v>
      </c>
      <c r="D763" s="23">
        <v>1</v>
      </c>
      <c r="E763" s="25">
        <f>일위대가목록!E82</f>
        <v>0</v>
      </c>
      <c r="F763" s="28">
        <f>TRUNC(E763*D763,1)</f>
        <v>0</v>
      </c>
      <c r="G763" s="25">
        <f>일위대가목록!F82</f>
        <v>0</v>
      </c>
      <c r="H763" s="28">
        <f>TRUNC(G763*D763,1)</f>
        <v>0</v>
      </c>
      <c r="I763" s="25">
        <f>일위대가목록!G82</f>
        <v>0</v>
      </c>
      <c r="J763" s="28">
        <f>TRUNC(I763*D763,1)</f>
        <v>0</v>
      </c>
      <c r="K763" s="25">
        <f t="shared" si="125"/>
        <v>0</v>
      </c>
      <c r="L763" s="28">
        <f t="shared" si="125"/>
        <v>0</v>
      </c>
      <c r="M763" s="22" t="s">
        <v>1520</v>
      </c>
      <c r="N763" s="2" t="s">
        <v>1847</v>
      </c>
      <c r="O763" s="2" t="s">
        <v>1517</v>
      </c>
      <c r="P763" s="2" t="s">
        <v>63</v>
      </c>
      <c r="Q763" s="2" t="s">
        <v>64</v>
      </c>
      <c r="R763" s="2" t="s">
        <v>64</v>
      </c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2" t="s">
        <v>52</v>
      </c>
      <c r="AW763" s="2" t="s">
        <v>1852</v>
      </c>
      <c r="AX763" s="2" t="s">
        <v>52</v>
      </c>
      <c r="AY763" s="2" t="s">
        <v>52</v>
      </c>
      <c r="AZ763" s="2" t="s">
        <v>52</v>
      </c>
    </row>
    <row r="764" spans="1:52" ht="30" customHeight="1" x14ac:dyDescent="0.3">
      <c r="A764" s="22" t="s">
        <v>681</v>
      </c>
      <c r="B764" s="22" t="s">
        <v>52</v>
      </c>
      <c r="C764" s="22" t="s">
        <v>52</v>
      </c>
      <c r="D764" s="23"/>
      <c r="E764" s="25"/>
      <c r="F764" s="28">
        <f>TRUNC(SUMIF(N761:N763, N760, F761:F763),0)</f>
        <v>0</v>
      </c>
      <c r="G764" s="25"/>
      <c r="H764" s="28">
        <f>TRUNC(SUMIF(N761:N763, N760, H761:H763),0)</f>
        <v>0</v>
      </c>
      <c r="I764" s="25"/>
      <c r="J764" s="28">
        <f>TRUNC(SUMIF(N761:N763, N760, J761:J763),0)</f>
        <v>0</v>
      </c>
      <c r="K764" s="25"/>
      <c r="L764" s="28">
        <f>F764+H764+J764</f>
        <v>0</v>
      </c>
      <c r="M764" s="22" t="s">
        <v>52</v>
      </c>
      <c r="N764" s="2" t="s">
        <v>67</v>
      </c>
      <c r="O764" s="2" t="s">
        <v>67</v>
      </c>
      <c r="P764" s="2" t="s">
        <v>52</v>
      </c>
      <c r="Q764" s="2" t="s">
        <v>52</v>
      </c>
      <c r="R764" s="2" t="s">
        <v>52</v>
      </c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2" t="s">
        <v>52</v>
      </c>
      <c r="AW764" s="2" t="s">
        <v>52</v>
      </c>
      <c r="AX764" s="2" t="s">
        <v>52</v>
      </c>
      <c r="AY764" s="2" t="s">
        <v>52</v>
      </c>
      <c r="AZ764" s="2" t="s">
        <v>52</v>
      </c>
    </row>
    <row r="765" spans="1:52" ht="30" customHeight="1" x14ac:dyDescent="0.3">
      <c r="A765" s="23"/>
      <c r="B765" s="23"/>
      <c r="C765" s="23"/>
      <c r="D765" s="23"/>
      <c r="E765" s="25"/>
      <c r="F765" s="28"/>
      <c r="G765" s="25"/>
      <c r="H765" s="28"/>
      <c r="I765" s="25"/>
      <c r="J765" s="28"/>
      <c r="K765" s="25"/>
      <c r="L765" s="28"/>
      <c r="M765" s="23"/>
    </row>
    <row r="766" spans="1:52" ht="30" customHeight="1" x14ac:dyDescent="0.3">
      <c r="A766" s="19" t="s">
        <v>1853</v>
      </c>
      <c r="B766" s="20"/>
      <c r="C766" s="20"/>
      <c r="D766" s="20"/>
      <c r="E766" s="24"/>
      <c r="F766" s="27"/>
      <c r="G766" s="24"/>
      <c r="H766" s="27"/>
      <c r="I766" s="24"/>
      <c r="J766" s="27"/>
      <c r="K766" s="24"/>
      <c r="L766" s="27"/>
      <c r="M766" s="21"/>
      <c r="N766" s="1" t="s">
        <v>1854</v>
      </c>
    </row>
    <row r="767" spans="1:52" ht="30" customHeight="1" x14ac:dyDescent="0.3">
      <c r="A767" s="22" t="s">
        <v>1858</v>
      </c>
      <c r="B767" s="22" t="s">
        <v>677</v>
      </c>
      <c r="C767" s="22" t="s">
        <v>678</v>
      </c>
      <c r="D767" s="23">
        <v>0.25</v>
      </c>
      <c r="E767" s="25">
        <f>단가대비표!O189</f>
        <v>0</v>
      </c>
      <c r="F767" s="28">
        <f>TRUNC(E767*D767,1)</f>
        <v>0</v>
      </c>
      <c r="G767" s="25">
        <f>단가대비표!P189</f>
        <v>268908</v>
      </c>
      <c r="H767" s="28">
        <f>TRUNC(G767*D767,1)</f>
        <v>67227</v>
      </c>
      <c r="I767" s="25">
        <f>단가대비표!V189</f>
        <v>0</v>
      </c>
      <c r="J767" s="28">
        <f>TRUNC(I767*D767,1)</f>
        <v>0</v>
      </c>
      <c r="K767" s="25">
        <f t="shared" ref="K767:L770" si="126">TRUNC(E767+G767+I767,1)</f>
        <v>268908</v>
      </c>
      <c r="L767" s="28">
        <f t="shared" si="126"/>
        <v>67227</v>
      </c>
      <c r="M767" s="22" t="s">
        <v>52</v>
      </c>
      <c r="N767" s="2" t="s">
        <v>1854</v>
      </c>
      <c r="O767" s="2" t="s">
        <v>1859</v>
      </c>
      <c r="P767" s="2" t="s">
        <v>64</v>
      </c>
      <c r="Q767" s="2" t="s">
        <v>64</v>
      </c>
      <c r="R767" s="2" t="s">
        <v>63</v>
      </c>
      <c r="S767" s="3"/>
      <c r="T767" s="3"/>
      <c r="U767" s="3"/>
      <c r="V767" s="3">
        <v>1</v>
      </c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2" t="s">
        <v>52</v>
      </c>
      <c r="AW767" s="2" t="s">
        <v>1860</v>
      </c>
      <c r="AX767" s="2" t="s">
        <v>52</v>
      </c>
      <c r="AY767" s="2" t="s">
        <v>52</v>
      </c>
      <c r="AZ767" s="2" t="s">
        <v>52</v>
      </c>
    </row>
    <row r="768" spans="1:52" ht="30" customHeight="1" x14ac:dyDescent="0.3">
      <c r="A768" s="22" t="s">
        <v>1861</v>
      </c>
      <c r="B768" s="22" t="s">
        <v>677</v>
      </c>
      <c r="C768" s="22" t="s">
        <v>678</v>
      </c>
      <c r="D768" s="23">
        <v>8.3000000000000004E-2</v>
      </c>
      <c r="E768" s="25">
        <f>단가대비표!O190</f>
        <v>0</v>
      </c>
      <c r="F768" s="28">
        <f>TRUNC(E768*D768,1)</f>
        <v>0</v>
      </c>
      <c r="G768" s="25">
        <f>단가대비표!P190</f>
        <v>211653</v>
      </c>
      <c r="H768" s="28">
        <f>TRUNC(G768*D768,1)</f>
        <v>17567.099999999999</v>
      </c>
      <c r="I768" s="25">
        <f>단가대비표!V190</f>
        <v>0</v>
      </c>
      <c r="J768" s="28">
        <f>TRUNC(I768*D768,1)</f>
        <v>0</v>
      </c>
      <c r="K768" s="25">
        <f t="shared" si="126"/>
        <v>211653</v>
      </c>
      <c r="L768" s="28">
        <f t="shared" si="126"/>
        <v>17567.099999999999</v>
      </c>
      <c r="M768" s="22" t="s">
        <v>52</v>
      </c>
      <c r="N768" s="2" t="s">
        <v>1854</v>
      </c>
      <c r="O768" s="2" t="s">
        <v>1862</v>
      </c>
      <c r="P768" s="2" t="s">
        <v>64</v>
      </c>
      <c r="Q768" s="2" t="s">
        <v>64</v>
      </c>
      <c r="R768" s="2" t="s">
        <v>63</v>
      </c>
      <c r="S768" s="3"/>
      <c r="T768" s="3"/>
      <c r="U768" s="3"/>
      <c r="V768" s="3">
        <v>1</v>
      </c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2" t="s">
        <v>52</v>
      </c>
      <c r="AW768" s="2" t="s">
        <v>1863</v>
      </c>
      <c r="AX768" s="2" t="s">
        <v>52</v>
      </c>
      <c r="AY768" s="2" t="s">
        <v>52</v>
      </c>
      <c r="AZ768" s="2" t="s">
        <v>52</v>
      </c>
    </row>
    <row r="769" spans="1:52" ht="30" customHeight="1" x14ac:dyDescent="0.3">
      <c r="A769" s="22" t="s">
        <v>1134</v>
      </c>
      <c r="B769" s="22" t="s">
        <v>677</v>
      </c>
      <c r="C769" s="22" t="s">
        <v>678</v>
      </c>
      <c r="D769" s="23">
        <v>0.16700000000000001</v>
      </c>
      <c r="E769" s="25">
        <f>단가대비표!O172</f>
        <v>0</v>
      </c>
      <c r="F769" s="28">
        <f>TRUNC(E769*D769,1)</f>
        <v>0</v>
      </c>
      <c r="G769" s="25">
        <f>단가대비표!P172</f>
        <v>172068</v>
      </c>
      <c r="H769" s="28">
        <f>TRUNC(G769*D769,1)</f>
        <v>28735.3</v>
      </c>
      <c r="I769" s="25">
        <f>단가대비표!V172</f>
        <v>0</v>
      </c>
      <c r="J769" s="28">
        <f>TRUNC(I769*D769,1)</f>
        <v>0</v>
      </c>
      <c r="K769" s="25">
        <f t="shared" si="126"/>
        <v>172068</v>
      </c>
      <c r="L769" s="28">
        <f t="shared" si="126"/>
        <v>28735.3</v>
      </c>
      <c r="M769" s="22" t="s">
        <v>52</v>
      </c>
      <c r="N769" s="2" t="s">
        <v>1854</v>
      </c>
      <c r="O769" s="2" t="s">
        <v>1186</v>
      </c>
      <c r="P769" s="2" t="s">
        <v>64</v>
      </c>
      <c r="Q769" s="2" t="s">
        <v>64</v>
      </c>
      <c r="R769" s="2" t="s">
        <v>63</v>
      </c>
      <c r="S769" s="3"/>
      <c r="T769" s="3"/>
      <c r="U769" s="3"/>
      <c r="V769" s="3">
        <v>1</v>
      </c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2" t="s">
        <v>52</v>
      </c>
      <c r="AW769" s="2" t="s">
        <v>1864</v>
      </c>
      <c r="AX769" s="2" t="s">
        <v>52</v>
      </c>
      <c r="AY769" s="2" t="s">
        <v>52</v>
      </c>
      <c r="AZ769" s="2" t="s">
        <v>52</v>
      </c>
    </row>
    <row r="770" spans="1:52" ht="30" customHeight="1" x14ac:dyDescent="0.3">
      <c r="A770" s="22" t="s">
        <v>1189</v>
      </c>
      <c r="B770" s="22" t="s">
        <v>1292</v>
      </c>
      <c r="C770" s="22" t="s">
        <v>630</v>
      </c>
      <c r="D770" s="23">
        <v>1</v>
      </c>
      <c r="E770" s="25">
        <v>0</v>
      </c>
      <c r="F770" s="28">
        <f>TRUNC(E770*D770,1)</f>
        <v>0</v>
      </c>
      <c r="G770" s="25">
        <v>0</v>
      </c>
      <c r="H770" s="28">
        <f>TRUNC(G770*D770,1)</f>
        <v>0</v>
      </c>
      <c r="I770" s="25">
        <f>TRUNC(SUMIF(V767:V770, RIGHTB(O770, 1), H767:H770)*U770, 2)</f>
        <v>2270.58</v>
      </c>
      <c r="J770" s="28">
        <f>TRUNC(I770*D770,1)</f>
        <v>2270.5</v>
      </c>
      <c r="K770" s="25">
        <f t="shared" si="126"/>
        <v>2270.5</v>
      </c>
      <c r="L770" s="28">
        <f t="shared" si="126"/>
        <v>2270.5</v>
      </c>
      <c r="M770" s="22" t="s">
        <v>52</v>
      </c>
      <c r="N770" s="2" t="s">
        <v>1854</v>
      </c>
      <c r="O770" s="2" t="s">
        <v>631</v>
      </c>
      <c r="P770" s="2" t="s">
        <v>64</v>
      </c>
      <c r="Q770" s="2" t="s">
        <v>64</v>
      </c>
      <c r="R770" s="2" t="s">
        <v>64</v>
      </c>
      <c r="S770" s="3">
        <v>1</v>
      </c>
      <c r="T770" s="3">
        <v>2</v>
      </c>
      <c r="U770" s="3">
        <v>0.02</v>
      </c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2" t="s">
        <v>52</v>
      </c>
      <c r="AW770" s="2" t="s">
        <v>1865</v>
      </c>
      <c r="AX770" s="2" t="s">
        <v>52</v>
      </c>
      <c r="AY770" s="2" t="s">
        <v>52</v>
      </c>
      <c r="AZ770" s="2" t="s">
        <v>52</v>
      </c>
    </row>
    <row r="771" spans="1:52" ht="30" customHeight="1" x14ac:dyDescent="0.3">
      <c r="A771" s="22" t="s">
        <v>681</v>
      </c>
      <c r="B771" s="22" t="s">
        <v>52</v>
      </c>
      <c r="C771" s="22" t="s">
        <v>52</v>
      </c>
      <c r="D771" s="23"/>
      <c r="E771" s="25"/>
      <c r="F771" s="28">
        <f>TRUNC(SUMIF(N767:N770, N766, F767:F770),0)</f>
        <v>0</v>
      </c>
      <c r="G771" s="25"/>
      <c r="H771" s="28">
        <f>TRUNC(SUMIF(N767:N770, N766, H767:H770),0)</f>
        <v>113529</v>
      </c>
      <c r="I771" s="25"/>
      <c r="J771" s="28">
        <f>TRUNC(SUMIF(N767:N770, N766, J767:J770),0)</f>
        <v>2270</v>
      </c>
      <c r="K771" s="25"/>
      <c r="L771" s="28">
        <f>F771+H771+J771</f>
        <v>115799</v>
      </c>
      <c r="M771" s="22" t="s">
        <v>52</v>
      </c>
      <c r="N771" s="2" t="s">
        <v>67</v>
      </c>
      <c r="O771" s="2" t="s">
        <v>67</v>
      </c>
      <c r="P771" s="2" t="s">
        <v>52</v>
      </c>
      <c r="Q771" s="2" t="s">
        <v>52</v>
      </c>
      <c r="R771" s="2" t="s">
        <v>52</v>
      </c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2" t="s">
        <v>52</v>
      </c>
      <c r="AW771" s="2" t="s">
        <v>52</v>
      </c>
      <c r="AX771" s="2" t="s">
        <v>52</v>
      </c>
      <c r="AY771" s="2" t="s">
        <v>52</v>
      </c>
      <c r="AZ771" s="2" t="s">
        <v>52</v>
      </c>
    </row>
    <row r="772" spans="1:52" ht="30" customHeight="1" x14ac:dyDescent="0.3">
      <c r="A772" s="23"/>
      <c r="B772" s="23"/>
      <c r="C772" s="23"/>
      <c r="D772" s="23"/>
      <c r="E772" s="25"/>
      <c r="F772" s="28"/>
      <c r="G772" s="25"/>
      <c r="H772" s="28"/>
      <c r="I772" s="25"/>
      <c r="J772" s="28"/>
      <c r="K772" s="25"/>
      <c r="L772" s="28"/>
      <c r="M772" s="23"/>
    </row>
    <row r="773" spans="1:52" ht="30" customHeight="1" x14ac:dyDescent="0.3">
      <c r="A773" s="19" t="s">
        <v>1866</v>
      </c>
      <c r="B773" s="20"/>
      <c r="C773" s="20"/>
      <c r="D773" s="20"/>
      <c r="E773" s="24"/>
      <c r="F773" s="27"/>
      <c r="G773" s="24"/>
      <c r="H773" s="27"/>
      <c r="I773" s="24"/>
      <c r="J773" s="27"/>
      <c r="K773" s="24"/>
      <c r="L773" s="27"/>
      <c r="M773" s="21"/>
      <c r="N773" s="1" t="s">
        <v>239</v>
      </c>
    </row>
    <row r="774" spans="1:52" ht="30" customHeight="1" x14ac:dyDescent="0.3">
      <c r="A774" s="22" t="s">
        <v>1867</v>
      </c>
      <c r="B774" s="22" t="s">
        <v>1868</v>
      </c>
      <c r="C774" s="22" t="s">
        <v>78</v>
      </c>
      <c r="D774" s="23">
        <v>1.1000000000000001</v>
      </c>
      <c r="E774" s="25">
        <f>단가대비표!O73</f>
        <v>41000</v>
      </c>
      <c r="F774" s="28">
        <f>TRUNC(E774*D774,1)</f>
        <v>45100</v>
      </c>
      <c r="G774" s="25">
        <f>단가대비표!P73</f>
        <v>0</v>
      </c>
      <c r="H774" s="28">
        <f>TRUNC(G774*D774,1)</f>
        <v>0</v>
      </c>
      <c r="I774" s="25">
        <f>단가대비표!V73</f>
        <v>0</v>
      </c>
      <c r="J774" s="28">
        <f>TRUNC(I774*D774,1)</f>
        <v>0</v>
      </c>
      <c r="K774" s="25">
        <f t="shared" ref="K774:L776" si="127">TRUNC(E774+G774+I774,1)</f>
        <v>41000</v>
      </c>
      <c r="L774" s="28">
        <f t="shared" si="127"/>
        <v>45100</v>
      </c>
      <c r="M774" s="22" t="s">
        <v>52</v>
      </c>
      <c r="N774" s="2" t="s">
        <v>239</v>
      </c>
      <c r="O774" s="2" t="s">
        <v>1869</v>
      </c>
      <c r="P774" s="2" t="s">
        <v>64</v>
      </c>
      <c r="Q774" s="2" t="s">
        <v>64</v>
      </c>
      <c r="R774" s="2" t="s">
        <v>63</v>
      </c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2" t="s">
        <v>52</v>
      </c>
      <c r="AW774" s="2" t="s">
        <v>1870</v>
      </c>
      <c r="AX774" s="2" t="s">
        <v>52</v>
      </c>
      <c r="AY774" s="2" t="s">
        <v>52</v>
      </c>
      <c r="AZ774" s="2" t="s">
        <v>52</v>
      </c>
    </row>
    <row r="775" spans="1:52" ht="30" customHeight="1" x14ac:dyDescent="0.3">
      <c r="A775" s="22" t="s">
        <v>1841</v>
      </c>
      <c r="B775" s="22" t="s">
        <v>1519</v>
      </c>
      <c r="C775" s="22" t="s">
        <v>135</v>
      </c>
      <c r="D775" s="23">
        <v>0.03</v>
      </c>
      <c r="E775" s="25">
        <f>일위대가목록!E117</f>
        <v>0</v>
      </c>
      <c r="F775" s="28">
        <f>TRUNC(E775*D775,1)</f>
        <v>0</v>
      </c>
      <c r="G775" s="25">
        <f>일위대가목록!F117</f>
        <v>0</v>
      </c>
      <c r="H775" s="28">
        <f>TRUNC(G775*D775,1)</f>
        <v>0</v>
      </c>
      <c r="I775" s="25">
        <f>일위대가목록!G117</f>
        <v>0</v>
      </c>
      <c r="J775" s="28">
        <f>TRUNC(I775*D775,1)</f>
        <v>0</v>
      </c>
      <c r="K775" s="25">
        <f t="shared" si="127"/>
        <v>0</v>
      </c>
      <c r="L775" s="28">
        <f t="shared" si="127"/>
        <v>0</v>
      </c>
      <c r="M775" s="22" t="s">
        <v>1842</v>
      </c>
      <c r="N775" s="2" t="s">
        <v>239</v>
      </c>
      <c r="O775" s="2" t="s">
        <v>1840</v>
      </c>
      <c r="P775" s="2" t="s">
        <v>63</v>
      </c>
      <c r="Q775" s="2" t="s">
        <v>64</v>
      </c>
      <c r="R775" s="2" t="s">
        <v>64</v>
      </c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2" t="s">
        <v>52</v>
      </c>
      <c r="AW775" s="2" t="s">
        <v>1871</v>
      </c>
      <c r="AX775" s="2" t="s">
        <v>52</v>
      </c>
      <c r="AY775" s="2" t="s">
        <v>52</v>
      </c>
      <c r="AZ775" s="2" t="s">
        <v>52</v>
      </c>
    </row>
    <row r="776" spans="1:52" ht="30" customHeight="1" x14ac:dyDescent="0.3">
      <c r="A776" s="22" t="s">
        <v>1855</v>
      </c>
      <c r="B776" s="22" t="s">
        <v>1856</v>
      </c>
      <c r="C776" s="22" t="s">
        <v>78</v>
      </c>
      <c r="D776" s="23">
        <v>1</v>
      </c>
      <c r="E776" s="25">
        <f>일위대가목록!E119</f>
        <v>0</v>
      </c>
      <c r="F776" s="28">
        <f>TRUNC(E776*D776,1)</f>
        <v>0</v>
      </c>
      <c r="G776" s="25">
        <f>일위대가목록!F119</f>
        <v>113529</v>
      </c>
      <c r="H776" s="28">
        <f>TRUNC(G776*D776,1)</f>
        <v>113529</v>
      </c>
      <c r="I776" s="25">
        <f>일위대가목록!G119</f>
        <v>2270</v>
      </c>
      <c r="J776" s="28">
        <f>TRUNC(I776*D776,1)</f>
        <v>2270</v>
      </c>
      <c r="K776" s="25">
        <f t="shared" si="127"/>
        <v>115799</v>
      </c>
      <c r="L776" s="28">
        <f t="shared" si="127"/>
        <v>115799</v>
      </c>
      <c r="M776" s="22" t="s">
        <v>1857</v>
      </c>
      <c r="N776" s="2" t="s">
        <v>239</v>
      </c>
      <c r="O776" s="2" t="s">
        <v>1854</v>
      </c>
      <c r="P776" s="2" t="s">
        <v>63</v>
      </c>
      <c r="Q776" s="2" t="s">
        <v>64</v>
      </c>
      <c r="R776" s="2" t="s">
        <v>64</v>
      </c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2" t="s">
        <v>52</v>
      </c>
      <c r="AW776" s="2" t="s">
        <v>1872</v>
      </c>
      <c r="AX776" s="2" t="s">
        <v>52</v>
      </c>
      <c r="AY776" s="2" t="s">
        <v>52</v>
      </c>
      <c r="AZ776" s="2" t="s">
        <v>52</v>
      </c>
    </row>
    <row r="777" spans="1:52" ht="30" customHeight="1" x14ac:dyDescent="0.3">
      <c r="A777" s="22" t="s">
        <v>681</v>
      </c>
      <c r="B777" s="22" t="s">
        <v>52</v>
      </c>
      <c r="C777" s="22" t="s">
        <v>52</v>
      </c>
      <c r="D777" s="23"/>
      <c r="E777" s="25"/>
      <c r="F777" s="28">
        <f>TRUNC(SUMIF(N774:N776, N773, F774:F776),0)</f>
        <v>45100</v>
      </c>
      <c r="G777" s="25"/>
      <c r="H777" s="28">
        <f>TRUNC(SUMIF(N774:N776, N773, H774:H776),0)</f>
        <v>113529</v>
      </c>
      <c r="I777" s="25"/>
      <c r="J777" s="28">
        <f>TRUNC(SUMIF(N774:N776, N773, J774:J776),0)</f>
        <v>2270</v>
      </c>
      <c r="K777" s="25"/>
      <c r="L777" s="28">
        <f>F777+H777+J777</f>
        <v>160899</v>
      </c>
      <c r="M777" s="22" t="s">
        <v>52</v>
      </c>
      <c r="N777" s="2" t="s">
        <v>67</v>
      </c>
      <c r="O777" s="2" t="s">
        <v>67</v>
      </c>
      <c r="P777" s="2" t="s">
        <v>52</v>
      </c>
      <c r="Q777" s="2" t="s">
        <v>52</v>
      </c>
      <c r="R777" s="2" t="s">
        <v>52</v>
      </c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2" t="s">
        <v>52</v>
      </c>
      <c r="AW777" s="2" t="s">
        <v>52</v>
      </c>
      <c r="AX777" s="2" t="s">
        <v>52</v>
      </c>
      <c r="AY777" s="2" t="s">
        <v>52</v>
      </c>
      <c r="AZ777" s="2" t="s">
        <v>52</v>
      </c>
    </row>
    <row r="778" spans="1:52" ht="30" customHeight="1" x14ac:dyDescent="0.3">
      <c r="A778" s="23"/>
      <c r="B778" s="23"/>
      <c r="C778" s="23"/>
      <c r="D778" s="23"/>
      <c r="E778" s="25"/>
      <c r="F778" s="28"/>
      <c r="G778" s="25"/>
      <c r="H778" s="28"/>
      <c r="I778" s="25"/>
      <c r="J778" s="28"/>
      <c r="K778" s="25"/>
      <c r="L778" s="28"/>
      <c r="M778" s="23"/>
    </row>
    <row r="779" spans="1:52" ht="30" customHeight="1" x14ac:dyDescent="0.3">
      <c r="A779" s="19" t="s">
        <v>1873</v>
      </c>
      <c r="B779" s="20"/>
      <c r="C779" s="20"/>
      <c r="D779" s="20"/>
      <c r="E779" s="24"/>
      <c r="F779" s="27"/>
      <c r="G779" s="24"/>
      <c r="H779" s="27"/>
      <c r="I779" s="24"/>
      <c r="J779" s="27"/>
      <c r="K779" s="24"/>
      <c r="L779" s="27"/>
      <c r="M779" s="21"/>
      <c r="N779" s="1" t="s">
        <v>243</v>
      </c>
    </row>
    <row r="780" spans="1:52" ht="30" customHeight="1" x14ac:dyDescent="0.3">
      <c r="A780" s="22" t="s">
        <v>1867</v>
      </c>
      <c r="B780" s="22" t="s">
        <v>1874</v>
      </c>
      <c r="C780" s="22" t="s">
        <v>78</v>
      </c>
      <c r="D780" s="23">
        <v>0.11</v>
      </c>
      <c r="E780" s="25">
        <f>단가대비표!O74</f>
        <v>81000</v>
      </c>
      <c r="F780" s="28">
        <f>TRUNC(E780*D780,1)</f>
        <v>8910</v>
      </c>
      <c r="G780" s="25">
        <f>단가대비표!P74</f>
        <v>0</v>
      </c>
      <c r="H780" s="28">
        <f>TRUNC(G780*D780,1)</f>
        <v>0</v>
      </c>
      <c r="I780" s="25">
        <f>단가대비표!V74</f>
        <v>0</v>
      </c>
      <c r="J780" s="28">
        <f>TRUNC(I780*D780,1)</f>
        <v>0</v>
      </c>
      <c r="K780" s="25">
        <f t="shared" ref="K780:L782" si="128">TRUNC(E780+G780+I780,1)</f>
        <v>81000</v>
      </c>
      <c r="L780" s="28">
        <f t="shared" si="128"/>
        <v>8910</v>
      </c>
      <c r="M780" s="22" t="s">
        <v>52</v>
      </c>
      <c r="N780" s="2" t="s">
        <v>243</v>
      </c>
      <c r="O780" s="2" t="s">
        <v>1875</v>
      </c>
      <c r="P780" s="2" t="s">
        <v>64</v>
      </c>
      <c r="Q780" s="2" t="s">
        <v>64</v>
      </c>
      <c r="R780" s="2" t="s">
        <v>63</v>
      </c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2" t="s">
        <v>52</v>
      </c>
      <c r="AW780" s="2" t="s">
        <v>1876</v>
      </c>
      <c r="AX780" s="2" t="s">
        <v>52</v>
      </c>
      <c r="AY780" s="2" t="s">
        <v>52</v>
      </c>
      <c r="AZ780" s="2" t="s">
        <v>52</v>
      </c>
    </row>
    <row r="781" spans="1:52" ht="30" customHeight="1" x14ac:dyDescent="0.3">
      <c r="A781" s="22" t="s">
        <v>1848</v>
      </c>
      <c r="B781" s="22" t="s">
        <v>1519</v>
      </c>
      <c r="C781" s="22" t="s">
        <v>135</v>
      </c>
      <c r="D781" s="23">
        <v>1.5E-3</v>
      </c>
      <c r="E781" s="25">
        <f>일위대가목록!E118</f>
        <v>0</v>
      </c>
      <c r="F781" s="28">
        <f>TRUNC(E781*D781,1)</f>
        <v>0</v>
      </c>
      <c r="G781" s="25">
        <f>일위대가목록!F118</f>
        <v>0</v>
      </c>
      <c r="H781" s="28">
        <f>TRUNC(G781*D781,1)</f>
        <v>0</v>
      </c>
      <c r="I781" s="25">
        <f>일위대가목록!G118</f>
        <v>0</v>
      </c>
      <c r="J781" s="28">
        <f>TRUNC(I781*D781,1)</f>
        <v>0</v>
      </c>
      <c r="K781" s="25">
        <f t="shared" si="128"/>
        <v>0</v>
      </c>
      <c r="L781" s="28">
        <f t="shared" si="128"/>
        <v>0</v>
      </c>
      <c r="M781" s="22" t="s">
        <v>1849</v>
      </c>
      <c r="N781" s="2" t="s">
        <v>243</v>
      </c>
      <c r="O781" s="2" t="s">
        <v>1847</v>
      </c>
      <c r="P781" s="2" t="s">
        <v>63</v>
      </c>
      <c r="Q781" s="2" t="s">
        <v>64</v>
      </c>
      <c r="R781" s="2" t="s">
        <v>64</v>
      </c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2" t="s">
        <v>52</v>
      </c>
      <c r="AW781" s="2" t="s">
        <v>1877</v>
      </c>
      <c r="AX781" s="2" t="s">
        <v>52</v>
      </c>
      <c r="AY781" s="2" t="s">
        <v>52</v>
      </c>
      <c r="AZ781" s="2" t="s">
        <v>52</v>
      </c>
    </row>
    <row r="782" spans="1:52" ht="30" customHeight="1" x14ac:dyDescent="0.3">
      <c r="A782" s="22" t="s">
        <v>1878</v>
      </c>
      <c r="B782" s="22" t="s">
        <v>1879</v>
      </c>
      <c r="C782" s="22" t="s">
        <v>72</v>
      </c>
      <c r="D782" s="23">
        <v>1</v>
      </c>
      <c r="E782" s="25">
        <f>일위대가목록!E134</f>
        <v>0</v>
      </c>
      <c r="F782" s="28">
        <f>TRUNC(E782*D782,1)</f>
        <v>0</v>
      </c>
      <c r="G782" s="25">
        <f>일위대가목록!F134</f>
        <v>39151</v>
      </c>
      <c r="H782" s="28">
        <f>TRUNC(G782*D782,1)</f>
        <v>39151</v>
      </c>
      <c r="I782" s="25">
        <f>일위대가목록!G134</f>
        <v>783</v>
      </c>
      <c r="J782" s="28">
        <f>TRUNC(I782*D782,1)</f>
        <v>783</v>
      </c>
      <c r="K782" s="25">
        <f t="shared" si="128"/>
        <v>39934</v>
      </c>
      <c r="L782" s="28">
        <f t="shared" si="128"/>
        <v>39934</v>
      </c>
      <c r="M782" s="22" t="s">
        <v>1880</v>
      </c>
      <c r="N782" s="2" t="s">
        <v>243</v>
      </c>
      <c r="O782" s="2" t="s">
        <v>1881</v>
      </c>
      <c r="P782" s="2" t="s">
        <v>63</v>
      </c>
      <c r="Q782" s="2" t="s">
        <v>64</v>
      </c>
      <c r="R782" s="2" t="s">
        <v>64</v>
      </c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2" t="s">
        <v>52</v>
      </c>
      <c r="AW782" s="2" t="s">
        <v>1882</v>
      </c>
      <c r="AX782" s="2" t="s">
        <v>52</v>
      </c>
      <c r="AY782" s="2" t="s">
        <v>52</v>
      </c>
      <c r="AZ782" s="2" t="s">
        <v>52</v>
      </c>
    </row>
    <row r="783" spans="1:52" ht="30" customHeight="1" x14ac:dyDescent="0.3">
      <c r="A783" s="22" t="s">
        <v>681</v>
      </c>
      <c r="B783" s="22" t="s">
        <v>52</v>
      </c>
      <c r="C783" s="22" t="s">
        <v>52</v>
      </c>
      <c r="D783" s="23"/>
      <c r="E783" s="25"/>
      <c r="F783" s="28">
        <f>TRUNC(SUMIF(N780:N782, N779, F780:F782),0)</f>
        <v>8910</v>
      </c>
      <c r="G783" s="25"/>
      <c r="H783" s="28">
        <f>TRUNC(SUMIF(N780:N782, N779, H780:H782),0)</f>
        <v>39151</v>
      </c>
      <c r="I783" s="25"/>
      <c r="J783" s="28">
        <f>TRUNC(SUMIF(N780:N782, N779, J780:J782),0)</f>
        <v>783</v>
      </c>
      <c r="K783" s="25"/>
      <c r="L783" s="28">
        <f>F783+H783+J783</f>
        <v>48844</v>
      </c>
      <c r="M783" s="22" t="s">
        <v>52</v>
      </c>
      <c r="N783" s="2" t="s">
        <v>67</v>
      </c>
      <c r="O783" s="2" t="s">
        <v>67</v>
      </c>
      <c r="P783" s="2" t="s">
        <v>52</v>
      </c>
      <c r="Q783" s="2" t="s">
        <v>52</v>
      </c>
      <c r="R783" s="2" t="s">
        <v>52</v>
      </c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2" t="s">
        <v>52</v>
      </c>
      <c r="AW783" s="2" t="s">
        <v>52</v>
      </c>
      <c r="AX783" s="2" t="s">
        <v>52</v>
      </c>
      <c r="AY783" s="2" t="s">
        <v>52</v>
      </c>
      <c r="AZ783" s="2" t="s">
        <v>52</v>
      </c>
    </row>
    <row r="784" spans="1:52" ht="30" customHeight="1" x14ac:dyDescent="0.3">
      <c r="A784" s="23"/>
      <c r="B784" s="23"/>
      <c r="C784" s="23"/>
      <c r="D784" s="23"/>
      <c r="E784" s="25"/>
      <c r="F784" s="28"/>
      <c r="G784" s="25"/>
      <c r="H784" s="28"/>
      <c r="I784" s="25"/>
      <c r="J784" s="28"/>
      <c r="K784" s="25"/>
      <c r="L784" s="28"/>
      <c r="M784" s="23"/>
    </row>
    <row r="785" spans="1:52" ht="30" customHeight="1" x14ac:dyDescent="0.3">
      <c r="A785" s="19" t="s">
        <v>1883</v>
      </c>
      <c r="B785" s="20"/>
      <c r="C785" s="20"/>
      <c r="D785" s="20"/>
      <c r="E785" s="24"/>
      <c r="F785" s="27"/>
      <c r="G785" s="24"/>
      <c r="H785" s="27"/>
      <c r="I785" s="24"/>
      <c r="J785" s="27"/>
      <c r="K785" s="24"/>
      <c r="L785" s="27"/>
      <c r="M785" s="21"/>
      <c r="N785" s="1" t="s">
        <v>1884</v>
      </c>
    </row>
    <row r="786" spans="1:52" ht="30" customHeight="1" x14ac:dyDescent="0.3">
      <c r="A786" s="22" t="s">
        <v>1888</v>
      </c>
      <c r="B786" s="22" t="s">
        <v>677</v>
      </c>
      <c r="C786" s="22" t="s">
        <v>678</v>
      </c>
      <c r="D786" s="23">
        <v>1.4999999999999999E-2</v>
      </c>
      <c r="E786" s="25">
        <f>단가대비표!O187</f>
        <v>0</v>
      </c>
      <c r="F786" s="28">
        <f>TRUNC(E786*D786,1)</f>
        <v>0</v>
      </c>
      <c r="G786" s="25">
        <f>단가대비표!P187</f>
        <v>263017</v>
      </c>
      <c r="H786" s="28">
        <f>TRUNC(G786*D786,1)</f>
        <v>3945.2</v>
      </c>
      <c r="I786" s="25">
        <f>단가대비표!V187</f>
        <v>0</v>
      </c>
      <c r="J786" s="28">
        <f>TRUNC(I786*D786,1)</f>
        <v>0</v>
      </c>
      <c r="K786" s="25">
        <f t="shared" ref="K786:L788" si="129">TRUNC(E786+G786+I786,1)</f>
        <v>263017</v>
      </c>
      <c r="L786" s="28">
        <f t="shared" si="129"/>
        <v>3945.2</v>
      </c>
      <c r="M786" s="22" t="s">
        <v>52</v>
      </c>
      <c r="N786" s="2" t="s">
        <v>1884</v>
      </c>
      <c r="O786" s="2" t="s">
        <v>1889</v>
      </c>
      <c r="P786" s="2" t="s">
        <v>64</v>
      </c>
      <c r="Q786" s="2" t="s">
        <v>64</v>
      </c>
      <c r="R786" s="2" t="s">
        <v>63</v>
      </c>
      <c r="S786" s="3"/>
      <c r="T786" s="3"/>
      <c r="U786" s="3"/>
      <c r="V786" s="3">
        <v>1</v>
      </c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2" t="s">
        <v>52</v>
      </c>
      <c r="AW786" s="2" t="s">
        <v>1890</v>
      </c>
      <c r="AX786" s="2" t="s">
        <v>52</v>
      </c>
      <c r="AY786" s="2" t="s">
        <v>52</v>
      </c>
      <c r="AZ786" s="2" t="s">
        <v>52</v>
      </c>
    </row>
    <row r="787" spans="1:52" ht="30" customHeight="1" x14ac:dyDescent="0.3">
      <c r="A787" s="22" t="s">
        <v>1134</v>
      </c>
      <c r="B787" s="22" t="s">
        <v>677</v>
      </c>
      <c r="C787" s="22" t="s">
        <v>678</v>
      </c>
      <c r="D787" s="23">
        <v>3.0000000000000001E-3</v>
      </c>
      <c r="E787" s="25">
        <f>단가대비표!O172</f>
        <v>0</v>
      </c>
      <c r="F787" s="28">
        <f>TRUNC(E787*D787,1)</f>
        <v>0</v>
      </c>
      <c r="G787" s="25">
        <f>단가대비표!P172</f>
        <v>172068</v>
      </c>
      <c r="H787" s="28">
        <f>TRUNC(G787*D787,1)</f>
        <v>516.20000000000005</v>
      </c>
      <c r="I787" s="25">
        <f>단가대비표!V172</f>
        <v>0</v>
      </c>
      <c r="J787" s="28">
        <f>TRUNC(I787*D787,1)</f>
        <v>0</v>
      </c>
      <c r="K787" s="25">
        <f t="shared" si="129"/>
        <v>172068</v>
      </c>
      <c r="L787" s="28">
        <f t="shared" si="129"/>
        <v>516.20000000000005</v>
      </c>
      <c r="M787" s="22" t="s">
        <v>52</v>
      </c>
      <c r="N787" s="2" t="s">
        <v>1884</v>
      </c>
      <c r="O787" s="2" t="s">
        <v>1186</v>
      </c>
      <c r="P787" s="2" t="s">
        <v>64</v>
      </c>
      <c r="Q787" s="2" t="s">
        <v>64</v>
      </c>
      <c r="R787" s="2" t="s">
        <v>63</v>
      </c>
      <c r="S787" s="3"/>
      <c r="T787" s="3"/>
      <c r="U787" s="3"/>
      <c r="V787" s="3">
        <v>1</v>
      </c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2" t="s">
        <v>52</v>
      </c>
      <c r="AW787" s="2" t="s">
        <v>1891</v>
      </c>
      <c r="AX787" s="2" t="s">
        <v>52</v>
      </c>
      <c r="AY787" s="2" t="s">
        <v>52</v>
      </c>
      <c r="AZ787" s="2" t="s">
        <v>52</v>
      </c>
    </row>
    <row r="788" spans="1:52" ht="30" customHeight="1" x14ac:dyDescent="0.3">
      <c r="A788" s="22" t="s">
        <v>1892</v>
      </c>
      <c r="B788" s="22" t="s">
        <v>1292</v>
      </c>
      <c r="C788" s="22" t="s">
        <v>630</v>
      </c>
      <c r="D788" s="23">
        <v>1</v>
      </c>
      <c r="E788" s="25">
        <f>TRUNC(SUMIF(V786:V788, RIGHTB(O788, 1), H786:H788)*U788, 2)</f>
        <v>89.22</v>
      </c>
      <c r="F788" s="28">
        <f>TRUNC(E788*D788,1)</f>
        <v>89.2</v>
      </c>
      <c r="G788" s="25">
        <v>0</v>
      </c>
      <c r="H788" s="28">
        <f>TRUNC(G788*D788,1)</f>
        <v>0</v>
      </c>
      <c r="I788" s="25">
        <v>0</v>
      </c>
      <c r="J788" s="28">
        <f>TRUNC(I788*D788,1)</f>
        <v>0</v>
      </c>
      <c r="K788" s="25">
        <f t="shared" si="129"/>
        <v>89.2</v>
      </c>
      <c r="L788" s="28">
        <f t="shared" si="129"/>
        <v>89.2</v>
      </c>
      <c r="M788" s="22" t="s">
        <v>52</v>
      </c>
      <c r="N788" s="2" t="s">
        <v>1884</v>
      </c>
      <c r="O788" s="2" t="s">
        <v>631</v>
      </c>
      <c r="P788" s="2" t="s">
        <v>64</v>
      </c>
      <c r="Q788" s="2" t="s">
        <v>64</v>
      </c>
      <c r="R788" s="2" t="s">
        <v>64</v>
      </c>
      <c r="S788" s="3">
        <v>1</v>
      </c>
      <c r="T788" s="3">
        <v>0</v>
      </c>
      <c r="U788" s="3">
        <v>0.02</v>
      </c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2" t="s">
        <v>52</v>
      </c>
      <c r="AW788" s="2" t="s">
        <v>1893</v>
      </c>
      <c r="AX788" s="2" t="s">
        <v>52</v>
      </c>
      <c r="AY788" s="2" t="s">
        <v>52</v>
      </c>
      <c r="AZ788" s="2" t="s">
        <v>52</v>
      </c>
    </row>
    <row r="789" spans="1:52" ht="30" customHeight="1" x14ac:dyDescent="0.3">
      <c r="A789" s="22" t="s">
        <v>681</v>
      </c>
      <c r="B789" s="22" t="s">
        <v>52</v>
      </c>
      <c r="C789" s="22" t="s">
        <v>52</v>
      </c>
      <c r="D789" s="23"/>
      <c r="E789" s="25"/>
      <c r="F789" s="28">
        <f>TRUNC(SUMIF(N786:N788, N785, F786:F788),0)</f>
        <v>89</v>
      </c>
      <c r="G789" s="25"/>
      <c r="H789" s="28">
        <f>TRUNC(SUMIF(N786:N788, N785, H786:H788),0)</f>
        <v>4461</v>
      </c>
      <c r="I789" s="25"/>
      <c r="J789" s="28">
        <f>TRUNC(SUMIF(N786:N788, N785, J786:J788),0)</f>
        <v>0</v>
      </c>
      <c r="K789" s="25"/>
      <c r="L789" s="28">
        <f>F789+H789+J789</f>
        <v>4550</v>
      </c>
      <c r="M789" s="22" t="s">
        <v>52</v>
      </c>
      <c r="N789" s="2" t="s">
        <v>67</v>
      </c>
      <c r="O789" s="2" t="s">
        <v>67</v>
      </c>
      <c r="P789" s="2" t="s">
        <v>52</v>
      </c>
      <c r="Q789" s="2" t="s">
        <v>52</v>
      </c>
      <c r="R789" s="2" t="s">
        <v>52</v>
      </c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2" t="s">
        <v>52</v>
      </c>
      <c r="AW789" s="2" t="s">
        <v>52</v>
      </c>
      <c r="AX789" s="2" t="s">
        <v>52</v>
      </c>
      <c r="AY789" s="2" t="s">
        <v>52</v>
      </c>
      <c r="AZ789" s="2" t="s">
        <v>52</v>
      </c>
    </row>
    <row r="790" spans="1:52" ht="30" customHeight="1" x14ac:dyDescent="0.3">
      <c r="A790" s="23"/>
      <c r="B790" s="23"/>
      <c r="C790" s="23"/>
      <c r="D790" s="23"/>
      <c r="E790" s="25"/>
      <c r="F790" s="28"/>
      <c r="G790" s="25"/>
      <c r="H790" s="28"/>
      <c r="I790" s="25"/>
      <c r="J790" s="28"/>
      <c r="K790" s="25"/>
      <c r="L790" s="28"/>
      <c r="M790" s="23"/>
    </row>
    <row r="791" spans="1:52" ht="30" customHeight="1" x14ac:dyDescent="0.3">
      <c r="A791" s="19" t="s">
        <v>1894</v>
      </c>
      <c r="B791" s="20"/>
      <c r="C791" s="20"/>
      <c r="D791" s="20"/>
      <c r="E791" s="24"/>
      <c r="F791" s="27"/>
      <c r="G791" s="24"/>
      <c r="H791" s="27"/>
      <c r="I791" s="24"/>
      <c r="J791" s="27"/>
      <c r="K791" s="24"/>
      <c r="L791" s="27"/>
      <c r="M791" s="21"/>
      <c r="N791" s="1" t="s">
        <v>1751</v>
      </c>
    </row>
    <row r="792" spans="1:52" ht="30" customHeight="1" x14ac:dyDescent="0.3">
      <c r="A792" s="22" t="s">
        <v>1895</v>
      </c>
      <c r="B792" s="22" t="s">
        <v>1896</v>
      </c>
      <c r="C792" s="22" t="s">
        <v>670</v>
      </c>
      <c r="D792" s="23">
        <v>0.08</v>
      </c>
      <c r="E792" s="25">
        <f>단가대비표!O130</f>
        <v>8333</v>
      </c>
      <c r="F792" s="28">
        <f>TRUNC(E792*D792,1)</f>
        <v>666.6</v>
      </c>
      <c r="G792" s="25">
        <f>단가대비표!P130</f>
        <v>0</v>
      </c>
      <c r="H792" s="28">
        <f>TRUNC(G792*D792,1)</f>
        <v>0</v>
      </c>
      <c r="I792" s="25">
        <f>단가대비표!V130</f>
        <v>0</v>
      </c>
      <c r="J792" s="28">
        <f>TRUNC(I792*D792,1)</f>
        <v>0</v>
      </c>
      <c r="K792" s="25">
        <f>TRUNC(E792+G792+I792,1)</f>
        <v>8333</v>
      </c>
      <c r="L792" s="28">
        <f>TRUNC(F792+H792+J792,1)</f>
        <v>666.6</v>
      </c>
      <c r="M792" s="22" t="s">
        <v>52</v>
      </c>
      <c r="N792" s="2" t="s">
        <v>1751</v>
      </c>
      <c r="O792" s="2" t="s">
        <v>1897</v>
      </c>
      <c r="P792" s="2" t="s">
        <v>64</v>
      </c>
      <c r="Q792" s="2" t="s">
        <v>64</v>
      </c>
      <c r="R792" s="2" t="s">
        <v>63</v>
      </c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2" t="s">
        <v>52</v>
      </c>
      <c r="AW792" s="2" t="s">
        <v>1898</v>
      </c>
      <c r="AX792" s="2" t="s">
        <v>52</v>
      </c>
      <c r="AY792" s="2" t="s">
        <v>52</v>
      </c>
      <c r="AZ792" s="2" t="s">
        <v>52</v>
      </c>
    </row>
    <row r="793" spans="1:52" ht="30" customHeight="1" x14ac:dyDescent="0.3">
      <c r="A793" s="22" t="s">
        <v>1899</v>
      </c>
      <c r="B793" s="22" t="s">
        <v>1900</v>
      </c>
      <c r="C793" s="22" t="s">
        <v>670</v>
      </c>
      <c r="D793" s="23">
        <v>4.0000000000000001E-3</v>
      </c>
      <c r="E793" s="25">
        <f>단가대비표!O132</f>
        <v>2700</v>
      </c>
      <c r="F793" s="28">
        <f>TRUNC(E793*D793,1)</f>
        <v>10.8</v>
      </c>
      <c r="G793" s="25">
        <f>단가대비표!P132</f>
        <v>0</v>
      </c>
      <c r="H793" s="28">
        <f>TRUNC(G793*D793,1)</f>
        <v>0</v>
      </c>
      <c r="I793" s="25">
        <f>단가대비표!V132</f>
        <v>0</v>
      </c>
      <c r="J793" s="28">
        <f>TRUNC(I793*D793,1)</f>
        <v>0</v>
      </c>
      <c r="K793" s="25">
        <f>TRUNC(E793+G793+I793,1)</f>
        <v>2700</v>
      </c>
      <c r="L793" s="28">
        <f>TRUNC(F793+H793+J793,1)</f>
        <v>10.8</v>
      </c>
      <c r="M793" s="22" t="s">
        <v>52</v>
      </c>
      <c r="N793" s="2" t="s">
        <v>1751</v>
      </c>
      <c r="O793" s="2" t="s">
        <v>1901</v>
      </c>
      <c r="P793" s="2" t="s">
        <v>64</v>
      </c>
      <c r="Q793" s="2" t="s">
        <v>64</v>
      </c>
      <c r="R793" s="2" t="s">
        <v>63</v>
      </c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2" t="s">
        <v>52</v>
      </c>
      <c r="AW793" s="2" t="s">
        <v>1902</v>
      </c>
      <c r="AX793" s="2" t="s">
        <v>52</v>
      </c>
      <c r="AY793" s="2" t="s">
        <v>52</v>
      </c>
      <c r="AZ793" s="2" t="s">
        <v>52</v>
      </c>
    </row>
    <row r="794" spans="1:52" ht="30" customHeight="1" x14ac:dyDescent="0.3">
      <c r="A794" s="22" t="s">
        <v>681</v>
      </c>
      <c r="B794" s="22" t="s">
        <v>52</v>
      </c>
      <c r="C794" s="22" t="s">
        <v>52</v>
      </c>
      <c r="D794" s="23"/>
      <c r="E794" s="25"/>
      <c r="F794" s="28">
        <f>TRUNC(SUMIF(N792:N793, N791, F792:F793),0)</f>
        <v>677</v>
      </c>
      <c r="G794" s="25"/>
      <c r="H794" s="28">
        <f>TRUNC(SUMIF(N792:N793, N791, H792:H793),0)</f>
        <v>0</v>
      </c>
      <c r="I794" s="25"/>
      <c r="J794" s="28">
        <f>TRUNC(SUMIF(N792:N793, N791, J792:J793),0)</f>
        <v>0</v>
      </c>
      <c r="K794" s="25"/>
      <c r="L794" s="28">
        <f>F794+H794+J794</f>
        <v>677</v>
      </c>
      <c r="M794" s="22" t="s">
        <v>52</v>
      </c>
      <c r="N794" s="2" t="s">
        <v>67</v>
      </c>
      <c r="O794" s="2" t="s">
        <v>67</v>
      </c>
      <c r="P794" s="2" t="s">
        <v>52</v>
      </c>
      <c r="Q794" s="2" t="s">
        <v>52</v>
      </c>
      <c r="R794" s="2" t="s">
        <v>52</v>
      </c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2" t="s">
        <v>52</v>
      </c>
      <c r="AW794" s="2" t="s">
        <v>52</v>
      </c>
      <c r="AX794" s="2" t="s">
        <v>52</v>
      </c>
      <c r="AY794" s="2" t="s">
        <v>52</v>
      </c>
      <c r="AZ794" s="2" t="s">
        <v>52</v>
      </c>
    </row>
    <row r="795" spans="1:52" ht="30" customHeight="1" x14ac:dyDescent="0.3">
      <c r="A795" s="23"/>
      <c r="B795" s="23"/>
      <c r="C795" s="23"/>
      <c r="D795" s="23"/>
      <c r="E795" s="25"/>
      <c r="F795" s="28"/>
      <c r="G795" s="25"/>
      <c r="H795" s="28"/>
      <c r="I795" s="25"/>
      <c r="J795" s="28"/>
      <c r="K795" s="25"/>
      <c r="L795" s="28"/>
      <c r="M795" s="23"/>
    </row>
    <row r="796" spans="1:52" ht="30" customHeight="1" x14ac:dyDescent="0.3">
      <c r="A796" s="19" t="s">
        <v>1903</v>
      </c>
      <c r="B796" s="20"/>
      <c r="C796" s="20"/>
      <c r="D796" s="20"/>
      <c r="E796" s="24"/>
      <c r="F796" s="27"/>
      <c r="G796" s="24"/>
      <c r="H796" s="27"/>
      <c r="I796" s="24"/>
      <c r="J796" s="27"/>
      <c r="K796" s="24"/>
      <c r="L796" s="27"/>
      <c r="M796" s="21"/>
      <c r="N796" s="1" t="s">
        <v>1739</v>
      </c>
    </row>
    <row r="797" spans="1:52" ht="30" customHeight="1" x14ac:dyDescent="0.3">
      <c r="A797" s="22" t="s">
        <v>1885</v>
      </c>
      <c r="B797" s="22" t="s">
        <v>1886</v>
      </c>
      <c r="C797" s="22" t="s">
        <v>78</v>
      </c>
      <c r="D797" s="23">
        <v>1</v>
      </c>
      <c r="E797" s="25">
        <f>일위대가목록!E122</f>
        <v>89</v>
      </c>
      <c r="F797" s="28">
        <f>TRUNC(E797*D797,1)</f>
        <v>89</v>
      </c>
      <c r="G797" s="25">
        <f>일위대가목록!F122</f>
        <v>4461</v>
      </c>
      <c r="H797" s="28">
        <f>TRUNC(G797*D797,1)</f>
        <v>4461</v>
      </c>
      <c r="I797" s="25">
        <f>일위대가목록!G122</f>
        <v>0</v>
      </c>
      <c r="J797" s="28">
        <f>TRUNC(I797*D797,1)</f>
        <v>0</v>
      </c>
      <c r="K797" s="25">
        <f>TRUNC(E797+G797+I797,1)</f>
        <v>4550</v>
      </c>
      <c r="L797" s="28">
        <f>TRUNC(F797+H797+J797,1)</f>
        <v>4550</v>
      </c>
      <c r="M797" s="22" t="s">
        <v>1887</v>
      </c>
      <c r="N797" s="2" t="s">
        <v>1739</v>
      </c>
      <c r="O797" s="2" t="s">
        <v>1884</v>
      </c>
      <c r="P797" s="2" t="s">
        <v>63</v>
      </c>
      <c r="Q797" s="2" t="s">
        <v>64</v>
      </c>
      <c r="R797" s="2" t="s">
        <v>64</v>
      </c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2" t="s">
        <v>52</v>
      </c>
      <c r="AW797" s="2" t="s">
        <v>1904</v>
      </c>
      <c r="AX797" s="2" t="s">
        <v>52</v>
      </c>
      <c r="AY797" s="2" t="s">
        <v>52</v>
      </c>
      <c r="AZ797" s="2" t="s">
        <v>52</v>
      </c>
    </row>
    <row r="798" spans="1:52" ht="30" customHeight="1" x14ac:dyDescent="0.3">
      <c r="A798" s="22" t="s">
        <v>681</v>
      </c>
      <c r="B798" s="22" t="s">
        <v>52</v>
      </c>
      <c r="C798" s="22" t="s">
        <v>52</v>
      </c>
      <c r="D798" s="23"/>
      <c r="E798" s="25"/>
      <c r="F798" s="28">
        <f>TRUNC(SUMIF(N797:N797, N796, F797:F797),0)</f>
        <v>89</v>
      </c>
      <c r="G798" s="25"/>
      <c r="H798" s="28">
        <f>TRUNC(SUMIF(N797:N797, N796, H797:H797),0)</f>
        <v>4461</v>
      </c>
      <c r="I798" s="25"/>
      <c r="J798" s="28">
        <f>TRUNC(SUMIF(N797:N797, N796, J797:J797),0)</f>
        <v>0</v>
      </c>
      <c r="K798" s="25"/>
      <c r="L798" s="28">
        <f>F798+H798+J798</f>
        <v>4550</v>
      </c>
      <c r="M798" s="22" t="s">
        <v>52</v>
      </c>
      <c r="N798" s="2" t="s">
        <v>67</v>
      </c>
      <c r="O798" s="2" t="s">
        <v>67</v>
      </c>
      <c r="P798" s="2" t="s">
        <v>52</v>
      </c>
      <c r="Q798" s="2" t="s">
        <v>52</v>
      </c>
      <c r="R798" s="2" t="s">
        <v>52</v>
      </c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2" t="s">
        <v>52</v>
      </c>
      <c r="AW798" s="2" t="s">
        <v>52</v>
      </c>
      <c r="AX798" s="2" t="s">
        <v>52</v>
      </c>
      <c r="AY798" s="2" t="s">
        <v>52</v>
      </c>
      <c r="AZ798" s="2" t="s">
        <v>52</v>
      </c>
    </row>
    <row r="799" spans="1:52" ht="30" customHeight="1" x14ac:dyDescent="0.3">
      <c r="A799" s="23"/>
      <c r="B799" s="23"/>
      <c r="C799" s="23"/>
      <c r="D799" s="23"/>
      <c r="E799" s="25"/>
      <c r="F799" s="28"/>
      <c r="G799" s="25"/>
      <c r="H799" s="28"/>
      <c r="I799" s="25"/>
      <c r="J799" s="28"/>
      <c r="K799" s="25"/>
      <c r="L799" s="28"/>
      <c r="M799" s="23"/>
    </row>
    <row r="800" spans="1:52" ht="30" customHeight="1" x14ac:dyDescent="0.3">
      <c r="A800" s="19" t="s">
        <v>1905</v>
      </c>
      <c r="B800" s="20"/>
      <c r="C800" s="20"/>
      <c r="D800" s="20"/>
      <c r="E800" s="24"/>
      <c r="F800" s="27"/>
      <c r="G800" s="24"/>
      <c r="H800" s="27"/>
      <c r="I800" s="24"/>
      <c r="J800" s="27"/>
      <c r="K800" s="24"/>
      <c r="L800" s="27"/>
      <c r="M800" s="21"/>
      <c r="N800" s="1" t="s">
        <v>396</v>
      </c>
    </row>
    <row r="801" spans="1:52" ht="30" customHeight="1" x14ac:dyDescent="0.3">
      <c r="A801" s="22" t="s">
        <v>1895</v>
      </c>
      <c r="B801" s="22" t="s">
        <v>1896</v>
      </c>
      <c r="C801" s="22" t="s">
        <v>670</v>
      </c>
      <c r="D801" s="23">
        <v>0.20799999999999999</v>
      </c>
      <c r="E801" s="25">
        <f>단가대비표!O130</f>
        <v>8333</v>
      </c>
      <c r="F801" s="28">
        <f>TRUNC(E801*D801,1)</f>
        <v>1733.2</v>
      </c>
      <c r="G801" s="25">
        <f>단가대비표!P130</f>
        <v>0</v>
      </c>
      <c r="H801" s="28">
        <f>TRUNC(G801*D801,1)</f>
        <v>0</v>
      </c>
      <c r="I801" s="25">
        <f>단가대비표!V130</f>
        <v>0</v>
      </c>
      <c r="J801" s="28">
        <f>TRUNC(I801*D801,1)</f>
        <v>0</v>
      </c>
      <c r="K801" s="25">
        <f t="shared" ref="K801:L805" si="130">TRUNC(E801+G801+I801,1)</f>
        <v>8333</v>
      </c>
      <c r="L801" s="28">
        <f t="shared" si="130"/>
        <v>1733.2</v>
      </c>
      <c r="M801" s="22" t="s">
        <v>52</v>
      </c>
      <c r="N801" s="2" t="s">
        <v>396</v>
      </c>
      <c r="O801" s="2" t="s">
        <v>1897</v>
      </c>
      <c r="P801" s="2" t="s">
        <v>64</v>
      </c>
      <c r="Q801" s="2" t="s">
        <v>64</v>
      </c>
      <c r="R801" s="2" t="s">
        <v>63</v>
      </c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2" t="s">
        <v>52</v>
      </c>
      <c r="AW801" s="2" t="s">
        <v>1906</v>
      </c>
      <c r="AX801" s="2" t="s">
        <v>52</v>
      </c>
      <c r="AY801" s="2" t="s">
        <v>52</v>
      </c>
      <c r="AZ801" s="2" t="s">
        <v>52</v>
      </c>
    </row>
    <row r="802" spans="1:52" ht="30" customHeight="1" x14ac:dyDescent="0.3">
      <c r="A802" s="22" t="s">
        <v>1899</v>
      </c>
      <c r="B802" s="22" t="s">
        <v>1900</v>
      </c>
      <c r="C802" s="22" t="s">
        <v>670</v>
      </c>
      <c r="D802" s="23">
        <v>0.104</v>
      </c>
      <c r="E802" s="25">
        <f>단가대비표!O132</f>
        <v>2700</v>
      </c>
      <c r="F802" s="28">
        <f>TRUNC(E802*D802,1)</f>
        <v>280.8</v>
      </c>
      <c r="G802" s="25">
        <f>단가대비표!P132</f>
        <v>0</v>
      </c>
      <c r="H802" s="28">
        <f>TRUNC(G802*D802,1)</f>
        <v>0</v>
      </c>
      <c r="I802" s="25">
        <f>단가대비표!V132</f>
        <v>0</v>
      </c>
      <c r="J802" s="28">
        <f>TRUNC(I802*D802,1)</f>
        <v>0</v>
      </c>
      <c r="K802" s="25">
        <f t="shared" si="130"/>
        <v>2700</v>
      </c>
      <c r="L802" s="28">
        <f t="shared" si="130"/>
        <v>280.8</v>
      </c>
      <c r="M802" s="22" t="s">
        <v>52</v>
      </c>
      <c r="N802" s="2" t="s">
        <v>396</v>
      </c>
      <c r="O802" s="2" t="s">
        <v>1901</v>
      </c>
      <c r="P802" s="2" t="s">
        <v>64</v>
      </c>
      <c r="Q802" s="2" t="s">
        <v>64</v>
      </c>
      <c r="R802" s="2" t="s">
        <v>63</v>
      </c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2" t="s">
        <v>52</v>
      </c>
      <c r="AW802" s="2" t="s">
        <v>1907</v>
      </c>
      <c r="AX802" s="2" t="s">
        <v>52</v>
      </c>
      <c r="AY802" s="2" t="s">
        <v>52</v>
      </c>
      <c r="AZ802" s="2" t="s">
        <v>52</v>
      </c>
    </row>
    <row r="803" spans="1:52" ht="30" customHeight="1" x14ac:dyDescent="0.3">
      <c r="A803" s="22" t="s">
        <v>1888</v>
      </c>
      <c r="B803" s="22" t="s">
        <v>677</v>
      </c>
      <c r="C803" s="22" t="s">
        <v>678</v>
      </c>
      <c r="D803" s="23">
        <v>3.0000000000000001E-3</v>
      </c>
      <c r="E803" s="25">
        <f>단가대비표!O187</f>
        <v>0</v>
      </c>
      <c r="F803" s="28">
        <f>TRUNC(E803*D803,1)</f>
        <v>0</v>
      </c>
      <c r="G803" s="25">
        <f>단가대비표!P187</f>
        <v>263017</v>
      </c>
      <c r="H803" s="28">
        <f>TRUNC(G803*D803,1)</f>
        <v>789</v>
      </c>
      <c r="I803" s="25">
        <f>단가대비표!V187</f>
        <v>0</v>
      </c>
      <c r="J803" s="28">
        <f>TRUNC(I803*D803,1)</f>
        <v>0</v>
      </c>
      <c r="K803" s="25">
        <f t="shared" si="130"/>
        <v>263017</v>
      </c>
      <c r="L803" s="28">
        <f t="shared" si="130"/>
        <v>789</v>
      </c>
      <c r="M803" s="22" t="s">
        <v>52</v>
      </c>
      <c r="N803" s="2" t="s">
        <v>396</v>
      </c>
      <c r="O803" s="2" t="s">
        <v>1889</v>
      </c>
      <c r="P803" s="2" t="s">
        <v>64</v>
      </c>
      <c r="Q803" s="2" t="s">
        <v>64</v>
      </c>
      <c r="R803" s="2" t="s">
        <v>63</v>
      </c>
      <c r="S803" s="3"/>
      <c r="T803" s="3"/>
      <c r="U803" s="3"/>
      <c r="V803" s="3">
        <v>1</v>
      </c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2" t="s">
        <v>52</v>
      </c>
      <c r="AW803" s="2" t="s">
        <v>1908</v>
      </c>
      <c r="AX803" s="2" t="s">
        <v>52</v>
      </c>
      <c r="AY803" s="2" t="s">
        <v>52</v>
      </c>
      <c r="AZ803" s="2" t="s">
        <v>52</v>
      </c>
    </row>
    <row r="804" spans="1:52" ht="30" customHeight="1" x14ac:dyDescent="0.3">
      <c r="A804" s="22" t="s">
        <v>1134</v>
      </c>
      <c r="B804" s="22" t="s">
        <v>677</v>
      </c>
      <c r="C804" s="22" t="s">
        <v>678</v>
      </c>
      <c r="D804" s="23">
        <v>1.2999999999999999E-3</v>
      </c>
      <c r="E804" s="25">
        <f>단가대비표!O172</f>
        <v>0</v>
      </c>
      <c r="F804" s="28">
        <f>TRUNC(E804*D804,1)</f>
        <v>0</v>
      </c>
      <c r="G804" s="25">
        <f>단가대비표!P172</f>
        <v>172068</v>
      </c>
      <c r="H804" s="28">
        <f>TRUNC(G804*D804,1)</f>
        <v>223.6</v>
      </c>
      <c r="I804" s="25">
        <f>단가대비표!V172</f>
        <v>0</v>
      </c>
      <c r="J804" s="28">
        <f>TRUNC(I804*D804,1)</f>
        <v>0</v>
      </c>
      <c r="K804" s="25">
        <f t="shared" si="130"/>
        <v>172068</v>
      </c>
      <c r="L804" s="28">
        <f t="shared" si="130"/>
        <v>223.6</v>
      </c>
      <c r="M804" s="22" t="s">
        <v>52</v>
      </c>
      <c r="N804" s="2" t="s">
        <v>396</v>
      </c>
      <c r="O804" s="2" t="s">
        <v>1186</v>
      </c>
      <c r="P804" s="2" t="s">
        <v>64</v>
      </c>
      <c r="Q804" s="2" t="s">
        <v>64</v>
      </c>
      <c r="R804" s="2" t="s">
        <v>63</v>
      </c>
      <c r="S804" s="3"/>
      <c r="T804" s="3"/>
      <c r="U804" s="3"/>
      <c r="V804" s="3">
        <v>1</v>
      </c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2" t="s">
        <v>52</v>
      </c>
      <c r="AW804" s="2" t="s">
        <v>1909</v>
      </c>
      <c r="AX804" s="2" t="s">
        <v>52</v>
      </c>
      <c r="AY804" s="2" t="s">
        <v>52</v>
      </c>
      <c r="AZ804" s="2" t="s">
        <v>52</v>
      </c>
    </row>
    <row r="805" spans="1:52" ht="30" customHeight="1" x14ac:dyDescent="0.3">
      <c r="A805" s="22" t="s">
        <v>1910</v>
      </c>
      <c r="B805" s="22" t="s">
        <v>1911</v>
      </c>
      <c r="C805" s="22" t="s">
        <v>630</v>
      </c>
      <c r="D805" s="23">
        <v>1</v>
      </c>
      <c r="E805" s="25">
        <v>0</v>
      </c>
      <c r="F805" s="28">
        <f>TRUNC(E805*D805,1)</f>
        <v>0</v>
      </c>
      <c r="G805" s="25">
        <v>0</v>
      </c>
      <c r="H805" s="28">
        <f>TRUNC(G805*D805,1)</f>
        <v>0</v>
      </c>
      <c r="I805" s="25">
        <f>TRUNC(SUMIF(V801:V805, RIGHTB(O805, 1), H801:H805)*U805, 2)</f>
        <v>121.51</v>
      </c>
      <c r="J805" s="28">
        <f>TRUNC(I805*D805,1)</f>
        <v>121.5</v>
      </c>
      <c r="K805" s="25">
        <f t="shared" si="130"/>
        <v>121.5</v>
      </c>
      <c r="L805" s="28">
        <f t="shared" si="130"/>
        <v>121.5</v>
      </c>
      <c r="M805" s="22" t="s">
        <v>52</v>
      </c>
      <c r="N805" s="2" t="s">
        <v>396</v>
      </c>
      <c r="O805" s="2" t="s">
        <v>631</v>
      </c>
      <c r="P805" s="2" t="s">
        <v>64</v>
      </c>
      <c r="Q805" s="2" t="s">
        <v>64</v>
      </c>
      <c r="R805" s="2" t="s">
        <v>64</v>
      </c>
      <c r="S805" s="3">
        <v>1</v>
      </c>
      <c r="T805" s="3">
        <v>2</v>
      </c>
      <c r="U805" s="3">
        <v>0.12</v>
      </c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2" t="s">
        <v>52</v>
      </c>
      <c r="AW805" s="2" t="s">
        <v>1912</v>
      </c>
      <c r="AX805" s="2" t="s">
        <v>52</v>
      </c>
      <c r="AY805" s="2" t="s">
        <v>52</v>
      </c>
      <c r="AZ805" s="2" t="s">
        <v>52</v>
      </c>
    </row>
    <row r="806" spans="1:52" ht="30" customHeight="1" x14ac:dyDescent="0.3">
      <c r="A806" s="22" t="s">
        <v>681</v>
      </c>
      <c r="B806" s="22" t="s">
        <v>52</v>
      </c>
      <c r="C806" s="22" t="s">
        <v>52</v>
      </c>
      <c r="D806" s="23"/>
      <c r="E806" s="25"/>
      <c r="F806" s="28">
        <f>TRUNC(SUMIF(N801:N805, N800, F801:F805),0)</f>
        <v>2014</v>
      </c>
      <c r="G806" s="25"/>
      <c r="H806" s="28">
        <f>TRUNC(SUMIF(N801:N805, N800, H801:H805),0)</f>
        <v>1012</v>
      </c>
      <c r="I806" s="25"/>
      <c r="J806" s="28">
        <f>TRUNC(SUMIF(N801:N805, N800, J801:J805),0)</f>
        <v>121</v>
      </c>
      <c r="K806" s="25"/>
      <c r="L806" s="28">
        <f>F806+H806+J806</f>
        <v>3147</v>
      </c>
      <c r="M806" s="22" t="s">
        <v>52</v>
      </c>
      <c r="N806" s="2" t="s">
        <v>67</v>
      </c>
      <c r="O806" s="2" t="s">
        <v>67</v>
      </c>
      <c r="P806" s="2" t="s">
        <v>52</v>
      </c>
      <c r="Q806" s="2" t="s">
        <v>52</v>
      </c>
      <c r="R806" s="2" t="s">
        <v>52</v>
      </c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2" t="s">
        <v>52</v>
      </c>
      <c r="AW806" s="2" t="s">
        <v>52</v>
      </c>
      <c r="AX806" s="2" t="s">
        <v>52</v>
      </c>
      <c r="AY806" s="2" t="s">
        <v>52</v>
      </c>
      <c r="AZ806" s="2" t="s">
        <v>52</v>
      </c>
    </row>
    <row r="807" spans="1:52" ht="30" customHeight="1" x14ac:dyDescent="0.3">
      <c r="A807" s="23"/>
      <c r="B807" s="23"/>
      <c r="C807" s="23"/>
      <c r="D807" s="23"/>
      <c r="E807" s="25"/>
      <c r="F807" s="28"/>
      <c r="G807" s="25"/>
      <c r="H807" s="28"/>
      <c r="I807" s="25"/>
      <c r="J807" s="28"/>
      <c r="K807" s="25"/>
      <c r="L807" s="28"/>
      <c r="M807" s="23"/>
    </row>
    <row r="808" spans="1:52" ht="30" customHeight="1" x14ac:dyDescent="0.3">
      <c r="A808" s="19" t="s">
        <v>1913</v>
      </c>
      <c r="B808" s="20"/>
      <c r="C808" s="20"/>
      <c r="D808" s="20"/>
      <c r="E808" s="24"/>
      <c r="F808" s="27"/>
      <c r="G808" s="24"/>
      <c r="H808" s="27"/>
      <c r="I808" s="24"/>
      <c r="J808" s="27"/>
      <c r="K808" s="24"/>
      <c r="L808" s="27"/>
      <c r="M808" s="21"/>
      <c r="N808" s="1" t="s">
        <v>1914</v>
      </c>
    </row>
    <row r="809" spans="1:52" ht="30" customHeight="1" x14ac:dyDescent="0.3">
      <c r="A809" s="22" t="s">
        <v>1888</v>
      </c>
      <c r="B809" s="22" t="s">
        <v>677</v>
      </c>
      <c r="C809" s="22" t="s">
        <v>678</v>
      </c>
      <c r="D809" s="23">
        <v>1.2E-2</v>
      </c>
      <c r="E809" s="25">
        <f>단가대비표!O187</f>
        <v>0</v>
      </c>
      <c r="F809" s="28">
        <f t="shared" ref="F809:F816" si="131">TRUNC(E809*D809,1)</f>
        <v>0</v>
      </c>
      <c r="G809" s="25">
        <f>단가대비표!P187</f>
        <v>263017</v>
      </c>
      <c r="H809" s="28">
        <f t="shared" ref="H809:H816" si="132">TRUNC(G809*D809,1)</f>
        <v>3156.2</v>
      </c>
      <c r="I809" s="25">
        <f>단가대비표!V187</f>
        <v>0</v>
      </c>
      <c r="J809" s="28">
        <f t="shared" ref="J809:J816" si="133">TRUNC(I809*D809,1)</f>
        <v>0</v>
      </c>
      <c r="K809" s="25">
        <f t="shared" ref="K809:L816" si="134">TRUNC(E809+G809+I809,1)</f>
        <v>263017</v>
      </c>
      <c r="L809" s="28">
        <f t="shared" si="134"/>
        <v>3156.2</v>
      </c>
      <c r="M809" s="22" t="s">
        <v>52</v>
      </c>
      <c r="N809" s="2" t="s">
        <v>1914</v>
      </c>
      <c r="O809" s="2" t="s">
        <v>1889</v>
      </c>
      <c r="P809" s="2" t="s">
        <v>64</v>
      </c>
      <c r="Q809" s="2" t="s">
        <v>64</v>
      </c>
      <c r="R809" s="2" t="s">
        <v>63</v>
      </c>
      <c r="S809" s="3"/>
      <c r="T809" s="3"/>
      <c r="U809" s="3"/>
      <c r="V809" s="3">
        <v>1</v>
      </c>
      <c r="W809" s="3">
        <v>2</v>
      </c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2" t="s">
        <v>52</v>
      </c>
      <c r="AW809" s="2" t="s">
        <v>1918</v>
      </c>
      <c r="AX809" s="2" t="s">
        <v>52</v>
      </c>
      <c r="AY809" s="2" t="s">
        <v>52</v>
      </c>
      <c r="AZ809" s="2" t="s">
        <v>52</v>
      </c>
    </row>
    <row r="810" spans="1:52" ht="30" customHeight="1" x14ac:dyDescent="0.3">
      <c r="A810" s="22" t="s">
        <v>1134</v>
      </c>
      <c r="B810" s="22" t="s">
        <v>677</v>
      </c>
      <c r="C810" s="22" t="s">
        <v>678</v>
      </c>
      <c r="D810" s="23">
        <v>2E-3</v>
      </c>
      <c r="E810" s="25">
        <f>단가대비표!O172</f>
        <v>0</v>
      </c>
      <c r="F810" s="28">
        <f t="shared" si="131"/>
        <v>0</v>
      </c>
      <c r="G810" s="25">
        <f>단가대비표!P172</f>
        <v>172068</v>
      </c>
      <c r="H810" s="28">
        <f t="shared" si="132"/>
        <v>344.1</v>
      </c>
      <c r="I810" s="25">
        <f>단가대비표!V172</f>
        <v>0</v>
      </c>
      <c r="J810" s="28">
        <f t="shared" si="133"/>
        <v>0</v>
      </c>
      <c r="K810" s="25">
        <f t="shared" si="134"/>
        <v>172068</v>
      </c>
      <c r="L810" s="28">
        <f t="shared" si="134"/>
        <v>344.1</v>
      </c>
      <c r="M810" s="22" t="s">
        <v>52</v>
      </c>
      <c r="N810" s="2" t="s">
        <v>1914</v>
      </c>
      <c r="O810" s="2" t="s">
        <v>1186</v>
      </c>
      <c r="P810" s="2" t="s">
        <v>64</v>
      </c>
      <c r="Q810" s="2" t="s">
        <v>64</v>
      </c>
      <c r="R810" s="2" t="s">
        <v>63</v>
      </c>
      <c r="S810" s="3"/>
      <c r="T810" s="3"/>
      <c r="U810" s="3"/>
      <c r="V810" s="3">
        <v>1</v>
      </c>
      <c r="W810" s="3">
        <v>2</v>
      </c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2" t="s">
        <v>52</v>
      </c>
      <c r="AW810" s="2" t="s">
        <v>1919</v>
      </c>
      <c r="AX810" s="2" t="s">
        <v>52</v>
      </c>
      <c r="AY810" s="2" t="s">
        <v>52</v>
      </c>
      <c r="AZ810" s="2" t="s">
        <v>52</v>
      </c>
    </row>
    <row r="811" spans="1:52" ht="30" customHeight="1" x14ac:dyDescent="0.3">
      <c r="A811" s="22" t="s">
        <v>1888</v>
      </c>
      <c r="B811" s="22" t="s">
        <v>677</v>
      </c>
      <c r="C811" s="22" t="s">
        <v>678</v>
      </c>
      <c r="D811" s="23">
        <v>1.2E-2</v>
      </c>
      <c r="E811" s="25">
        <f>단가대비표!O187</f>
        <v>0</v>
      </c>
      <c r="F811" s="28">
        <f t="shared" si="131"/>
        <v>0</v>
      </c>
      <c r="G811" s="25">
        <f>단가대비표!P187</f>
        <v>263017</v>
      </c>
      <c r="H811" s="28">
        <f t="shared" si="132"/>
        <v>3156.2</v>
      </c>
      <c r="I811" s="25">
        <f>단가대비표!V187</f>
        <v>0</v>
      </c>
      <c r="J811" s="28">
        <f t="shared" si="133"/>
        <v>0</v>
      </c>
      <c r="K811" s="25">
        <f t="shared" si="134"/>
        <v>263017</v>
      </c>
      <c r="L811" s="28">
        <f t="shared" si="134"/>
        <v>3156.2</v>
      </c>
      <c r="M811" s="22" t="s">
        <v>52</v>
      </c>
      <c r="N811" s="2" t="s">
        <v>1914</v>
      </c>
      <c r="O811" s="2" t="s">
        <v>1889</v>
      </c>
      <c r="P811" s="2" t="s">
        <v>64</v>
      </c>
      <c r="Q811" s="2" t="s">
        <v>64</v>
      </c>
      <c r="R811" s="2" t="s">
        <v>63</v>
      </c>
      <c r="S811" s="3"/>
      <c r="T811" s="3"/>
      <c r="U811" s="3"/>
      <c r="V811" s="3">
        <v>1</v>
      </c>
      <c r="W811" s="3">
        <v>2</v>
      </c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2" t="s">
        <v>52</v>
      </c>
      <c r="AW811" s="2" t="s">
        <v>1918</v>
      </c>
      <c r="AX811" s="2" t="s">
        <v>52</v>
      </c>
      <c r="AY811" s="2" t="s">
        <v>52</v>
      </c>
      <c r="AZ811" s="2" t="s">
        <v>52</v>
      </c>
    </row>
    <row r="812" spans="1:52" ht="30" customHeight="1" x14ac:dyDescent="0.3">
      <c r="A812" s="22" t="s">
        <v>1134</v>
      </c>
      <c r="B812" s="22" t="s">
        <v>677</v>
      </c>
      <c r="C812" s="22" t="s">
        <v>678</v>
      </c>
      <c r="D812" s="23">
        <v>2E-3</v>
      </c>
      <c r="E812" s="25">
        <f>단가대비표!O172</f>
        <v>0</v>
      </c>
      <c r="F812" s="28">
        <f t="shared" si="131"/>
        <v>0</v>
      </c>
      <c r="G812" s="25">
        <f>단가대비표!P172</f>
        <v>172068</v>
      </c>
      <c r="H812" s="28">
        <f t="shared" si="132"/>
        <v>344.1</v>
      </c>
      <c r="I812" s="25">
        <f>단가대비표!V172</f>
        <v>0</v>
      </c>
      <c r="J812" s="28">
        <f t="shared" si="133"/>
        <v>0</v>
      </c>
      <c r="K812" s="25">
        <f t="shared" si="134"/>
        <v>172068</v>
      </c>
      <c r="L812" s="28">
        <f t="shared" si="134"/>
        <v>344.1</v>
      </c>
      <c r="M812" s="22" t="s">
        <v>52</v>
      </c>
      <c r="N812" s="2" t="s">
        <v>1914</v>
      </c>
      <c r="O812" s="2" t="s">
        <v>1186</v>
      </c>
      <c r="P812" s="2" t="s">
        <v>64</v>
      </c>
      <c r="Q812" s="2" t="s">
        <v>64</v>
      </c>
      <c r="R812" s="2" t="s">
        <v>63</v>
      </c>
      <c r="S812" s="3"/>
      <c r="T812" s="3"/>
      <c r="U812" s="3"/>
      <c r="V812" s="3">
        <v>1</v>
      </c>
      <c r="W812" s="3">
        <v>2</v>
      </c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2" t="s">
        <v>52</v>
      </c>
      <c r="AW812" s="2" t="s">
        <v>1919</v>
      </c>
      <c r="AX812" s="2" t="s">
        <v>52</v>
      </c>
      <c r="AY812" s="2" t="s">
        <v>52</v>
      </c>
      <c r="AZ812" s="2" t="s">
        <v>52</v>
      </c>
    </row>
    <row r="813" spans="1:52" ht="30" customHeight="1" x14ac:dyDescent="0.3">
      <c r="A813" s="22" t="s">
        <v>1888</v>
      </c>
      <c r="B813" s="22" t="s">
        <v>677</v>
      </c>
      <c r="C813" s="22" t="s">
        <v>678</v>
      </c>
      <c r="D813" s="23">
        <v>1.2E-2</v>
      </c>
      <c r="E813" s="25">
        <f>단가대비표!O187</f>
        <v>0</v>
      </c>
      <c r="F813" s="28">
        <f t="shared" si="131"/>
        <v>0</v>
      </c>
      <c r="G813" s="25">
        <f>단가대비표!P187</f>
        <v>263017</v>
      </c>
      <c r="H813" s="28">
        <f t="shared" si="132"/>
        <v>3156.2</v>
      </c>
      <c r="I813" s="25">
        <f>단가대비표!V187</f>
        <v>0</v>
      </c>
      <c r="J813" s="28">
        <f t="shared" si="133"/>
        <v>0</v>
      </c>
      <c r="K813" s="25">
        <f t="shared" si="134"/>
        <v>263017</v>
      </c>
      <c r="L813" s="28">
        <f t="shared" si="134"/>
        <v>3156.2</v>
      </c>
      <c r="M813" s="22" t="s">
        <v>52</v>
      </c>
      <c r="N813" s="2" t="s">
        <v>1914</v>
      </c>
      <c r="O813" s="2" t="s">
        <v>1889</v>
      </c>
      <c r="P813" s="2" t="s">
        <v>64</v>
      </c>
      <c r="Q813" s="2" t="s">
        <v>64</v>
      </c>
      <c r="R813" s="2" t="s">
        <v>63</v>
      </c>
      <c r="S813" s="3"/>
      <c r="T813" s="3"/>
      <c r="U813" s="3"/>
      <c r="V813" s="3">
        <v>1</v>
      </c>
      <c r="W813" s="3">
        <v>2</v>
      </c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2" t="s">
        <v>52</v>
      </c>
      <c r="AW813" s="2" t="s">
        <v>1918</v>
      </c>
      <c r="AX813" s="2" t="s">
        <v>52</v>
      </c>
      <c r="AY813" s="2" t="s">
        <v>52</v>
      </c>
      <c r="AZ813" s="2" t="s">
        <v>52</v>
      </c>
    </row>
    <row r="814" spans="1:52" ht="30" customHeight="1" x14ac:dyDescent="0.3">
      <c r="A814" s="22" t="s">
        <v>1134</v>
      </c>
      <c r="B814" s="22" t="s">
        <v>677</v>
      </c>
      <c r="C814" s="22" t="s">
        <v>678</v>
      </c>
      <c r="D814" s="23">
        <v>2E-3</v>
      </c>
      <c r="E814" s="25">
        <f>단가대비표!O172</f>
        <v>0</v>
      </c>
      <c r="F814" s="28">
        <f t="shared" si="131"/>
        <v>0</v>
      </c>
      <c r="G814" s="25">
        <f>단가대비표!P172</f>
        <v>172068</v>
      </c>
      <c r="H814" s="28">
        <f t="shared" si="132"/>
        <v>344.1</v>
      </c>
      <c r="I814" s="25">
        <f>단가대비표!V172</f>
        <v>0</v>
      </c>
      <c r="J814" s="28">
        <f t="shared" si="133"/>
        <v>0</v>
      </c>
      <c r="K814" s="25">
        <f t="shared" si="134"/>
        <v>172068</v>
      </c>
      <c r="L814" s="28">
        <f t="shared" si="134"/>
        <v>344.1</v>
      </c>
      <c r="M814" s="22" t="s">
        <v>52</v>
      </c>
      <c r="N814" s="2" t="s">
        <v>1914</v>
      </c>
      <c r="O814" s="2" t="s">
        <v>1186</v>
      </c>
      <c r="P814" s="2" t="s">
        <v>64</v>
      </c>
      <c r="Q814" s="2" t="s">
        <v>64</v>
      </c>
      <c r="R814" s="2" t="s">
        <v>63</v>
      </c>
      <c r="S814" s="3"/>
      <c r="T814" s="3"/>
      <c r="U814" s="3"/>
      <c r="V814" s="3">
        <v>1</v>
      </c>
      <c r="W814" s="3">
        <v>2</v>
      </c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2" t="s">
        <v>52</v>
      </c>
      <c r="AW814" s="2" t="s">
        <v>1919</v>
      </c>
      <c r="AX814" s="2" t="s">
        <v>52</v>
      </c>
      <c r="AY814" s="2" t="s">
        <v>52</v>
      </c>
      <c r="AZ814" s="2" t="s">
        <v>52</v>
      </c>
    </row>
    <row r="815" spans="1:52" ht="30" customHeight="1" x14ac:dyDescent="0.3">
      <c r="A815" s="22" t="s">
        <v>1892</v>
      </c>
      <c r="B815" s="22" t="s">
        <v>1292</v>
      </c>
      <c r="C815" s="22" t="s">
        <v>630</v>
      </c>
      <c r="D815" s="23">
        <v>1</v>
      </c>
      <c r="E815" s="25">
        <f>TRUNC(SUMIF(V809:V816, RIGHTB(O815, 1), H809:H816)*U815, 2)</f>
        <v>210.01</v>
      </c>
      <c r="F815" s="28">
        <f t="shared" si="131"/>
        <v>210</v>
      </c>
      <c r="G815" s="25">
        <v>0</v>
      </c>
      <c r="H815" s="28">
        <f t="shared" si="132"/>
        <v>0</v>
      </c>
      <c r="I815" s="25">
        <v>0</v>
      </c>
      <c r="J815" s="28">
        <f t="shared" si="133"/>
        <v>0</v>
      </c>
      <c r="K815" s="25">
        <f t="shared" si="134"/>
        <v>210</v>
      </c>
      <c r="L815" s="28">
        <f t="shared" si="134"/>
        <v>210</v>
      </c>
      <c r="M815" s="22" t="s">
        <v>52</v>
      </c>
      <c r="N815" s="2" t="s">
        <v>1914</v>
      </c>
      <c r="O815" s="2" t="s">
        <v>631</v>
      </c>
      <c r="P815" s="2" t="s">
        <v>64</v>
      </c>
      <c r="Q815" s="2" t="s">
        <v>64</v>
      </c>
      <c r="R815" s="2" t="s">
        <v>64</v>
      </c>
      <c r="S815" s="3">
        <v>1</v>
      </c>
      <c r="T815" s="3">
        <v>0</v>
      </c>
      <c r="U815" s="3">
        <v>0.02</v>
      </c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2" t="s">
        <v>52</v>
      </c>
      <c r="AW815" s="2" t="s">
        <v>1920</v>
      </c>
      <c r="AX815" s="2" t="s">
        <v>52</v>
      </c>
      <c r="AY815" s="2" t="s">
        <v>52</v>
      </c>
      <c r="AZ815" s="2" t="s">
        <v>52</v>
      </c>
    </row>
    <row r="816" spans="1:52" ht="30" customHeight="1" x14ac:dyDescent="0.3">
      <c r="A816" s="22" t="s">
        <v>1921</v>
      </c>
      <c r="B816" s="22" t="s">
        <v>1922</v>
      </c>
      <c r="C816" s="22" t="s">
        <v>630</v>
      </c>
      <c r="D816" s="23">
        <v>1</v>
      </c>
      <c r="E816" s="25">
        <v>0</v>
      </c>
      <c r="F816" s="28">
        <f t="shared" si="131"/>
        <v>0</v>
      </c>
      <c r="G816" s="25">
        <f>TRUNC(SUMIF(W809:W816, RIGHTB(O816, 1), H809:H816)*U816, 2)</f>
        <v>2100.1799999999998</v>
      </c>
      <c r="H816" s="28">
        <f t="shared" si="132"/>
        <v>2100.1</v>
      </c>
      <c r="I816" s="25">
        <v>0</v>
      </c>
      <c r="J816" s="28">
        <f t="shared" si="133"/>
        <v>0</v>
      </c>
      <c r="K816" s="25">
        <f t="shared" si="134"/>
        <v>2100.1</v>
      </c>
      <c r="L816" s="28">
        <f t="shared" si="134"/>
        <v>2100.1</v>
      </c>
      <c r="M816" s="22" t="s">
        <v>52</v>
      </c>
      <c r="N816" s="2" t="s">
        <v>1914</v>
      </c>
      <c r="O816" s="2" t="s">
        <v>1194</v>
      </c>
      <c r="P816" s="2" t="s">
        <v>64</v>
      </c>
      <c r="Q816" s="2" t="s">
        <v>64</v>
      </c>
      <c r="R816" s="2" t="s">
        <v>64</v>
      </c>
      <c r="S816" s="3">
        <v>1</v>
      </c>
      <c r="T816" s="3">
        <v>1</v>
      </c>
      <c r="U816" s="3">
        <v>0.2</v>
      </c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2" t="s">
        <v>52</v>
      </c>
      <c r="AW816" s="2" t="s">
        <v>1923</v>
      </c>
      <c r="AX816" s="2" t="s">
        <v>52</v>
      </c>
      <c r="AY816" s="2" t="s">
        <v>52</v>
      </c>
      <c r="AZ816" s="2" t="s">
        <v>52</v>
      </c>
    </row>
    <row r="817" spans="1:52" ht="30" customHeight="1" x14ac:dyDescent="0.3">
      <c r="A817" s="22" t="s">
        <v>681</v>
      </c>
      <c r="B817" s="22" t="s">
        <v>52</v>
      </c>
      <c r="C817" s="22" t="s">
        <v>52</v>
      </c>
      <c r="D817" s="23"/>
      <c r="E817" s="25"/>
      <c r="F817" s="28">
        <f>TRUNC(SUMIF(N809:N816, N808, F809:F816),0)</f>
        <v>210</v>
      </c>
      <c r="G817" s="25"/>
      <c r="H817" s="28">
        <f>TRUNC(SUMIF(N809:N816, N808, H809:H816),0)</f>
        <v>12601</v>
      </c>
      <c r="I817" s="25"/>
      <c r="J817" s="28">
        <f>TRUNC(SUMIF(N809:N816, N808, J809:J816),0)</f>
        <v>0</v>
      </c>
      <c r="K817" s="25"/>
      <c r="L817" s="28">
        <f>F817+H817+J817</f>
        <v>12811</v>
      </c>
      <c r="M817" s="22" t="s">
        <v>52</v>
      </c>
      <c r="N817" s="2" t="s">
        <v>67</v>
      </c>
      <c r="O817" s="2" t="s">
        <v>67</v>
      </c>
      <c r="P817" s="2" t="s">
        <v>52</v>
      </c>
      <c r="Q817" s="2" t="s">
        <v>52</v>
      </c>
      <c r="R817" s="2" t="s">
        <v>52</v>
      </c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2" t="s">
        <v>52</v>
      </c>
      <c r="AW817" s="2" t="s">
        <v>52</v>
      </c>
      <c r="AX817" s="2" t="s">
        <v>52</v>
      </c>
      <c r="AY817" s="2" t="s">
        <v>52</v>
      </c>
      <c r="AZ817" s="2" t="s">
        <v>52</v>
      </c>
    </row>
    <row r="818" spans="1:52" ht="30" customHeight="1" x14ac:dyDescent="0.3">
      <c r="A818" s="23"/>
      <c r="B818" s="23"/>
      <c r="C818" s="23"/>
      <c r="D818" s="23"/>
      <c r="E818" s="25"/>
      <c r="F818" s="28"/>
      <c r="G818" s="25"/>
      <c r="H818" s="28"/>
      <c r="I818" s="25"/>
      <c r="J818" s="28"/>
      <c r="K818" s="25"/>
      <c r="L818" s="28"/>
      <c r="M818" s="23"/>
    </row>
    <row r="819" spans="1:52" ht="30" customHeight="1" x14ac:dyDescent="0.3">
      <c r="A819" s="19" t="s">
        <v>1924</v>
      </c>
      <c r="B819" s="20"/>
      <c r="C819" s="20"/>
      <c r="D819" s="20"/>
      <c r="E819" s="24"/>
      <c r="F819" s="27"/>
      <c r="G819" s="24"/>
      <c r="H819" s="27"/>
      <c r="I819" s="24"/>
      <c r="J819" s="27"/>
      <c r="K819" s="24"/>
      <c r="L819" s="27"/>
      <c r="M819" s="21"/>
      <c r="N819" s="1" t="s">
        <v>1925</v>
      </c>
    </row>
    <row r="820" spans="1:52" ht="30" customHeight="1" x14ac:dyDescent="0.3">
      <c r="A820" s="22" t="s">
        <v>1929</v>
      </c>
      <c r="B820" s="22" t="s">
        <v>1930</v>
      </c>
      <c r="C820" s="22" t="s">
        <v>670</v>
      </c>
      <c r="D820" s="23">
        <v>0.29599999999999999</v>
      </c>
      <c r="E820" s="25">
        <f>단가대비표!O129</f>
        <v>2772</v>
      </c>
      <c r="F820" s="28">
        <f>TRUNC(E820*D820,1)</f>
        <v>820.5</v>
      </c>
      <c r="G820" s="25">
        <f>단가대비표!P129</f>
        <v>0</v>
      </c>
      <c r="H820" s="28">
        <f>TRUNC(G820*D820,1)</f>
        <v>0</v>
      </c>
      <c r="I820" s="25">
        <f>단가대비표!V129</f>
        <v>0</v>
      </c>
      <c r="J820" s="28">
        <f>TRUNC(I820*D820,1)</f>
        <v>0</v>
      </c>
      <c r="K820" s="25">
        <f>TRUNC(E820+G820+I820,1)</f>
        <v>2772</v>
      </c>
      <c r="L820" s="28">
        <f>TRUNC(F820+H820+J820,1)</f>
        <v>820.5</v>
      </c>
      <c r="M820" s="22" t="s">
        <v>52</v>
      </c>
      <c r="N820" s="2" t="s">
        <v>1925</v>
      </c>
      <c r="O820" s="2" t="s">
        <v>1931</v>
      </c>
      <c r="P820" s="2" t="s">
        <v>64</v>
      </c>
      <c r="Q820" s="2" t="s">
        <v>64</v>
      </c>
      <c r="R820" s="2" t="s">
        <v>63</v>
      </c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2" t="s">
        <v>52</v>
      </c>
      <c r="AW820" s="2" t="s">
        <v>1932</v>
      </c>
      <c r="AX820" s="2" t="s">
        <v>52</v>
      </c>
      <c r="AY820" s="2" t="s">
        <v>52</v>
      </c>
      <c r="AZ820" s="2" t="s">
        <v>52</v>
      </c>
    </row>
    <row r="821" spans="1:52" ht="30" customHeight="1" x14ac:dyDescent="0.3">
      <c r="A821" s="22" t="s">
        <v>681</v>
      </c>
      <c r="B821" s="22" t="s">
        <v>52</v>
      </c>
      <c r="C821" s="22" t="s">
        <v>52</v>
      </c>
      <c r="D821" s="23"/>
      <c r="E821" s="25"/>
      <c r="F821" s="28">
        <f>TRUNC(SUMIF(N820:N820, N819, F820:F820),0)</f>
        <v>820</v>
      </c>
      <c r="G821" s="25"/>
      <c r="H821" s="28">
        <f>TRUNC(SUMIF(N820:N820, N819, H820:H820),0)</f>
        <v>0</v>
      </c>
      <c r="I821" s="25"/>
      <c r="J821" s="28">
        <f>TRUNC(SUMIF(N820:N820, N819, J820:J820),0)</f>
        <v>0</v>
      </c>
      <c r="K821" s="25"/>
      <c r="L821" s="28">
        <f>F821+H821+J821</f>
        <v>820</v>
      </c>
      <c r="M821" s="22" t="s">
        <v>52</v>
      </c>
      <c r="N821" s="2" t="s">
        <v>67</v>
      </c>
      <c r="O821" s="2" t="s">
        <v>67</v>
      </c>
      <c r="P821" s="2" t="s">
        <v>52</v>
      </c>
      <c r="Q821" s="2" t="s">
        <v>52</v>
      </c>
      <c r="R821" s="2" t="s">
        <v>52</v>
      </c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2" t="s">
        <v>52</v>
      </c>
      <c r="AW821" s="2" t="s">
        <v>52</v>
      </c>
      <c r="AX821" s="2" t="s">
        <v>52</v>
      </c>
      <c r="AY821" s="2" t="s">
        <v>52</v>
      </c>
      <c r="AZ821" s="2" t="s">
        <v>52</v>
      </c>
    </row>
    <row r="822" spans="1:52" ht="30" customHeight="1" x14ac:dyDescent="0.3">
      <c r="A822" s="23"/>
      <c r="B822" s="23"/>
      <c r="C822" s="23"/>
      <c r="D822" s="23"/>
      <c r="E822" s="25"/>
      <c r="F822" s="28"/>
      <c r="G822" s="25"/>
      <c r="H822" s="28"/>
      <c r="I822" s="25"/>
      <c r="J822" s="28"/>
      <c r="K822" s="25"/>
      <c r="L822" s="28"/>
      <c r="M822" s="23"/>
    </row>
    <row r="823" spans="1:52" ht="30" customHeight="1" x14ac:dyDescent="0.3">
      <c r="A823" s="19" t="s">
        <v>1933</v>
      </c>
      <c r="B823" s="20"/>
      <c r="C823" s="20"/>
      <c r="D823" s="20"/>
      <c r="E823" s="24"/>
      <c r="F823" s="27"/>
      <c r="G823" s="24"/>
      <c r="H823" s="27"/>
      <c r="I823" s="24"/>
      <c r="J823" s="27"/>
      <c r="K823" s="24"/>
      <c r="L823" s="27"/>
      <c r="M823" s="21"/>
      <c r="N823" s="1" t="s">
        <v>401</v>
      </c>
    </row>
    <row r="824" spans="1:52" ht="30" customHeight="1" x14ac:dyDescent="0.3">
      <c r="A824" s="22" t="s">
        <v>1934</v>
      </c>
      <c r="B824" s="22" t="s">
        <v>1935</v>
      </c>
      <c r="C824" s="22" t="s">
        <v>78</v>
      </c>
      <c r="D824" s="23">
        <v>1</v>
      </c>
      <c r="E824" s="25">
        <f>일위대가목록!E130</f>
        <v>437</v>
      </c>
      <c r="F824" s="28">
        <f>TRUNC(E824*D824,1)</f>
        <v>437</v>
      </c>
      <c r="G824" s="25">
        <f>일위대가목록!F130</f>
        <v>13111</v>
      </c>
      <c r="H824" s="28">
        <f>TRUNC(G824*D824,1)</f>
        <v>13111</v>
      </c>
      <c r="I824" s="25">
        <f>일위대가목록!G130</f>
        <v>0</v>
      </c>
      <c r="J824" s="28">
        <f>TRUNC(I824*D824,1)</f>
        <v>0</v>
      </c>
      <c r="K824" s="25">
        <f t="shared" ref="K824:L826" si="135">TRUNC(E824+G824+I824,1)</f>
        <v>13548</v>
      </c>
      <c r="L824" s="28">
        <f t="shared" si="135"/>
        <v>13548</v>
      </c>
      <c r="M824" s="22" t="s">
        <v>1936</v>
      </c>
      <c r="N824" s="2" t="s">
        <v>401</v>
      </c>
      <c r="O824" s="2" t="s">
        <v>1937</v>
      </c>
      <c r="P824" s="2" t="s">
        <v>63</v>
      </c>
      <c r="Q824" s="2" t="s">
        <v>64</v>
      </c>
      <c r="R824" s="2" t="s">
        <v>64</v>
      </c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2" t="s">
        <v>52</v>
      </c>
      <c r="AW824" s="2" t="s">
        <v>1938</v>
      </c>
      <c r="AX824" s="2" t="s">
        <v>52</v>
      </c>
      <c r="AY824" s="2" t="s">
        <v>52</v>
      </c>
      <c r="AZ824" s="2" t="s">
        <v>52</v>
      </c>
    </row>
    <row r="825" spans="1:52" ht="30" customHeight="1" x14ac:dyDescent="0.3">
      <c r="A825" s="22" t="s">
        <v>1915</v>
      </c>
      <c r="B825" s="22" t="s">
        <v>1916</v>
      </c>
      <c r="C825" s="22" t="s">
        <v>78</v>
      </c>
      <c r="D825" s="23">
        <v>1</v>
      </c>
      <c r="E825" s="25">
        <f>일위대가목록!E126</f>
        <v>210</v>
      </c>
      <c r="F825" s="28">
        <f>TRUNC(E825*D825,1)</f>
        <v>210</v>
      </c>
      <c r="G825" s="25">
        <f>일위대가목록!F126</f>
        <v>12601</v>
      </c>
      <c r="H825" s="28">
        <f>TRUNC(G825*D825,1)</f>
        <v>12601</v>
      </c>
      <c r="I825" s="25">
        <f>일위대가목록!G126</f>
        <v>0</v>
      </c>
      <c r="J825" s="28">
        <f>TRUNC(I825*D825,1)</f>
        <v>0</v>
      </c>
      <c r="K825" s="25">
        <f t="shared" si="135"/>
        <v>12811</v>
      </c>
      <c r="L825" s="28">
        <f t="shared" si="135"/>
        <v>12811</v>
      </c>
      <c r="M825" s="22" t="s">
        <v>1917</v>
      </c>
      <c r="N825" s="2" t="s">
        <v>401</v>
      </c>
      <c r="O825" s="2" t="s">
        <v>1914</v>
      </c>
      <c r="P825" s="2" t="s">
        <v>63</v>
      </c>
      <c r="Q825" s="2" t="s">
        <v>64</v>
      </c>
      <c r="R825" s="2" t="s">
        <v>64</v>
      </c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2" t="s">
        <v>52</v>
      </c>
      <c r="AW825" s="2" t="s">
        <v>1939</v>
      </c>
      <c r="AX825" s="2" t="s">
        <v>52</v>
      </c>
      <c r="AY825" s="2" t="s">
        <v>52</v>
      </c>
      <c r="AZ825" s="2" t="s">
        <v>52</v>
      </c>
    </row>
    <row r="826" spans="1:52" ht="30" customHeight="1" x14ac:dyDescent="0.3">
      <c r="A826" s="22" t="s">
        <v>1926</v>
      </c>
      <c r="B826" s="22" t="s">
        <v>1927</v>
      </c>
      <c r="C826" s="22" t="s">
        <v>78</v>
      </c>
      <c r="D826" s="23">
        <v>1</v>
      </c>
      <c r="E826" s="25">
        <f>일위대가목록!E127</f>
        <v>820</v>
      </c>
      <c r="F826" s="28">
        <f>TRUNC(E826*D826,1)</f>
        <v>820</v>
      </c>
      <c r="G826" s="25">
        <f>일위대가목록!F127</f>
        <v>0</v>
      </c>
      <c r="H826" s="28">
        <f>TRUNC(G826*D826,1)</f>
        <v>0</v>
      </c>
      <c r="I826" s="25">
        <f>일위대가목록!G127</f>
        <v>0</v>
      </c>
      <c r="J826" s="28">
        <f>TRUNC(I826*D826,1)</f>
        <v>0</v>
      </c>
      <c r="K826" s="25">
        <f t="shared" si="135"/>
        <v>820</v>
      </c>
      <c r="L826" s="28">
        <f t="shared" si="135"/>
        <v>820</v>
      </c>
      <c r="M826" s="22" t="s">
        <v>1928</v>
      </c>
      <c r="N826" s="2" t="s">
        <v>401</v>
      </c>
      <c r="O826" s="2" t="s">
        <v>1925</v>
      </c>
      <c r="P826" s="2" t="s">
        <v>63</v>
      </c>
      <c r="Q826" s="2" t="s">
        <v>64</v>
      </c>
      <c r="R826" s="2" t="s">
        <v>64</v>
      </c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2" t="s">
        <v>52</v>
      </c>
      <c r="AW826" s="2" t="s">
        <v>1940</v>
      </c>
      <c r="AX826" s="2" t="s">
        <v>52</v>
      </c>
      <c r="AY826" s="2" t="s">
        <v>52</v>
      </c>
      <c r="AZ826" s="2" t="s">
        <v>52</v>
      </c>
    </row>
    <row r="827" spans="1:52" ht="30" customHeight="1" x14ac:dyDescent="0.3">
      <c r="A827" s="22" t="s">
        <v>681</v>
      </c>
      <c r="B827" s="22" t="s">
        <v>52</v>
      </c>
      <c r="C827" s="22" t="s">
        <v>52</v>
      </c>
      <c r="D827" s="23"/>
      <c r="E827" s="25"/>
      <c r="F827" s="28">
        <f>TRUNC(SUMIF(N824:N826, N823, F824:F826),0)</f>
        <v>1467</v>
      </c>
      <c r="G827" s="25"/>
      <c r="H827" s="28">
        <f>TRUNC(SUMIF(N824:N826, N823, H824:H826),0)</f>
        <v>25712</v>
      </c>
      <c r="I827" s="25"/>
      <c r="J827" s="28">
        <f>TRUNC(SUMIF(N824:N826, N823, J824:J826),0)</f>
        <v>0</v>
      </c>
      <c r="K827" s="25"/>
      <c r="L827" s="28">
        <f>F827+H827+J827</f>
        <v>27179</v>
      </c>
      <c r="M827" s="22" t="s">
        <v>52</v>
      </c>
      <c r="N827" s="2" t="s">
        <v>67</v>
      </c>
      <c r="O827" s="2" t="s">
        <v>67</v>
      </c>
      <c r="P827" s="2" t="s">
        <v>52</v>
      </c>
      <c r="Q827" s="2" t="s">
        <v>52</v>
      </c>
      <c r="R827" s="2" t="s">
        <v>52</v>
      </c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2" t="s">
        <v>52</v>
      </c>
      <c r="AW827" s="2" t="s">
        <v>52</v>
      </c>
      <c r="AX827" s="2" t="s">
        <v>52</v>
      </c>
      <c r="AY827" s="2" t="s">
        <v>52</v>
      </c>
      <c r="AZ827" s="2" t="s">
        <v>52</v>
      </c>
    </row>
    <row r="828" spans="1:52" ht="30" customHeight="1" x14ac:dyDescent="0.3">
      <c r="A828" s="23"/>
      <c r="B828" s="23"/>
      <c r="C828" s="23"/>
      <c r="D828" s="23"/>
      <c r="E828" s="25"/>
      <c r="F828" s="28"/>
      <c r="G828" s="25"/>
      <c r="H828" s="28"/>
      <c r="I828" s="25"/>
      <c r="J828" s="28"/>
      <c r="K828" s="25"/>
      <c r="L828" s="28"/>
      <c r="M828" s="23"/>
    </row>
    <row r="829" spans="1:52" ht="30" customHeight="1" x14ac:dyDescent="0.3">
      <c r="A829" s="19" t="s">
        <v>1941</v>
      </c>
      <c r="B829" s="20"/>
      <c r="C829" s="20"/>
      <c r="D829" s="20"/>
      <c r="E829" s="24"/>
      <c r="F829" s="27"/>
      <c r="G829" s="24"/>
      <c r="H829" s="27"/>
      <c r="I829" s="24"/>
      <c r="J829" s="27"/>
      <c r="K829" s="24"/>
      <c r="L829" s="27"/>
      <c r="M829" s="21"/>
      <c r="N829" s="1" t="s">
        <v>1695</v>
      </c>
    </row>
    <row r="830" spans="1:52" ht="30" customHeight="1" x14ac:dyDescent="0.3">
      <c r="A830" s="22" t="s">
        <v>1942</v>
      </c>
      <c r="B830" s="22" t="s">
        <v>52</v>
      </c>
      <c r="C830" s="22" t="s">
        <v>670</v>
      </c>
      <c r="D830" s="23">
        <v>0.16</v>
      </c>
      <c r="E830" s="25">
        <f>단가대비표!O128</f>
        <v>240</v>
      </c>
      <c r="F830" s="28">
        <f>TRUNC(E830*D830,1)</f>
        <v>38.4</v>
      </c>
      <c r="G830" s="25">
        <f>단가대비표!P128</f>
        <v>0</v>
      </c>
      <c r="H830" s="28">
        <f>TRUNC(G830*D830,1)</f>
        <v>0</v>
      </c>
      <c r="I830" s="25">
        <f>단가대비표!V128</f>
        <v>0</v>
      </c>
      <c r="J830" s="28">
        <f>TRUNC(I830*D830,1)</f>
        <v>0</v>
      </c>
      <c r="K830" s="25">
        <f>TRUNC(E830+G830+I830,1)</f>
        <v>240</v>
      </c>
      <c r="L830" s="28">
        <f>TRUNC(F830+H830+J830,1)</f>
        <v>38.4</v>
      </c>
      <c r="M830" s="22" t="s">
        <v>52</v>
      </c>
      <c r="N830" s="2" t="s">
        <v>1695</v>
      </c>
      <c r="O830" s="2" t="s">
        <v>1943</v>
      </c>
      <c r="P830" s="2" t="s">
        <v>64</v>
      </c>
      <c r="Q830" s="2" t="s">
        <v>64</v>
      </c>
      <c r="R830" s="2" t="s">
        <v>63</v>
      </c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2" t="s">
        <v>52</v>
      </c>
      <c r="AW830" s="2" t="s">
        <v>1944</v>
      </c>
      <c r="AX830" s="2" t="s">
        <v>52</v>
      </c>
      <c r="AY830" s="2" t="s">
        <v>52</v>
      </c>
      <c r="AZ830" s="2" t="s">
        <v>52</v>
      </c>
    </row>
    <row r="831" spans="1:52" ht="30" customHeight="1" x14ac:dyDescent="0.3">
      <c r="A831" s="22" t="s">
        <v>1888</v>
      </c>
      <c r="B831" s="22" t="s">
        <v>677</v>
      </c>
      <c r="C831" s="22" t="s">
        <v>678</v>
      </c>
      <c r="D831" s="23">
        <v>0.03</v>
      </c>
      <c r="E831" s="25">
        <f>단가대비표!O187</f>
        <v>0</v>
      </c>
      <c r="F831" s="28">
        <f>TRUNC(E831*D831,1)</f>
        <v>0</v>
      </c>
      <c r="G831" s="25">
        <f>단가대비표!P187</f>
        <v>263017</v>
      </c>
      <c r="H831" s="28">
        <f>TRUNC(G831*D831,1)</f>
        <v>7890.5</v>
      </c>
      <c r="I831" s="25">
        <f>단가대비표!V187</f>
        <v>0</v>
      </c>
      <c r="J831" s="28">
        <f>TRUNC(I831*D831,1)</f>
        <v>0</v>
      </c>
      <c r="K831" s="25">
        <f>TRUNC(E831+G831+I831,1)</f>
        <v>263017</v>
      </c>
      <c r="L831" s="28">
        <f>TRUNC(F831+H831+J831,1)</f>
        <v>7890.5</v>
      </c>
      <c r="M831" s="22" t="s">
        <v>52</v>
      </c>
      <c r="N831" s="2" t="s">
        <v>1695</v>
      </c>
      <c r="O831" s="2" t="s">
        <v>1889</v>
      </c>
      <c r="P831" s="2" t="s">
        <v>64</v>
      </c>
      <c r="Q831" s="2" t="s">
        <v>64</v>
      </c>
      <c r="R831" s="2" t="s">
        <v>63</v>
      </c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2" t="s">
        <v>52</v>
      </c>
      <c r="AW831" s="2" t="s">
        <v>1945</v>
      </c>
      <c r="AX831" s="2" t="s">
        <v>52</v>
      </c>
      <c r="AY831" s="2" t="s">
        <v>52</v>
      </c>
      <c r="AZ831" s="2" t="s">
        <v>52</v>
      </c>
    </row>
    <row r="832" spans="1:52" ht="30" customHeight="1" x14ac:dyDescent="0.3">
      <c r="A832" s="22" t="s">
        <v>681</v>
      </c>
      <c r="B832" s="22" t="s">
        <v>52</v>
      </c>
      <c r="C832" s="22" t="s">
        <v>52</v>
      </c>
      <c r="D832" s="23"/>
      <c r="E832" s="25"/>
      <c r="F832" s="28">
        <f>TRUNC(SUMIF(N830:N831, N829, F830:F831),0)</f>
        <v>38</v>
      </c>
      <c r="G832" s="25"/>
      <c r="H832" s="28">
        <f>TRUNC(SUMIF(N830:N831, N829, H830:H831),0)</f>
        <v>7890</v>
      </c>
      <c r="I832" s="25"/>
      <c r="J832" s="28">
        <f>TRUNC(SUMIF(N830:N831, N829, J830:J831),0)</f>
        <v>0</v>
      </c>
      <c r="K832" s="25"/>
      <c r="L832" s="28">
        <f>F832+H832+J832</f>
        <v>7928</v>
      </c>
      <c r="M832" s="22" t="s">
        <v>52</v>
      </c>
      <c r="N832" s="2" t="s">
        <v>67</v>
      </c>
      <c r="O832" s="2" t="s">
        <v>67</v>
      </c>
      <c r="P832" s="2" t="s">
        <v>52</v>
      </c>
      <c r="Q832" s="2" t="s">
        <v>52</v>
      </c>
      <c r="R832" s="2" t="s">
        <v>52</v>
      </c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2" t="s">
        <v>52</v>
      </c>
      <c r="AW832" s="2" t="s">
        <v>52</v>
      </c>
      <c r="AX832" s="2" t="s">
        <v>52</v>
      </c>
      <c r="AY832" s="2" t="s">
        <v>52</v>
      </c>
      <c r="AZ832" s="2" t="s">
        <v>52</v>
      </c>
    </row>
    <row r="833" spans="1:52" ht="30" customHeight="1" x14ac:dyDescent="0.3">
      <c r="A833" s="23"/>
      <c r="B833" s="23"/>
      <c r="C833" s="23"/>
      <c r="D833" s="23"/>
      <c r="E833" s="25"/>
      <c r="F833" s="28"/>
      <c r="G833" s="25"/>
      <c r="H833" s="28"/>
      <c r="I833" s="25"/>
      <c r="J833" s="28"/>
      <c r="K833" s="25"/>
      <c r="L833" s="28"/>
      <c r="M833" s="23"/>
    </row>
    <row r="834" spans="1:52" ht="30" customHeight="1" x14ac:dyDescent="0.3">
      <c r="A834" s="19" t="s">
        <v>1946</v>
      </c>
      <c r="B834" s="20"/>
      <c r="C834" s="20"/>
      <c r="D834" s="20"/>
      <c r="E834" s="24"/>
      <c r="F834" s="27"/>
      <c r="G834" s="24"/>
      <c r="H834" s="27"/>
      <c r="I834" s="24"/>
      <c r="J834" s="27"/>
      <c r="K834" s="24"/>
      <c r="L834" s="27"/>
      <c r="M834" s="21"/>
      <c r="N834" s="1" t="s">
        <v>1937</v>
      </c>
    </row>
    <row r="835" spans="1:52" ht="30" customHeight="1" x14ac:dyDescent="0.3">
      <c r="A835" s="22" t="s">
        <v>1888</v>
      </c>
      <c r="B835" s="22" t="s">
        <v>677</v>
      </c>
      <c r="C835" s="22" t="s">
        <v>678</v>
      </c>
      <c r="D835" s="23">
        <v>3.5000000000000003E-2</v>
      </c>
      <c r="E835" s="25">
        <f>단가대비표!O187</f>
        <v>0</v>
      </c>
      <c r="F835" s="28">
        <f>TRUNC(E835*D835,1)</f>
        <v>0</v>
      </c>
      <c r="G835" s="25">
        <f>단가대비표!P187</f>
        <v>263017</v>
      </c>
      <c r="H835" s="28">
        <f>TRUNC(G835*D835,1)</f>
        <v>9205.5</v>
      </c>
      <c r="I835" s="25">
        <f>단가대비표!V187</f>
        <v>0</v>
      </c>
      <c r="J835" s="28">
        <f>TRUNC(I835*D835,1)</f>
        <v>0</v>
      </c>
      <c r="K835" s="25">
        <f t="shared" ref="K835:L838" si="136">TRUNC(E835+G835+I835,1)</f>
        <v>263017</v>
      </c>
      <c r="L835" s="28">
        <f t="shared" si="136"/>
        <v>9205.5</v>
      </c>
      <c r="M835" s="22" t="s">
        <v>52</v>
      </c>
      <c r="N835" s="2" t="s">
        <v>1937</v>
      </c>
      <c r="O835" s="2" t="s">
        <v>1889</v>
      </c>
      <c r="P835" s="2" t="s">
        <v>64</v>
      </c>
      <c r="Q835" s="2" t="s">
        <v>64</v>
      </c>
      <c r="R835" s="2" t="s">
        <v>63</v>
      </c>
      <c r="S835" s="3"/>
      <c r="T835" s="3"/>
      <c r="U835" s="3"/>
      <c r="V835" s="3">
        <v>1</v>
      </c>
      <c r="W835" s="3">
        <v>2</v>
      </c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2" t="s">
        <v>52</v>
      </c>
      <c r="AW835" s="2" t="s">
        <v>1947</v>
      </c>
      <c r="AX835" s="2" t="s">
        <v>52</v>
      </c>
      <c r="AY835" s="2" t="s">
        <v>52</v>
      </c>
      <c r="AZ835" s="2" t="s">
        <v>52</v>
      </c>
    </row>
    <row r="836" spans="1:52" ht="30" customHeight="1" x14ac:dyDescent="0.3">
      <c r="A836" s="22" t="s">
        <v>1134</v>
      </c>
      <c r="B836" s="22" t="s">
        <v>677</v>
      </c>
      <c r="C836" s="22" t="s">
        <v>678</v>
      </c>
      <c r="D836" s="23">
        <v>0.01</v>
      </c>
      <c r="E836" s="25">
        <f>단가대비표!O172</f>
        <v>0</v>
      </c>
      <c r="F836" s="28">
        <f>TRUNC(E836*D836,1)</f>
        <v>0</v>
      </c>
      <c r="G836" s="25">
        <f>단가대비표!P172</f>
        <v>172068</v>
      </c>
      <c r="H836" s="28">
        <f>TRUNC(G836*D836,1)</f>
        <v>1720.6</v>
      </c>
      <c r="I836" s="25">
        <f>단가대비표!V172</f>
        <v>0</v>
      </c>
      <c r="J836" s="28">
        <f>TRUNC(I836*D836,1)</f>
        <v>0</v>
      </c>
      <c r="K836" s="25">
        <f t="shared" si="136"/>
        <v>172068</v>
      </c>
      <c r="L836" s="28">
        <f t="shared" si="136"/>
        <v>1720.6</v>
      </c>
      <c r="M836" s="22" t="s">
        <v>52</v>
      </c>
      <c r="N836" s="2" t="s">
        <v>1937</v>
      </c>
      <c r="O836" s="2" t="s">
        <v>1186</v>
      </c>
      <c r="P836" s="2" t="s">
        <v>64</v>
      </c>
      <c r="Q836" s="2" t="s">
        <v>64</v>
      </c>
      <c r="R836" s="2" t="s">
        <v>63</v>
      </c>
      <c r="S836" s="3"/>
      <c r="T836" s="3"/>
      <c r="U836" s="3"/>
      <c r="V836" s="3">
        <v>1</v>
      </c>
      <c r="W836" s="3">
        <v>2</v>
      </c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2" t="s">
        <v>52</v>
      </c>
      <c r="AW836" s="2" t="s">
        <v>1948</v>
      </c>
      <c r="AX836" s="2" t="s">
        <v>52</v>
      </c>
      <c r="AY836" s="2" t="s">
        <v>52</v>
      </c>
      <c r="AZ836" s="2" t="s">
        <v>52</v>
      </c>
    </row>
    <row r="837" spans="1:52" ht="30" customHeight="1" x14ac:dyDescent="0.3">
      <c r="A837" s="22" t="s">
        <v>1892</v>
      </c>
      <c r="B837" s="22" t="s">
        <v>1806</v>
      </c>
      <c r="C837" s="22" t="s">
        <v>630</v>
      </c>
      <c r="D837" s="23">
        <v>1</v>
      </c>
      <c r="E837" s="25">
        <f>TRUNC(SUMIF(V835:V838, RIGHTB(O837, 1), H835:H838)*U837, 2)</f>
        <v>437.04</v>
      </c>
      <c r="F837" s="28">
        <f>TRUNC(E837*D837,1)</f>
        <v>437</v>
      </c>
      <c r="G837" s="25">
        <v>0</v>
      </c>
      <c r="H837" s="28">
        <f>TRUNC(G837*D837,1)</f>
        <v>0</v>
      </c>
      <c r="I837" s="25">
        <v>0</v>
      </c>
      <c r="J837" s="28">
        <f>TRUNC(I837*D837,1)</f>
        <v>0</v>
      </c>
      <c r="K837" s="25">
        <f t="shared" si="136"/>
        <v>437</v>
      </c>
      <c r="L837" s="28">
        <f t="shared" si="136"/>
        <v>437</v>
      </c>
      <c r="M837" s="22" t="s">
        <v>52</v>
      </c>
      <c r="N837" s="2" t="s">
        <v>1937</v>
      </c>
      <c r="O837" s="2" t="s">
        <v>631</v>
      </c>
      <c r="P837" s="2" t="s">
        <v>64</v>
      </c>
      <c r="Q837" s="2" t="s">
        <v>64</v>
      </c>
      <c r="R837" s="2" t="s">
        <v>64</v>
      </c>
      <c r="S837" s="3">
        <v>1</v>
      </c>
      <c r="T837" s="3">
        <v>0</v>
      </c>
      <c r="U837" s="3">
        <v>0.04</v>
      </c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2" t="s">
        <v>52</v>
      </c>
      <c r="AW837" s="2" t="s">
        <v>1949</v>
      </c>
      <c r="AX837" s="2" t="s">
        <v>52</v>
      </c>
      <c r="AY837" s="2" t="s">
        <v>52</v>
      </c>
      <c r="AZ837" s="2" t="s">
        <v>52</v>
      </c>
    </row>
    <row r="838" spans="1:52" ht="30" customHeight="1" x14ac:dyDescent="0.3">
      <c r="A838" s="22" t="s">
        <v>1921</v>
      </c>
      <c r="B838" s="22" t="s">
        <v>1922</v>
      </c>
      <c r="C838" s="22" t="s">
        <v>630</v>
      </c>
      <c r="D838" s="23">
        <v>1</v>
      </c>
      <c r="E838" s="25">
        <v>0</v>
      </c>
      <c r="F838" s="28">
        <f>TRUNC(E838*D838,1)</f>
        <v>0</v>
      </c>
      <c r="G838" s="25">
        <f>TRUNC(SUMIF(W835:W838, RIGHTB(O838, 1), H835:H838)*U838, 2)</f>
        <v>2185.2199999999998</v>
      </c>
      <c r="H838" s="28">
        <f>TRUNC(G838*D838,1)</f>
        <v>2185.1999999999998</v>
      </c>
      <c r="I838" s="25">
        <v>0</v>
      </c>
      <c r="J838" s="28">
        <f>TRUNC(I838*D838,1)</f>
        <v>0</v>
      </c>
      <c r="K838" s="25">
        <f t="shared" si="136"/>
        <v>2185.1999999999998</v>
      </c>
      <c r="L838" s="28">
        <f t="shared" si="136"/>
        <v>2185.1999999999998</v>
      </c>
      <c r="M838" s="22" t="s">
        <v>52</v>
      </c>
      <c r="N838" s="2" t="s">
        <v>1937</v>
      </c>
      <c r="O838" s="2" t="s">
        <v>1194</v>
      </c>
      <c r="P838" s="2" t="s">
        <v>64</v>
      </c>
      <c r="Q838" s="2" t="s">
        <v>64</v>
      </c>
      <c r="R838" s="2" t="s">
        <v>64</v>
      </c>
      <c r="S838" s="3">
        <v>1</v>
      </c>
      <c r="T838" s="3">
        <v>1</v>
      </c>
      <c r="U838" s="3">
        <v>0.2</v>
      </c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2" t="s">
        <v>52</v>
      </c>
      <c r="AW838" s="2" t="s">
        <v>1950</v>
      </c>
      <c r="AX838" s="2" t="s">
        <v>52</v>
      </c>
      <c r="AY838" s="2" t="s">
        <v>52</v>
      </c>
      <c r="AZ838" s="2" t="s">
        <v>52</v>
      </c>
    </row>
    <row r="839" spans="1:52" ht="30" customHeight="1" x14ac:dyDescent="0.3">
      <c r="A839" s="22" t="s">
        <v>681</v>
      </c>
      <c r="B839" s="22" t="s">
        <v>52</v>
      </c>
      <c r="C839" s="22" t="s">
        <v>52</v>
      </c>
      <c r="D839" s="23"/>
      <c r="E839" s="25"/>
      <c r="F839" s="28">
        <f>TRUNC(SUMIF(N835:N838, N834, F835:F838),0)</f>
        <v>437</v>
      </c>
      <c r="G839" s="25"/>
      <c r="H839" s="28">
        <f>TRUNC(SUMIF(N835:N838, N834, H835:H838),0)</f>
        <v>13111</v>
      </c>
      <c r="I839" s="25"/>
      <c r="J839" s="28">
        <f>TRUNC(SUMIF(N835:N838, N834, J835:J838),0)</f>
        <v>0</v>
      </c>
      <c r="K839" s="25"/>
      <c r="L839" s="28">
        <f>F839+H839+J839</f>
        <v>13548</v>
      </c>
      <c r="M839" s="22" t="s">
        <v>52</v>
      </c>
      <c r="N839" s="2" t="s">
        <v>67</v>
      </c>
      <c r="O839" s="2" t="s">
        <v>67</v>
      </c>
      <c r="P839" s="2" t="s">
        <v>52</v>
      </c>
      <c r="Q839" s="2" t="s">
        <v>52</v>
      </c>
      <c r="R839" s="2" t="s">
        <v>52</v>
      </c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2" t="s">
        <v>52</v>
      </c>
      <c r="AW839" s="2" t="s">
        <v>52</v>
      </c>
      <c r="AX839" s="2" t="s">
        <v>52</v>
      </c>
      <c r="AY839" s="2" t="s">
        <v>52</v>
      </c>
      <c r="AZ839" s="2" t="s">
        <v>52</v>
      </c>
    </row>
    <row r="840" spans="1:52" ht="30" customHeight="1" x14ac:dyDescent="0.3">
      <c r="A840" s="23"/>
      <c r="B840" s="23"/>
      <c r="C840" s="23"/>
      <c r="D840" s="23"/>
      <c r="E840" s="25"/>
      <c r="F840" s="28"/>
      <c r="G840" s="25"/>
      <c r="H840" s="28"/>
      <c r="I840" s="25"/>
      <c r="J840" s="28"/>
      <c r="K840" s="25"/>
      <c r="L840" s="28"/>
      <c r="M840" s="23"/>
    </row>
    <row r="841" spans="1:52" ht="30" customHeight="1" x14ac:dyDescent="0.3">
      <c r="A841" s="19" t="s">
        <v>1951</v>
      </c>
      <c r="B841" s="20"/>
      <c r="C841" s="20"/>
      <c r="D841" s="20"/>
      <c r="E841" s="24"/>
      <c r="F841" s="27"/>
      <c r="G841" s="24"/>
      <c r="H841" s="27"/>
      <c r="I841" s="24"/>
      <c r="J841" s="27"/>
      <c r="K841" s="24"/>
      <c r="L841" s="27"/>
      <c r="M841" s="21"/>
      <c r="N841" s="1" t="s">
        <v>1952</v>
      </c>
    </row>
    <row r="842" spans="1:52" ht="30" customHeight="1" x14ac:dyDescent="0.3">
      <c r="A842" s="22" t="s">
        <v>1956</v>
      </c>
      <c r="B842" s="22" t="s">
        <v>677</v>
      </c>
      <c r="C842" s="22" t="s">
        <v>678</v>
      </c>
      <c r="D842" s="23">
        <v>0.05</v>
      </c>
      <c r="E842" s="25">
        <f>단가대비표!O188</f>
        <v>0</v>
      </c>
      <c r="F842" s="28">
        <f>TRUNC(E842*D842,1)</f>
        <v>0</v>
      </c>
      <c r="G842" s="25">
        <f>단가대비표!P188</f>
        <v>256883</v>
      </c>
      <c r="H842" s="28">
        <f>TRUNC(G842*D842,1)</f>
        <v>12844.1</v>
      </c>
      <c r="I842" s="25">
        <f>단가대비표!V188</f>
        <v>0</v>
      </c>
      <c r="J842" s="28">
        <f>TRUNC(I842*D842,1)</f>
        <v>0</v>
      </c>
      <c r="K842" s="25">
        <f t="shared" ref="K842:L844" si="137">TRUNC(E842+G842+I842,1)</f>
        <v>256883</v>
      </c>
      <c r="L842" s="28">
        <f t="shared" si="137"/>
        <v>12844.1</v>
      </c>
      <c r="M842" s="22" t="s">
        <v>52</v>
      </c>
      <c r="N842" s="2" t="s">
        <v>1952</v>
      </c>
      <c r="O842" s="2" t="s">
        <v>1957</v>
      </c>
      <c r="P842" s="2" t="s">
        <v>64</v>
      </c>
      <c r="Q842" s="2" t="s">
        <v>64</v>
      </c>
      <c r="R842" s="2" t="s">
        <v>63</v>
      </c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2" t="s">
        <v>52</v>
      </c>
      <c r="AW842" s="2" t="s">
        <v>1958</v>
      </c>
      <c r="AX842" s="2" t="s">
        <v>52</v>
      </c>
      <c r="AY842" s="2" t="s">
        <v>52</v>
      </c>
      <c r="AZ842" s="2" t="s">
        <v>52</v>
      </c>
    </row>
    <row r="843" spans="1:52" ht="30" customHeight="1" x14ac:dyDescent="0.3">
      <c r="A843" s="22" t="s">
        <v>1134</v>
      </c>
      <c r="B843" s="22" t="s">
        <v>677</v>
      </c>
      <c r="C843" s="22" t="s">
        <v>678</v>
      </c>
      <c r="D843" s="23">
        <v>2.5000000000000001E-2</v>
      </c>
      <c r="E843" s="25">
        <f>단가대비표!O172</f>
        <v>0</v>
      </c>
      <c r="F843" s="28">
        <f>TRUNC(E843*D843,1)</f>
        <v>0</v>
      </c>
      <c r="G843" s="25">
        <f>단가대비표!P172</f>
        <v>172068</v>
      </c>
      <c r="H843" s="28">
        <f>TRUNC(G843*D843,1)</f>
        <v>4301.7</v>
      </c>
      <c r="I843" s="25">
        <f>단가대비표!V172</f>
        <v>0</v>
      </c>
      <c r="J843" s="28">
        <f>TRUNC(I843*D843,1)</f>
        <v>0</v>
      </c>
      <c r="K843" s="25">
        <f t="shared" si="137"/>
        <v>172068</v>
      </c>
      <c r="L843" s="28">
        <f t="shared" si="137"/>
        <v>4301.7</v>
      </c>
      <c r="M843" s="22" t="s">
        <v>52</v>
      </c>
      <c r="N843" s="2" t="s">
        <v>1952</v>
      </c>
      <c r="O843" s="2" t="s">
        <v>1186</v>
      </c>
      <c r="P843" s="2" t="s">
        <v>64</v>
      </c>
      <c r="Q843" s="2" t="s">
        <v>64</v>
      </c>
      <c r="R843" s="2" t="s">
        <v>63</v>
      </c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2" t="s">
        <v>52</v>
      </c>
      <c r="AW843" s="2" t="s">
        <v>1959</v>
      </c>
      <c r="AX843" s="2" t="s">
        <v>52</v>
      </c>
      <c r="AY843" s="2" t="s">
        <v>52</v>
      </c>
      <c r="AZ843" s="2" t="s">
        <v>52</v>
      </c>
    </row>
    <row r="844" spans="1:52" ht="30" customHeight="1" x14ac:dyDescent="0.3">
      <c r="A844" s="22" t="s">
        <v>1960</v>
      </c>
      <c r="B844" s="22" t="s">
        <v>1961</v>
      </c>
      <c r="C844" s="22" t="s">
        <v>540</v>
      </c>
      <c r="D844" s="23">
        <v>0.35</v>
      </c>
      <c r="E844" s="25">
        <f>단가대비표!O127</f>
        <v>2520</v>
      </c>
      <c r="F844" s="28">
        <f>TRUNC(E844*D844,1)</f>
        <v>882</v>
      </c>
      <c r="G844" s="25">
        <f>단가대비표!P127</f>
        <v>0</v>
      </c>
      <c r="H844" s="28">
        <f>TRUNC(G844*D844,1)</f>
        <v>0</v>
      </c>
      <c r="I844" s="25">
        <f>단가대비표!V127</f>
        <v>0</v>
      </c>
      <c r="J844" s="28">
        <f>TRUNC(I844*D844,1)</f>
        <v>0</v>
      </c>
      <c r="K844" s="25">
        <f t="shared" si="137"/>
        <v>2520</v>
      </c>
      <c r="L844" s="28">
        <f t="shared" si="137"/>
        <v>882</v>
      </c>
      <c r="M844" s="22" t="s">
        <v>52</v>
      </c>
      <c r="N844" s="2" t="s">
        <v>1952</v>
      </c>
      <c r="O844" s="2" t="s">
        <v>1962</v>
      </c>
      <c r="P844" s="2" t="s">
        <v>64</v>
      </c>
      <c r="Q844" s="2" t="s">
        <v>64</v>
      </c>
      <c r="R844" s="2" t="s">
        <v>63</v>
      </c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2" t="s">
        <v>52</v>
      </c>
      <c r="AW844" s="2" t="s">
        <v>1963</v>
      </c>
      <c r="AX844" s="2" t="s">
        <v>52</v>
      </c>
      <c r="AY844" s="2" t="s">
        <v>52</v>
      </c>
      <c r="AZ844" s="2" t="s">
        <v>52</v>
      </c>
    </row>
    <row r="845" spans="1:52" ht="30" customHeight="1" x14ac:dyDescent="0.3">
      <c r="A845" s="22" t="s">
        <v>681</v>
      </c>
      <c r="B845" s="22" t="s">
        <v>52</v>
      </c>
      <c r="C845" s="22" t="s">
        <v>52</v>
      </c>
      <c r="D845" s="23"/>
      <c r="E845" s="25"/>
      <c r="F845" s="28">
        <f>TRUNC(SUMIF(N842:N844, N841, F842:F844),0)</f>
        <v>882</v>
      </c>
      <c r="G845" s="25"/>
      <c r="H845" s="28">
        <f>TRUNC(SUMIF(N842:N844, N841, H842:H844),0)</f>
        <v>17145</v>
      </c>
      <c r="I845" s="25"/>
      <c r="J845" s="28">
        <f>TRUNC(SUMIF(N842:N844, N841, J842:J844),0)</f>
        <v>0</v>
      </c>
      <c r="K845" s="25"/>
      <c r="L845" s="28">
        <f>F845+H845+J845</f>
        <v>18027</v>
      </c>
      <c r="M845" s="22" t="s">
        <v>52</v>
      </c>
      <c r="N845" s="2" t="s">
        <v>67</v>
      </c>
      <c r="O845" s="2" t="s">
        <v>67</v>
      </c>
      <c r="P845" s="2" t="s">
        <v>52</v>
      </c>
      <c r="Q845" s="2" t="s">
        <v>52</v>
      </c>
      <c r="R845" s="2" t="s">
        <v>52</v>
      </c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2" t="s">
        <v>52</v>
      </c>
      <c r="AW845" s="2" t="s">
        <v>52</v>
      </c>
      <c r="AX845" s="2" t="s">
        <v>52</v>
      </c>
      <c r="AY845" s="2" t="s">
        <v>52</v>
      </c>
      <c r="AZ845" s="2" t="s">
        <v>52</v>
      </c>
    </row>
    <row r="846" spans="1:52" ht="30" customHeight="1" x14ac:dyDescent="0.3">
      <c r="A846" s="23"/>
      <c r="B846" s="23"/>
      <c r="C846" s="23"/>
      <c r="D846" s="23"/>
      <c r="E846" s="25"/>
      <c r="F846" s="28"/>
      <c r="G846" s="25"/>
      <c r="H846" s="28"/>
      <c r="I846" s="25"/>
      <c r="J846" s="28"/>
      <c r="K846" s="25"/>
      <c r="L846" s="28"/>
      <c r="M846" s="23"/>
    </row>
    <row r="847" spans="1:52" ht="30" customHeight="1" x14ac:dyDescent="0.3">
      <c r="A847" s="19" t="s">
        <v>1964</v>
      </c>
      <c r="B847" s="20"/>
      <c r="C847" s="20"/>
      <c r="D847" s="20"/>
      <c r="E847" s="24"/>
      <c r="F847" s="27"/>
      <c r="G847" s="24"/>
      <c r="H847" s="27"/>
      <c r="I847" s="24"/>
      <c r="J847" s="27"/>
      <c r="K847" s="24"/>
      <c r="L847" s="27"/>
      <c r="M847" s="21"/>
      <c r="N847" s="1" t="s">
        <v>250</v>
      </c>
    </row>
    <row r="848" spans="1:52" ht="30" customHeight="1" x14ac:dyDescent="0.3">
      <c r="A848" s="22" t="s">
        <v>1965</v>
      </c>
      <c r="B848" s="22" t="s">
        <v>1966</v>
      </c>
      <c r="C848" s="22" t="s">
        <v>78</v>
      </c>
      <c r="D848" s="23">
        <v>1.05</v>
      </c>
      <c r="E848" s="25">
        <f>단가대비표!O86</f>
        <v>5415</v>
      </c>
      <c r="F848" s="28">
        <f>TRUNC(E848*D848,1)</f>
        <v>5685.7</v>
      </c>
      <c r="G848" s="25">
        <f>단가대비표!P86</f>
        <v>0</v>
      </c>
      <c r="H848" s="28">
        <f>TRUNC(G848*D848,1)</f>
        <v>0</v>
      </c>
      <c r="I848" s="25">
        <f>단가대비표!V86</f>
        <v>0</v>
      </c>
      <c r="J848" s="28">
        <f>TRUNC(I848*D848,1)</f>
        <v>0</v>
      </c>
      <c r="K848" s="25">
        <f>TRUNC(E848+G848+I848,1)</f>
        <v>5415</v>
      </c>
      <c r="L848" s="28">
        <f>TRUNC(F848+H848+J848,1)</f>
        <v>5685.7</v>
      </c>
      <c r="M848" s="22" t="s">
        <v>52</v>
      </c>
      <c r="N848" s="2" t="s">
        <v>250</v>
      </c>
      <c r="O848" s="2" t="s">
        <v>1967</v>
      </c>
      <c r="P848" s="2" t="s">
        <v>64</v>
      </c>
      <c r="Q848" s="2" t="s">
        <v>64</v>
      </c>
      <c r="R848" s="2" t="s">
        <v>63</v>
      </c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2" t="s">
        <v>52</v>
      </c>
      <c r="AW848" s="2" t="s">
        <v>1968</v>
      </c>
      <c r="AX848" s="2" t="s">
        <v>52</v>
      </c>
      <c r="AY848" s="2" t="s">
        <v>52</v>
      </c>
      <c r="AZ848" s="2" t="s">
        <v>52</v>
      </c>
    </row>
    <row r="849" spans="1:52" ht="30" customHeight="1" x14ac:dyDescent="0.3">
      <c r="A849" s="22" t="s">
        <v>1969</v>
      </c>
      <c r="B849" s="22" t="s">
        <v>1970</v>
      </c>
      <c r="C849" s="22" t="s">
        <v>78</v>
      </c>
      <c r="D849" s="23">
        <v>1</v>
      </c>
      <c r="E849" s="25">
        <f>일위대가목록!E158</f>
        <v>5856</v>
      </c>
      <c r="F849" s="28">
        <f>TRUNC(E849*D849,1)</f>
        <v>5856</v>
      </c>
      <c r="G849" s="25">
        <f>일위대가목록!F158</f>
        <v>15088</v>
      </c>
      <c r="H849" s="28">
        <f>TRUNC(G849*D849,1)</f>
        <v>15088</v>
      </c>
      <c r="I849" s="25">
        <f>일위대가목록!G158</f>
        <v>452</v>
      </c>
      <c r="J849" s="28">
        <f>TRUNC(I849*D849,1)</f>
        <v>452</v>
      </c>
      <c r="K849" s="25">
        <f>TRUNC(E849+G849+I849,1)</f>
        <v>21396</v>
      </c>
      <c r="L849" s="28">
        <f>TRUNC(F849+H849+J849,1)</f>
        <v>21396</v>
      </c>
      <c r="M849" s="22" t="s">
        <v>1971</v>
      </c>
      <c r="N849" s="2" t="s">
        <v>250</v>
      </c>
      <c r="O849" s="2" t="s">
        <v>1972</v>
      </c>
      <c r="P849" s="2" t="s">
        <v>63</v>
      </c>
      <c r="Q849" s="2" t="s">
        <v>64</v>
      </c>
      <c r="R849" s="2" t="s">
        <v>64</v>
      </c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2" t="s">
        <v>52</v>
      </c>
      <c r="AW849" s="2" t="s">
        <v>1973</v>
      </c>
      <c r="AX849" s="2" t="s">
        <v>52</v>
      </c>
      <c r="AY849" s="2" t="s">
        <v>52</v>
      </c>
      <c r="AZ849" s="2" t="s">
        <v>52</v>
      </c>
    </row>
    <row r="850" spans="1:52" ht="30" customHeight="1" x14ac:dyDescent="0.3">
      <c r="A850" s="22" t="s">
        <v>681</v>
      </c>
      <c r="B850" s="22" t="s">
        <v>52</v>
      </c>
      <c r="C850" s="22" t="s">
        <v>52</v>
      </c>
      <c r="D850" s="23"/>
      <c r="E850" s="25"/>
      <c r="F850" s="28">
        <f>TRUNC(SUMIF(N848:N849, N847, F848:F849),0)</f>
        <v>11541</v>
      </c>
      <c r="G850" s="25"/>
      <c r="H850" s="28">
        <f>TRUNC(SUMIF(N848:N849, N847, H848:H849),0)</f>
        <v>15088</v>
      </c>
      <c r="I850" s="25"/>
      <c r="J850" s="28">
        <f>TRUNC(SUMIF(N848:N849, N847, J848:J849),0)</f>
        <v>452</v>
      </c>
      <c r="K850" s="25"/>
      <c r="L850" s="28">
        <f>F850+H850+J850</f>
        <v>27081</v>
      </c>
      <c r="M850" s="22" t="s">
        <v>52</v>
      </c>
      <c r="N850" s="2" t="s">
        <v>67</v>
      </c>
      <c r="O850" s="2" t="s">
        <v>67</v>
      </c>
      <c r="P850" s="2" t="s">
        <v>52</v>
      </c>
      <c r="Q850" s="2" t="s">
        <v>52</v>
      </c>
      <c r="R850" s="2" t="s">
        <v>52</v>
      </c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2" t="s">
        <v>52</v>
      </c>
      <c r="AW850" s="2" t="s">
        <v>52</v>
      </c>
      <c r="AX850" s="2" t="s">
        <v>52</v>
      </c>
      <c r="AY850" s="2" t="s">
        <v>52</v>
      </c>
      <c r="AZ850" s="2" t="s">
        <v>52</v>
      </c>
    </row>
    <row r="851" spans="1:52" ht="30" customHeight="1" x14ac:dyDescent="0.3">
      <c r="A851" s="23"/>
      <c r="B851" s="23"/>
      <c r="C851" s="23"/>
      <c r="D851" s="23"/>
      <c r="E851" s="25"/>
      <c r="F851" s="28"/>
      <c r="G851" s="25"/>
      <c r="H851" s="28"/>
      <c r="I851" s="25"/>
      <c r="J851" s="28"/>
      <c r="K851" s="25"/>
      <c r="L851" s="28"/>
      <c r="M851" s="23"/>
    </row>
    <row r="852" spans="1:52" ht="30" customHeight="1" x14ac:dyDescent="0.3">
      <c r="A852" s="19" t="s">
        <v>1974</v>
      </c>
      <c r="B852" s="20"/>
      <c r="C852" s="20"/>
      <c r="D852" s="20"/>
      <c r="E852" s="24"/>
      <c r="F852" s="27"/>
      <c r="G852" s="24"/>
      <c r="H852" s="27"/>
      <c r="I852" s="24"/>
      <c r="J852" s="27"/>
      <c r="K852" s="24"/>
      <c r="L852" s="27"/>
      <c r="M852" s="21"/>
      <c r="N852" s="1" t="s">
        <v>265</v>
      </c>
    </row>
    <row r="853" spans="1:52" ht="30" customHeight="1" x14ac:dyDescent="0.3">
      <c r="A853" s="22" t="s">
        <v>1975</v>
      </c>
      <c r="B853" s="22" t="s">
        <v>1976</v>
      </c>
      <c r="C853" s="22" t="s">
        <v>78</v>
      </c>
      <c r="D853" s="23">
        <v>1.05</v>
      </c>
      <c r="E853" s="25">
        <f>단가대비표!O88</f>
        <v>12000</v>
      </c>
      <c r="F853" s="28">
        <f>TRUNC(E853*D853,1)</f>
        <v>12600</v>
      </c>
      <c r="G853" s="25">
        <f>단가대비표!P88</f>
        <v>0</v>
      </c>
      <c r="H853" s="28">
        <f>TRUNC(G853*D853,1)</f>
        <v>0</v>
      </c>
      <c r="I853" s="25">
        <f>단가대비표!V88</f>
        <v>0</v>
      </c>
      <c r="J853" s="28">
        <f>TRUNC(I853*D853,1)</f>
        <v>0</v>
      </c>
      <c r="K853" s="25">
        <f>TRUNC(E853+G853+I853,1)</f>
        <v>12000</v>
      </c>
      <c r="L853" s="28">
        <f>TRUNC(F853+H853+J853,1)</f>
        <v>12600</v>
      </c>
      <c r="M853" s="22" t="s">
        <v>52</v>
      </c>
      <c r="N853" s="2" t="s">
        <v>265</v>
      </c>
      <c r="O853" s="2" t="s">
        <v>1977</v>
      </c>
      <c r="P853" s="2" t="s">
        <v>64</v>
      </c>
      <c r="Q853" s="2" t="s">
        <v>64</v>
      </c>
      <c r="R853" s="2" t="s">
        <v>63</v>
      </c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2" t="s">
        <v>52</v>
      </c>
      <c r="AW853" s="2" t="s">
        <v>1978</v>
      </c>
      <c r="AX853" s="2" t="s">
        <v>52</v>
      </c>
      <c r="AY853" s="2" t="s">
        <v>52</v>
      </c>
      <c r="AZ853" s="2" t="s">
        <v>52</v>
      </c>
    </row>
    <row r="854" spans="1:52" ht="30" customHeight="1" x14ac:dyDescent="0.3">
      <c r="A854" s="22" t="s">
        <v>1953</v>
      </c>
      <c r="B854" s="22" t="s">
        <v>1954</v>
      </c>
      <c r="C854" s="22" t="s">
        <v>78</v>
      </c>
      <c r="D854" s="23">
        <v>1</v>
      </c>
      <c r="E854" s="25">
        <f>일위대가목록!E131</f>
        <v>882</v>
      </c>
      <c r="F854" s="28">
        <f>TRUNC(E854*D854,1)</f>
        <v>882</v>
      </c>
      <c r="G854" s="25">
        <f>일위대가목록!F131</f>
        <v>17145</v>
      </c>
      <c r="H854" s="28">
        <f>TRUNC(G854*D854,1)</f>
        <v>17145</v>
      </c>
      <c r="I854" s="25">
        <f>일위대가목록!G131</f>
        <v>0</v>
      </c>
      <c r="J854" s="28">
        <f>TRUNC(I854*D854,1)</f>
        <v>0</v>
      </c>
      <c r="K854" s="25">
        <f>TRUNC(E854+G854+I854,1)</f>
        <v>18027</v>
      </c>
      <c r="L854" s="28">
        <f>TRUNC(F854+H854+J854,1)</f>
        <v>18027</v>
      </c>
      <c r="M854" s="22" t="s">
        <v>1955</v>
      </c>
      <c r="N854" s="2" t="s">
        <v>265</v>
      </c>
      <c r="O854" s="2" t="s">
        <v>1952</v>
      </c>
      <c r="P854" s="2" t="s">
        <v>63</v>
      </c>
      <c r="Q854" s="2" t="s">
        <v>64</v>
      </c>
      <c r="R854" s="2" t="s">
        <v>64</v>
      </c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2" t="s">
        <v>52</v>
      </c>
      <c r="AW854" s="2" t="s">
        <v>1979</v>
      </c>
      <c r="AX854" s="2" t="s">
        <v>52</v>
      </c>
      <c r="AY854" s="2" t="s">
        <v>52</v>
      </c>
      <c r="AZ854" s="2" t="s">
        <v>52</v>
      </c>
    </row>
    <row r="855" spans="1:52" ht="30" customHeight="1" x14ac:dyDescent="0.3">
      <c r="A855" s="22" t="s">
        <v>681</v>
      </c>
      <c r="B855" s="22" t="s">
        <v>52</v>
      </c>
      <c r="C855" s="22" t="s">
        <v>52</v>
      </c>
      <c r="D855" s="23"/>
      <c r="E855" s="25"/>
      <c r="F855" s="28">
        <f>TRUNC(SUMIF(N853:N854, N852, F853:F854),0)</f>
        <v>13482</v>
      </c>
      <c r="G855" s="25"/>
      <c r="H855" s="28">
        <f>TRUNC(SUMIF(N853:N854, N852, H853:H854),0)</f>
        <v>17145</v>
      </c>
      <c r="I855" s="25"/>
      <c r="J855" s="28">
        <f>TRUNC(SUMIF(N853:N854, N852, J853:J854),0)</f>
        <v>0</v>
      </c>
      <c r="K855" s="25"/>
      <c r="L855" s="28">
        <f>F855+H855+J855</f>
        <v>30627</v>
      </c>
      <c r="M855" s="22" t="s">
        <v>52</v>
      </c>
      <c r="N855" s="2" t="s">
        <v>67</v>
      </c>
      <c r="O855" s="2" t="s">
        <v>67</v>
      </c>
      <c r="P855" s="2" t="s">
        <v>52</v>
      </c>
      <c r="Q855" s="2" t="s">
        <v>52</v>
      </c>
      <c r="R855" s="2" t="s">
        <v>52</v>
      </c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2" t="s">
        <v>52</v>
      </c>
      <c r="AW855" s="2" t="s">
        <v>52</v>
      </c>
      <c r="AX855" s="2" t="s">
        <v>52</v>
      </c>
      <c r="AY855" s="2" t="s">
        <v>52</v>
      </c>
      <c r="AZ855" s="2" t="s">
        <v>52</v>
      </c>
    </row>
    <row r="856" spans="1:52" ht="30" customHeight="1" x14ac:dyDescent="0.3">
      <c r="A856" s="23"/>
      <c r="B856" s="23"/>
      <c r="C856" s="23"/>
      <c r="D856" s="23"/>
      <c r="E856" s="25"/>
      <c r="F856" s="28"/>
      <c r="G856" s="25"/>
      <c r="H856" s="28"/>
      <c r="I856" s="25"/>
      <c r="J856" s="28"/>
      <c r="K856" s="25"/>
      <c r="L856" s="28"/>
      <c r="M856" s="23"/>
    </row>
    <row r="857" spans="1:52" ht="30" customHeight="1" x14ac:dyDescent="0.3">
      <c r="A857" s="19" t="s">
        <v>1980</v>
      </c>
      <c r="B857" s="20"/>
      <c r="C857" s="20"/>
      <c r="D857" s="20"/>
      <c r="E857" s="24"/>
      <c r="F857" s="27"/>
      <c r="G857" s="24"/>
      <c r="H857" s="27"/>
      <c r="I857" s="24"/>
      <c r="J857" s="27"/>
      <c r="K857" s="24"/>
      <c r="L857" s="27"/>
      <c r="M857" s="21"/>
      <c r="N857" s="1" t="s">
        <v>1881</v>
      </c>
    </row>
    <row r="858" spans="1:52" ht="30" customHeight="1" x14ac:dyDescent="0.3">
      <c r="A858" s="22" t="s">
        <v>1858</v>
      </c>
      <c r="B858" s="22" t="s">
        <v>677</v>
      </c>
      <c r="C858" s="22" t="s">
        <v>678</v>
      </c>
      <c r="D858" s="23">
        <v>0.12</v>
      </c>
      <c r="E858" s="25">
        <f>단가대비표!O189</f>
        <v>0</v>
      </c>
      <c r="F858" s="28">
        <f>TRUNC(E858*D858,1)</f>
        <v>0</v>
      </c>
      <c r="G858" s="25">
        <f>단가대비표!P189</f>
        <v>268908</v>
      </c>
      <c r="H858" s="28">
        <f>TRUNC(G858*D858,1)</f>
        <v>32268.9</v>
      </c>
      <c r="I858" s="25">
        <f>단가대비표!V189</f>
        <v>0</v>
      </c>
      <c r="J858" s="28">
        <f>TRUNC(I858*D858,1)</f>
        <v>0</v>
      </c>
      <c r="K858" s="25">
        <f t="shared" ref="K858:L860" si="138">TRUNC(E858+G858+I858,1)</f>
        <v>268908</v>
      </c>
      <c r="L858" s="28">
        <f t="shared" si="138"/>
        <v>32268.9</v>
      </c>
      <c r="M858" s="22" t="s">
        <v>52</v>
      </c>
      <c r="N858" s="2" t="s">
        <v>1881</v>
      </c>
      <c r="O858" s="2" t="s">
        <v>1859</v>
      </c>
      <c r="P858" s="2" t="s">
        <v>64</v>
      </c>
      <c r="Q858" s="2" t="s">
        <v>64</v>
      </c>
      <c r="R858" s="2" t="s">
        <v>63</v>
      </c>
      <c r="S858" s="3"/>
      <c r="T858" s="3"/>
      <c r="U858" s="3"/>
      <c r="V858" s="3">
        <v>1</v>
      </c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2" t="s">
        <v>52</v>
      </c>
      <c r="AW858" s="2" t="s">
        <v>1981</v>
      </c>
      <c r="AX858" s="2" t="s">
        <v>52</v>
      </c>
      <c r="AY858" s="2" t="s">
        <v>52</v>
      </c>
      <c r="AZ858" s="2" t="s">
        <v>52</v>
      </c>
    </row>
    <row r="859" spans="1:52" ht="30" customHeight="1" x14ac:dyDescent="0.3">
      <c r="A859" s="22" t="s">
        <v>1134</v>
      </c>
      <c r="B859" s="22" t="s">
        <v>677</v>
      </c>
      <c r="C859" s="22" t="s">
        <v>678</v>
      </c>
      <c r="D859" s="23">
        <v>0.04</v>
      </c>
      <c r="E859" s="25">
        <f>단가대비표!O172</f>
        <v>0</v>
      </c>
      <c r="F859" s="28">
        <f>TRUNC(E859*D859,1)</f>
        <v>0</v>
      </c>
      <c r="G859" s="25">
        <f>단가대비표!P172</f>
        <v>172068</v>
      </c>
      <c r="H859" s="28">
        <f>TRUNC(G859*D859,1)</f>
        <v>6882.7</v>
      </c>
      <c r="I859" s="25">
        <f>단가대비표!V172</f>
        <v>0</v>
      </c>
      <c r="J859" s="28">
        <f>TRUNC(I859*D859,1)</f>
        <v>0</v>
      </c>
      <c r="K859" s="25">
        <f t="shared" si="138"/>
        <v>172068</v>
      </c>
      <c r="L859" s="28">
        <f t="shared" si="138"/>
        <v>6882.7</v>
      </c>
      <c r="M859" s="22" t="s">
        <v>52</v>
      </c>
      <c r="N859" s="2" t="s">
        <v>1881</v>
      </c>
      <c r="O859" s="2" t="s">
        <v>1186</v>
      </c>
      <c r="P859" s="2" t="s">
        <v>64</v>
      </c>
      <c r="Q859" s="2" t="s">
        <v>64</v>
      </c>
      <c r="R859" s="2" t="s">
        <v>63</v>
      </c>
      <c r="S859" s="3"/>
      <c r="T859" s="3"/>
      <c r="U859" s="3"/>
      <c r="V859" s="3">
        <v>1</v>
      </c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2" t="s">
        <v>52</v>
      </c>
      <c r="AW859" s="2" t="s">
        <v>1982</v>
      </c>
      <c r="AX859" s="2" t="s">
        <v>52</v>
      </c>
      <c r="AY859" s="2" t="s">
        <v>52</v>
      </c>
      <c r="AZ859" s="2" t="s">
        <v>52</v>
      </c>
    </row>
    <row r="860" spans="1:52" ht="30" customHeight="1" x14ac:dyDescent="0.3">
      <c r="A860" s="22" t="s">
        <v>1239</v>
      </c>
      <c r="B860" s="22" t="s">
        <v>1292</v>
      </c>
      <c r="C860" s="22" t="s">
        <v>630</v>
      </c>
      <c r="D860" s="23">
        <v>1</v>
      </c>
      <c r="E860" s="25">
        <v>0</v>
      </c>
      <c r="F860" s="28">
        <f>TRUNC(E860*D860,1)</f>
        <v>0</v>
      </c>
      <c r="G860" s="25">
        <v>0</v>
      </c>
      <c r="H860" s="28">
        <f>TRUNC(G860*D860,1)</f>
        <v>0</v>
      </c>
      <c r="I860" s="25">
        <f>TRUNC(SUMIF(V858:V860, RIGHTB(O860, 1), H858:H860)*U860, 2)</f>
        <v>783.03</v>
      </c>
      <c r="J860" s="28">
        <f>TRUNC(I860*D860,1)</f>
        <v>783</v>
      </c>
      <c r="K860" s="25">
        <f t="shared" si="138"/>
        <v>783</v>
      </c>
      <c r="L860" s="28">
        <f t="shared" si="138"/>
        <v>783</v>
      </c>
      <c r="M860" s="22" t="s">
        <v>52</v>
      </c>
      <c r="N860" s="2" t="s">
        <v>1881</v>
      </c>
      <c r="O860" s="2" t="s">
        <v>631</v>
      </c>
      <c r="P860" s="2" t="s">
        <v>64</v>
      </c>
      <c r="Q860" s="2" t="s">
        <v>64</v>
      </c>
      <c r="R860" s="2" t="s">
        <v>64</v>
      </c>
      <c r="S860" s="3">
        <v>1</v>
      </c>
      <c r="T860" s="3">
        <v>2</v>
      </c>
      <c r="U860" s="3">
        <v>0.02</v>
      </c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2" t="s">
        <v>52</v>
      </c>
      <c r="AW860" s="2" t="s">
        <v>1983</v>
      </c>
      <c r="AX860" s="2" t="s">
        <v>52</v>
      </c>
      <c r="AY860" s="2" t="s">
        <v>52</v>
      </c>
      <c r="AZ860" s="2" t="s">
        <v>52</v>
      </c>
    </row>
    <row r="861" spans="1:52" ht="30" customHeight="1" x14ac:dyDescent="0.3">
      <c r="A861" s="22" t="s">
        <v>681</v>
      </c>
      <c r="B861" s="22" t="s">
        <v>52</v>
      </c>
      <c r="C861" s="22" t="s">
        <v>52</v>
      </c>
      <c r="D861" s="23"/>
      <c r="E861" s="25"/>
      <c r="F861" s="28">
        <f>TRUNC(SUMIF(N858:N860, N857, F858:F860),0)</f>
        <v>0</v>
      </c>
      <c r="G861" s="25"/>
      <c r="H861" s="28">
        <f>TRUNC(SUMIF(N858:N860, N857, H858:H860),0)</f>
        <v>39151</v>
      </c>
      <c r="I861" s="25"/>
      <c r="J861" s="28">
        <f>TRUNC(SUMIF(N858:N860, N857, J858:J860),0)</f>
        <v>783</v>
      </c>
      <c r="K861" s="25"/>
      <c r="L861" s="28">
        <f>F861+H861+J861</f>
        <v>39934</v>
      </c>
      <c r="M861" s="22" t="s">
        <v>52</v>
      </c>
      <c r="N861" s="2" t="s">
        <v>67</v>
      </c>
      <c r="O861" s="2" t="s">
        <v>67</v>
      </c>
      <c r="P861" s="2" t="s">
        <v>52</v>
      </c>
      <c r="Q861" s="2" t="s">
        <v>52</v>
      </c>
      <c r="R861" s="2" t="s">
        <v>52</v>
      </c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2" t="s">
        <v>52</v>
      </c>
      <c r="AW861" s="2" t="s">
        <v>52</v>
      </c>
      <c r="AX861" s="2" t="s">
        <v>52</v>
      </c>
      <c r="AY861" s="2" t="s">
        <v>52</v>
      </c>
      <c r="AZ861" s="2" t="s">
        <v>52</v>
      </c>
    </row>
    <row r="862" spans="1:52" ht="30" customHeight="1" x14ac:dyDescent="0.3">
      <c r="A862" s="23"/>
      <c r="B862" s="23"/>
      <c r="C862" s="23"/>
      <c r="D862" s="23"/>
      <c r="E862" s="25"/>
      <c r="F862" s="28"/>
      <c r="G862" s="25"/>
      <c r="H862" s="28"/>
      <c r="I862" s="25"/>
      <c r="J862" s="28"/>
      <c r="K862" s="25"/>
      <c r="L862" s="28"/>
      <c r="M862" s="23"/>
    </row>
    <row r="863" spans="1:52" ht="30" customHeight="1" x14ac:dyDescent="0.3">
      <c r="A863" s="19" t="s">
        <v>1984</v>
      </c>
      <c r="B863" s="20"/>
      <c r="C863" s="20"/>
      <c r="D863" s="20"/>
      <c r="E863" s="24"/>
      <c r="F863" s="27"/>
      <c r="G863" s="24"/>
      <c r="H863" s="27"/>
      <c r="I863" s="24"/>
      <c r="J863" s="27"/>
      <c r="K863" s="24"/>
      <c r="L863" s="27"/>
      <c r="M863" s="21"/>
      <c r="N863" s="1" t="s">
        <v>412</v>
      </c>
    </row>
    <row r="864" spans="1:52" ht="30" customHeight="1" x14ac:dyDescent="0.3">
      <c r="A864" s="22" t="s">
        <v>1956</v>
      </c>
      <c r="B864" s="22" t="s">
        <v>677</v>
      </c>
      <c r="C864" s="22" t="s">
        <v>678</v>
      </c>
      <c r="D864" s="23">
        <v>3.7999999999999999E-2</v>
      </c>
      <c r="E864" s="25">
        <f>단가대비표!O188</f>
        <v>0</v>
      </c>
      <c r="F864" s="28">
        <f>TRUNC(E864*D864,1)</f>
        <v>0</v>
      </c>
      <c r="G864" s="25">
        <f>단가대비표!P188</f>
        <v>256883</v>
      </c>
      <c r="H864" s="28">
        <f>TRUNC(G864*D864,1)</f>
        <v>9761.5</v>
      </c>
      <c r="I864" s="25">
        <f>단가대비표!V188</f>
        <v>0</v>
      </c>
      <c r="J864" s="28">
        <f>TRUNC(I864*D864,1)</f>
        <v>0</v>
      </c>
      <c r="K864" s="25">
        <f t="shared" ref="K864:L867" si="139">TRUNC(E864+G864+I864,1)</f>
        <v>256883</v>
      </c>
      <c r="L864" s="28">
        <f t="shared" si="139"/>
        <v>9761.5</v>
      </c>
      <c r="M864" s="22" t="s">
        <v>52</v>
      </c>
      <c r="N864" s="2" t="s">
        <v>412</v>
      </c>
      <c r="O864" s="2" t="s">
        <v>1957</v>
      </c>
      <c r="P864" s="2" t="s">
        <v>64</v>
      </c>
      <c r="Q864" s="2" t="s">
        <v>64</v>
      </c>
      <c r="R864" s="2" t="s">
        <v>63</v>
      </c>
      <c r="S864" s="3"/>
      <c r="T864" s="3"/>
      <c r="U864" s="3"/>
      <c r="V864" s="3">
        <v>1</v>
      </c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2" t="s">
        <v>52</v>
      </c>
      <c r="AW864" s="2" t="s">
        <v>1985</v>
      </c>
      <c r="AX864" s="2" t="s">
        <v>52</v>
      </c>
      <c r="AY864" s="2" t="s">
        <v>52</v>
      </c>
      <c r="AZ864" s="2" t="s">
        <v>52</v>
      </c>
    </row>
    <row r="865" spans="1:52" ht="30" customHeight="1" x14ac:dyDescent="0.3">
      <c r="A865" s="22" t="s">
        <v>1134</v>
      </c>
      <c r="B865" s="22" t="s">
        <v>677</v>
      </c>
      <c r="C865" s="22" t="s">
        <v>678</v>
      </c>
      <c r="D865" s="23">
        <v>1.2999999999999999E-2</v>
      </c>
      <c r="E865" s="25">
        <f>단가대비표!O172</f>
        <v>0</v>
      </c>
      <c r="F865" s="28">
        <f>TRUNC(E865*D865,1)</f>
        <v>0</v>
      </c>
      <c r="G865" s="25">
        <f>단가대비표!P172</f>
        <v>172068</v>
      </c>
      <c r="H865" s="28">
        <f>TRUNC(G865*D865,1)</f>
        <v>2236.8000000000002</v>
      </c>
      <c r="I865" s="25">
        <f>단가대비표!V172</f>
        <v>0</v>
      </c>
      <c r="J865" s="28">
        <f>TRUNC(I865*D865,1)</f>
        <v>0</v>
      </c>
      <c r="K865" s="25">
        <f t="shared" si="139"/>
        <v>172068</v>
      </c>
      <c r="L865" s="28">
        <f t="shared" si="139"/>
        <v>2236.8000000000002</v>
      </c>
      <c r="M865" s="22" t="s">
        <v>52</v>
      </c>
      <c r="N865" s="2" t="s">
        <v>412</v>
      </c>
      <c r="O865" s="2" t="s">
        <v>1186</v>
      </c>
      <c r="P865" s="2" t="s">
        <v>64</v>
      </c>
      <c r="Q865" s="2" t="s">
        <v>64</v>
      </c>
      <c r="R865" s="2" t="s">
        <v>63</v>
      </c>
      <c r="S865" s="3"/>
      <c r="T865" s="3"/>
      <c r="U865" s="3"/>
      <c r="V865" s="3">
        <v>1</v>
      </c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2" t="s">
        <v>52</v>
      </c>
      <c r="AW865" s="2" t="s">
        <v>1986</v>
      </c>
      <c r="AX865" s="2" t="s">
        <v>52</v>
      </c>
      <c r="AY865" s="2" t="s">
        <v>52</v>
      </c>
      <c r="AZ865" s="2" t="s">
        <v>52</v>
      </c>
    </row>
    <row r="866" spans="1:52" ht="30" customHeight="1" x14ac:dyDescent="0.3">
      <c r="A866" s="22" t="s">
        <v>1239</v>
      </c>
      <c r="B866" s="22" t="s">
        <v>1292</v>
      </c>
      <c r="C866" s="22" t="s">
        <v>630</v>
      </c>
      <c r="D866" s="23">
        <v>1</v>
      </c>
      <c r="E866" s="25">
        <v>0</v>
      </c>
      <c r="F866" s="28">
        <f>TRUNC(E866*D866,1)</f>
        <v>0</v>
      </c>
      <c r="G866" s="25">
        <v>0</v>
      </c>
      <c r="H866" s="28">
        <f>TRUNC(G866*D866,1)</f>
        <v>0</v>
      </c>
      <c r="I866" s="25">
        <f>TRUNC(SUMIF(V864:V867, RIGHTB(O866, 1), H864:H867)*U866, 2)</f>
        <v>239.96</v>
      </c>
      <c r="J866" s="28">
        <f>TRUNC(I866*D866,1)</f>
        <v>239.9</v>
      </c>
      <c r="K866" s="25">
        <f t="shared" si="139"/>
        <v>239.9</v>
      </c>
      <c r="L866" s="28">
        <f t="shared" si="139"/>
        <v>239.9</v>
      </c>
      <c r="M866" s="22" t="s">
        <v>52</v>
      </c>
      <c r="N866" s="2" t="s">
        <v>412</v>
      </c>
      <c r="O866" s="2" t="s">
        <v>631</v>
      </c>
      <c r="P866" s="2" t="s">
        <v>64</v>
      </c>
      <c r="Q866" s="2" t="s">
        <v>64</v>
      </c>
      <c r="R866" s="2" t="s">
        <v>64</v>
      </c>
      <c r="S866" s="3">
        <v>1</v>
      </c>
      <c r="T866" s="3">
        <v>2</v>
      </c>
      <c r="U866" s="3">
        <v>0.02</v>
      </c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2" t="s">
        <v>52</v>
      </c>
      <c r="AW866" s="2" t="s">
        <v>1987</v>
      </c>
      <c r="AX866" s="2" t="s">
        <v>52</v>
      </c>
      <c r="AY866" s="2" t="s">
        <v>52</v>
      </c>
      <c r="AZ866" s="2" t="s">
        <v>52</v>
      </c>
    </row>
    <row r="867" spans="1:52" ht="30" customHeight="1" x14ac:dyDescent="0.3">
      <c r="A867" s="22" t="s">
        <v>820</v>
      </c>
      <c r="B867" s="22" t="s">
        <v>831</v>
      </c>
      <c r="C867" s="22" t="s">
        <v>662</v>
      </c>
      <c r="D867" s="23">
        <v>0.1</v>
      </c>
      <c r="E867" s="25">
        <f>일위대가목록!E20</f>
        <v>10666</v>
      </c>
      <c r="F867" s="28">
        <f>TRUNC(E867*D867,1)</f>
        <v>1066.5999999999999</v>
      </c>
      <c r="G867" s="25">
        <f>일위대가목록!F20</f>
        <v>59020</v>
      </c>
      <c r="H867" s="28">
        <f>TRUNC(G867*D867,1)</f>
        <v>5902</v>
      </c>
      <c r="I867" s="25">
        <f>일위대가목록!G20</f>
        <v>53629</v>
      </c>
      <c r="J867" s="28">
        <f>TRUNC(I867*D867,1)</f>
        <v>5362.9</v>
      </c>
      <c r="K867" s="25">
        <f t="shared" si="139"/>
        <v>123315</v>
      </c>
      <c r="L867" s="28">
        <f t="shared" si="139"/>
        <v>12331.5</v>
      </c>
      <c r="M867" s="22" t="s">
        <v>832</v>
      </c>
      <c r="N867" s="2" t="s">
        <v>412</v>
      </c>
      <c r="O867" s="2" t="s">
        <v>830</v>
      </c>
      <c r="P867" s="2" t="s">
        <v>63</v>
      </c>
      <c r="Q867" s="2" t="s">
        <v>64</v>
      </c>
      <c r="R867" s="2" t="s">
        <v>64</v>
      </c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2" t="s">
        <v>52</v>
      </c>
      <c r="AW867" s="2" t="s">
        <v>1988</v>
      </c>
      <c r="AX867" s="2" t="s">
        <v>52</v>
      </c>
      <c r="AY867" s="2" t="s">
        <v>52</v>
      </c>
      <c r="AZ867" s="2" t="s">
        <v>52</v>
      </c>
    </row>
    <row r="868" spans="1:52" ht="30" customHeight="1" x14ac:dyDescent="0.3">
      <c r="A868" s="22" t="s">
        <v>681</v>
      </c>
      <c r="B868" s="22" t="s">
        <v>52</v>
      </c>
      <c r="C868" s="22" t="s">
        <v>52</v>
      </c>
      <c r="D868" s="23"/>
      <c r="E868" s="25"/>
      <c r="F868" s="28">
        <f>TRUNC(SUMIF(N864:N867, N863, F864:F867),0)</f>
        <v>1066</v>
      </c>
      <c r="G868" s="25"/>
      <c r="H868" s="28">
        <f>TRUNC(SUMIF(N864:N867, N863, H864:H867),0)</f>
        <v>17900</v>
      </c>
      <c r="I868" s="25"/>
      <c r="J868" s="28">
        <f>TRUNC(SUMIF(N864:N867, N863, J864:J867),0)</f>
        <v>5602</v>
      </c>
      <c r="K868" s="25"/>
      <c r="L868" s="28">
        <f>F868+H868+J868</f>
        <v>24568</v>
      </c>
      <c r="M868" s="22" t="s">
        <v>52</v>
      </c>
      <c r="N868" s="2" t="s">
        <v>67</v>
      </c>
      <c r="O868" s="2" t="s">
        <v>67</v>
      </c>
      <c r="P868" s="2" t="s">
        <v>52</v>
      </c>
      <c r="Q868" s="2" t="s">
        <v>52</v>
      </c>
      <c r="R868" s="2" t="s">
        <v>52</v>
      </c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2" t="s">
        <v>52</v>
      </c>
      <c r="AW868" s="2" t="s">
        <v>52</v>
      </c>
      <c r="AX868" s="2" t="s">
        <v>52</v>
      </c>
      <c r="AY868" s="2" t="s">
        <v>52</v>
      </c>
      <c r="AZ868" s="2" t="s">
        <v>52</v>
      </c>
    </row>
    <row r="869" spans="1:52" ht="30" customHeight="1" x14ac:dyDescent="0.3">
      <c r="A869" s="23"/>
      <c r="B869" s="23"/>
      <c r="C869" s="23"/>
      <c r="D869" s="23"/>
      <c r="E869" s="25"/>
      <c r="F869" s="28"/>
      <c r="G869" s="25"/>
      <c r="H869" s="28"/>
      <c r="I869" s="25"/>
      <c r="J869" s="28"/>
      <c r="K869" s="25"/>
      <c r="L869" s="28"/>
      <c r="M869" s="23"/>
    </row>
    <row r="870" spans="1:52" ht="30" customHeight="1" x14ac:dyDescent="0.3">
      <c r="A870" s="19" t="s">
        <v>1989</v>
      </c>
      <c r="B870" s="20"/>
      <c r="C870" s="20"/>
      <c r="D870" s="20"/>
      <c r="E870" s="24"/>
      <c r="F870" s="27"/>
      <c r="G870" s="24"/>
      <c r="H870" s="27"/>
      <c r="I870" s="24"/>
      <c r="J870" s="27"/>
      <c r="K870" s="24"/>
      <c r="L870" s="27"/>
      <c r="M870" s="21"/>
      <c r="N870" s="1" t="s">
        <v>255</v>
      </c>
    </row>
    <row r="871" spans="1:52" ht="30" customHeight="1" x14ac:dyDescent="0.3">
      <c r="A871" s="22" t="s">
        <v>1990</v>
      </c>
      <c r="B871" s="22" t="s">
        <v>1991</v>
      </c>
      <c r="C871" s="22" t="s">
        <v>78</v>
      </c>
      <c r="D871" s="23">
        <v>1.03</v>
      </c>
      <c r="E871" s="25">
        <f>단가대비표!O33</f>
        <v>4568</v>
      </c>
      <c r="F871" s="28">
        <f>TRUNC(E871*D871,1)</f>
        <v>4705</v>
      </c>
      <c r="G871" s="25">
        <f>단가대비표!P33</f>
        <v>0</v>
      </c>
      <c r="H871" s="28">
        <f>TRUNC(G871*D871,1)</f>
        <v>0</v>
      </c>
      <c r="I871" s="25">
        <f>단가대비표!V33</f>
        <v>0</v>
      </c>
      <c r="J871" s="28">
        <f>TRUNC(I871*D871,1)</f>
        <v>0</v>
      </c>
      <c r="K871" s="25">
        <f t="shared" ref="K871:L873" si="140">TRUNC(E871+G871+I871,1)</f>
        <v>4568</v>
      </c>
      <c r="L871" s="28">
        <f t="shared" si="140"/>
        <v>4705</v>
      </c>
      <c r="M871" s="22" t="s">
        <v>52</v>
      </c>
      <c r="N871" s="2" t="s">
        <v>255</v>
      </c>
      <c r="O871" s="2" t="s">
        <v>1992</v>
      </c>
      <c r="P871" s="2" t="s">
        <v>64</v>
      </c>
      <c r="Q871" s="2" t="s">
        <v>64</v>
      </c>
      <c r="R871" s="2" t="s">
        <v>63</v>
      </c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2" t="s">
        <v>52</v>
      </c>
      <c r="AW871" s="2" t="s">
        <v>1993</v>
      </c>
      <c r="AX871" s="2" t="s">
        <v>52</v>
      </c>
      <c r="AY871" s="2" t="s">
        <v>52</v>
      </c>
      <c r="AZ871" s="2" t="s">
        <v>52</v>
      </c>
    </row>
    <row r="872" spans="1:52" ht="30" customHeight="1" x14ac:dyDescent="0.3">
      <c r="A872" s="22" t="s">
        <v>1994</v>
      </c>
      <c r="B872" s="22" t="s">
        <v>1995</v>
      </c>
      <c r="C872" s="22" t="s">
        <v>78</v>
      </c>
      <c r="D872" s="23">
        <v>1</v>
      </c>
      <c r="E872" s="25">
        <f>일위대가목록!E142</f>
        <v>0</v>
      </c>
      <c r="F872" s="28">
        <f>TRUNC(E872*D872,1)</f>
        <v>0</v>
      </c>
      <c r="G872" s="25">
        <f>일위대가목록!F142</f>
        <v>18183</v>
      </c>
      <c r="H872" s="28">
        <f>TRUNC(G872*D872,1)</f>
        <v>18183</v>
      </c>
      <c r="I872" s="25">
        <f>일위대가목록!G142</f>
        <v>363</v>
      </c>
      <c r="J872" s="28">
        <f>TRUNC(I872*D872,1)</f>
        <v>363</v>
      </c>
      <c r="K872" s="25">
        <f t="shared" si="140"/>
        <v>18546</v>
      </c>
      <c r="L872" s="28">
        <f t="shared" si="140"/>
        <v>18546</v>
      </c>
      <c r="M872" s="22" t="s">
        <v>1996</v>
      </c>
      <c r="N872" s="2" t="s">
        <v>255</v>
      </c>
      <c r="O872" s="2" t="s">
        <v>1997</v>
      </c>
      <c r="P872" s="2" t="s">
        <v>63</v>
      </c>
      <c r="Q872" s="2" t="s">
        <v>64</v>
      </c>
      <c r="R872" s="2" t="s">
        <v>64</v>
      </c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2" t="s">
        <v>52</v>
      </c>
      <c r="AW872" s="2" t="s">
        <v>1998</v>
      </c>
      <c r="AX872" s="2" t="s">
        <v>52</v>
      </c>
      <c r="AY872" s="2" t="s">
        <v>52</v>
      </c>
      <c r="AZ872" s="2" t="s">
        <v>52</v>
      </c>
    </row>
    <row r="873" spans="1:52" ht="30" customHeight="1" x14ac:dyDescent="0.3">
      <c r="A873" s="22" t="s">
        <v>1999</v>
      </c>
      <c r="B873" s="22" t="s">
        <v>2000</v>
      </c>
      <c r="C873" s="22" t="s">
        <v>78</v>
      </c>
      <c r="D873" s="23">
        <v>1</v>
      </c>
      <c r="E873" s="25">
        <f>단가대비표!O75</f>
        <v>29500</v>
      </c>
      <c r="F873" s="28">
        <f>TRUNC(E873*D873,1)</f>
        <v>29500</v>
      </c>
      <c r="G873" s="25">
        <f>단가대비표!P75</f>
        <v>0</v>
      </c>
      <c r="H873" s="28">
        <f>TRUNC(G873*D873,1)</f>
        <v>0</v>
      </c>
      <c r="I873" s="25">
        <f>단가대비표!V75</f>
        <v>0</v>
      </c>
      <c r="J873" s="28">
        <f>TRUNC(I873*D873,1)</f>
        <v>0</v>
      </c>
      <c r="K873" s="25">
        <f t="shared" si="140"/>
        <v>29500</v>
      </c>
      <c r="L873" s="28">
        <f t="shared" si="140"/>
        <v>29500</v>
      </c>
      <c r="M873" s="22" t="s">
        <v>52</v>
      </c>
      <c r="N873" s="2" t="s">
        <v>255</v>
      </c>
      <c r="O873" s="2" t="s">
        <v>2001</v>
      </c>
      <c r="P873" s="2" t="s">
        <v>64</v>
      </c>
      <c r="Q873" s="2" t="s">
        <v>64</v>
      </c>
      <c r="R873" s="2" t="s">
        <v>63</v>
      </c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2" t="s">
        <v>52</v>
      </c>
      <c r="AW873" s="2" t="s">
        <v>2002</v>
      </c>
      <c r="AX873" s="2" t="s">
        <v>52</v>
      </c>
      <c r="AY873" s="2" t="s">
        <v>52</v>
      </c>
      <c r="AZ873" s="2" t="s">
        <v>52</v>
      </c>
    </row>
    <row r="874" spans="1:52" ht="30" customHeight="1" x14ac:dyDescent="0.3">
      <c r="A874" s="22" t="s">
        <v>681</v>
      </c>
      <c r="B874" s="22" t="s">
        <v>52</v>
      </c>
      <c r="C874" s="22" t="s">
        <v>52</v>
      </c>
      <c r="D874" s="23"/>
      <c r="E874" s="25"/>
      <c r="F874" s="28">
        <f>TRUNC(SUMIF(N871:N873, N870, F871:F873),0)</f>
        <v>34205</v>
      </c>
      <c r="G874" s="25"/>
      <c r="H874" s="28">
        <f>TRUNC(SUMIF(N871:N873, N870, H871:H873),0)</f>
        <v>18183</v>
      </c>
      <c r="I874" s="25"/>
      <c r="J874" s="28">
        <f>TRUNC(SUMIF(N871:N873, N870, J871:J873),0)</f>
        <v>363</v>
      </c>
      <c r="K874" s="25"/>
      <c r="L874" s="28">
        <f>F874+H874+J874</f>
        <v>52751</v>
      </c>
      <c r="M874" s="22" t="s">
        <v>52</v>
      </c>
      <c r="N874" s="2" t="s">
        <v>67</v>
      </c>
      <c r="O874" s="2" t="s">
        <v>67</v>
      </c>
      <c r="P874" s="2" t="s">
        <v>52</v>
      </c>
      <c r="Q874" s="2" t="s">
        <v>52</v>
      </c>
      <c r="R874" s="2" t="s">
        <v>52</v>
      </c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2" t="s">
        <v>52</v>
      </c>
      <c r="AW874" s="2" t="s">
        <v>52</v>
      </c>
      <c r="AX874" s="2" t="s">
        <v>52</v>
      </c>
      <c r="AY874" s="2" t="s">
        <v>52</v>
      </c>
      <c r="AZ874" s="2" t="s">
        <v>52</v>
      </c>
    </row>
    <row r="875" spans="1:52" ht="30" customHeight="1" x14ac:dyDescent="0.3">
      <c r="A875" s="23"/>
      <c r="B875" s="23"/>
      <c r="C875" s="23"/>
      <c r="D875" s="23"/>
      <c r="E875" s="25"/>
      <c r="F875" s="28"/>
      <c r="G875" s="25"/>
      <c r="H875" s="28"/>
      <c r="I875" s="25"/>
      <c r="J875" s="28"/>
      <c r="K875" s="25"/>
      <c r="L875" s="28"/>
      <c r="M875" s="23"/>
    </row>
    <row r="876" spans="1:52" ht="30" customHeight="1" x14ac:dyDescent="0.3">
      <c r="A876" s="19" t="s">
        <v>2003</v>
      </c>
      <c r="B876" s="20"/>
      <c r="C876" s="20"/>
      <c r="D876" s="20"/>
      <c r="E876" s="24"/>
      <c r="F876" s="27"/>
      <c r="G876" s="24"/>
      <c r="H876" s="27"/>
      <c r="I876" s="24"/>
      <c r="J876" s="27"/>
      <c r="K876" s="24"/>
      <c r="L876" s="27"/>
      <c r="M876" s="21"/>
      <c r="N876" s="1" t="s">
        <v>2004</v>
      </c>
    </row>
    <row r="877" spans="1:52" ht="30" customHeight="1" x14ac:dyDescent="0.3">
      <c r="A877" s="22" t="s">
        <v>1956</v>
      </c>
      <c r="B877" s="22" t="s">
        <v>677</v>
      </c>
      <c r="C877" s="22" t="s">
        <v>678</v>
      </c>
      <c r="D877" s="23">
        <v>4.3999999999999997E-2</v>
      </c>
      <c r="E877" s="25">
        <f>단가대비표!O188</f>
        <v>0</v>
      </c>
      <c r="F877" s="28">
        <f>TRUNC(E877*D877,1)</f>
        <v>0</v>
      </c>
      <c r="G877" s="25">
        <f>단가대비표!P188</f>
        <v>256883</v>
      </c>
      <c r="H877" s="28">
        <f>TRUNC(G877*D877,1)</f>
        <v>11302.8</v>
      </c>
      <c r="I877" s="25">
        <f>단가대비표!V188</f>
        <v>0</v>
      </c>
      <c r="J877" s="28">
        <f>TRUNC(I877*D877,1)</f>
        <v>0</v>
      </c>
      <c r="K877" s="25">
        <f t="shared" ref="K877:L879" si="141">TRUNC(E877+G877+I877,1)</f>
        <v>256883</v>
      </c>
      <c r="L877" s="28">
        <f t="shared" si="141"/>
        <v>11302.8</v>
      </c>
      <c r="M877" s="22" t="s">
        <v>52</v>
      </c>
      <c r="N877" s="2" t="s">
        <v>2004</v>
      </c>
      <c r="O877" s="2" t="s">
        <v>1957</v>
      </c>
      <c r="P877" s="2" t="s">
        <v>64</v>
      </c>
      <c r="Q877" s="2" t="s">
        <v>64</v>
      </c>
      <c r="R877" s="2" t="s">
        <v>63</v>
      </c>
      <c r="S877" s="3"/>
      <c r="T877" s="3"/>
      <c r="U877" s="3"/>
      <c r="V877" s="3">
        <v>1</v>
      </c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2" t="s">
        <v>52</v>
      </c>
      <c r="AW877" s="2" t="s">
        <v>2007</v>
      </c>
      <c r="AX877" s="2" t="s">
        <v>52</v>
      </c>
      <c r="AY877" s="2" t="s">
        <v>52</v>
      </c>
      <c r="AZ877" s="2" t="s">
        <v>52</v>
      </c>
    </row>
    <row r="878" spans="1:52" ht="30" customHeight="1" x14ac:dyDescent="0.3">
      <c r="A878" s="22" t="s">
        <v>1134</v>
      </c>
      <c r="B878" s="22" t="s">
        <v>677</v>
      </c>
      <c r="C878" s="22" t="s">
        <v>678</v>
      </c>
      <c r="D878" s="23">
        <v>2.1999999999999999E-2</v>
      </c>
      <c r="E878" s="25">
        <f>단가대비표!O172</f>
        <v>0</v>
      </c>
      <c r="F878" s="28">
        <f>TRUNC(E878*D878,1)</f>
        <v>0</v>
      </c>
      <c r="G878" s="25">
        <f>단가대비표!P172</f>
        <v>172068</v>
      </c>
      <c r="H878" s="28">
        <f>TRUNC(G878*D878,1)</f>
        <v>3785.4</v>
      </c>
      <c r="I878" s="25">
        <f>단가대비표!V172</f>
        <v>0</v>
      </c>
      <c r="J878" s="28">
        <f>TRUNC(I878*D878,1)</f>
        <v>0</v>
      </c>
      <c r="K878" s="25">
        <f t="shared" si="141"/>
        <v>172068</v>
      </c>
      <c r="L878" s="28">
        <f t="shared" si="141"/>
        <v>3785.4</v>
      </c>
      <c r="M878" s="22" t="s">
        <v>52</v>
      </c>
      <c r="N878" s="2" t="s">
        <v>2004</v>
      </c>
      <c r="O878" s="2" t="s">
        <v>1186</v>
      </c>
      <c r="P878" s="2" t="s">
        <v>64</v>
      </c>
      <c r="Q878" s="2" t="s">
        <v>64</v>
      </c>
      <c r="R878" s="2" t="s">
        <v>63</v>
      </c>
      <c r="S878" s="3"/>
      <c r="T878" s="3"/>
      <c r="U878" s="3"/>
      <c r="V878" s="3">
        <v>1</v>
      </c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2" t="s">
        <v>52</v>
      </c>
      <c r="AW878" s="2" t="s">
        <v>2008</v>
      </c>
      <c r="AX878" s="2" t="s">
        <v>52</v>
      </c>
      <c r="AY878" s="2" t="s">
        <v>52</v>
      </c>
      <c r="AZ878" s="2" t="s">
        <v>52</v>
      </c>
    </row>
    <row r="879" spans="1:52" ht="30" customHeight="1" x14ac:dyDescent="0.3">
      <c r="A879" s="22" t="s">
        <v>1239</v>
      </c>
      <c r="B879" s="22" t="s">
        <v>1190</v>
      </c>
      <c r="C879" s="22" t="s">
        <v>630</v>
      </c>
      <c r="D879" s="23">
        <v>1</v>
      </c>
      <c r="E879" s="25">
        <v>0</v>
      </c>
      <c r="F879" s="28">
        <f>TRUNC(E879*D879,1)</f>
        <v>0</v>
      </c>
      <c r="G879" s="25">
        <v>0</v>
      </c>
      <c r="H879" s="28">
        <f>TRUNC(G879*D879,1)</f>
        <v>0</v>
      </c>
      <c r="I879" s="25">
        <f>TRUNC(SUMIF(V877:V879, RIGHTB(O879, 1), H877:H879)*U879, 2)</f>
        <v>452.64</v>
      </c>
      <c r="J879" s="28">
        <f>TRUNC(I879*D879,1)</f>
        <v>452.6</v>
      </c>
      <c r="K879" s="25">
        <f t="shared" si="141"/>
        <v>452.6</v>
      </c>
      <c r="L879" s="28">
        <f t="shared" si="141"/>
        <v>452.6</v>
      </c>
      <c r="M879" s="22" t="s">
        <v>52</v>
      </c>
      <c r="N879" s="2" t="s">
        <v>2004</v>
      </c>
      <c r="O879" s="2" t="s">
        <v>631</v>
      </c>
      <c r="P879" s="2" t="s">
        <v>64</v>
      </c>
      <c r="Q879" s="2" t="s">
        <v>64</v>
      </c>
      <c r="R879" s="2" t="s">
        <v>64</v>
      </c>
      <c r="S879" s="3">
        <v>1</v>
      </c>
      <c r="T879" s="3">
        <v>2</v>
      </c>
      <c r="U879" s="3">
        <v>0.03</v>
      </c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2" t="s">
        <v>52</v>
      </c>
      <c r="AW879" s="2" t="s">
        <v>2009</v>
      </c>
      <c r="AX879" s="2" t="s">
        <v>52</v>
      </c>
      <c r="AY879" s="2" t="s">
        <v>52</v>
      </c>
      <c r="AZ879" s="2" t="s">
        <v>52</v>
      </c>
    </row>
    <row r="880" spans="1:52" ht="30" customHeight="1" x14ac:dyDescent="0.3">
      <c r="A880" s="22" t="s">
        <v>681</v>
      </c>
      <c r="B880" s="22" t="s">
        <v>52</v>
      </c>
      <c r="C880" s="22" t="s">
        <v>52</v>
      </c>
      <c r="D880" s="23"/>
      <c r="E880" s="25"/>
      <c r="F880" s="28">
        <f>TRUNC(SUMIF(N877:N879, N876, F877:F879),0)</f>
        <v>0</v>
      </c>
      <c r="G880" s="25"/>
      <c r="H880" s="28">
        <f>TRUNC(SUMIF(N877:N879, N876, H877:H879),0)</f>
        <v>15088</v>
      </c>
      <c r="I880" s="25"/>
      <c r="J880" s="28">
        <f>TRUNC(SUMIF(N877:N879, N876, J877:J879),0)</f>
        <v>452</v>
      </c>
      <c r="K880" s="25"/>
      <c r="L880" s="28">
        <f>F880+H880+J880</f>
        <v>15540</v>
      </c>
      <c r="M880" s="22" t="s">
        <v>52</v>
      </c>
      <c r="N880" s="2" t="s">
        <v>67</v>
      </c>
      <c r="O880" s="2" t="s">
        <v>67</v>
      </c>
      <c r="P880" s="2" t="s">
        <v>52</v>
      </c>
      <c r="Q880" s="2" t="s">
        <v>52</v>
      </c>
      <c r="R880" s="2" t="s">
        <v>52</v>
      </c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2" t="s">
        <v>52</v>
      </c>
      <c r="AW880" s="2" t="s">
        <v>52</v>
      </c>
      <c r="AX880" s="2" t="s">
        <v>52</v>
      </c>
      <c r="AY880" s="2" t="s">
        <v>52</v>
      </c>
      <c r="AZ880" s="2" t="s">
        <v>52</v>
      </c>
    </row>
    <row r="881" spans="1:52" ht="30" customHeight="1" x14ac:dyDescent="0.3">
      <c r="A881" s="23"/>
      <c r="B881" s="23"/>
      <c r="C881" s="23"/>
      <c r="D881" s="23"/>
      <c r="E881" s="25"/>
      <c r="F881" s="28"/>
      <c r="G881" s="25"/>
      <c r="H881" s="28"/>
      <c r="I881" s="25"/>
      <c r="J881" s="28"/>
      <c r="K881" s="25"/>
      <c r="L881" s="28"/>
      <c r="M881" s="23"/>
    </row>
    <row r="882" spans="1:52" ht="30" customHeight="1" x14ac:dyDescent="0.3">
      <c r="A882" s="19" t="s">
        <v>2010</v>
      </c>
      <c r="B882" s="20"/>
      <c r="C882" s="20"/>
      <c r="D882" s="20"/>
      <c r="E882" s="24"/>
      <c r="F882" s="27"/>
      <c r="G882" s="24"/>
      <c r="H882" s="27"/>
      <c r="I882" s="24"/>
      <c r="J882" s="27"/>
      <c r="K882" s="24"/>
      <c r="L882" s="27"/>
      <c r="M882" s="21"/>
      <c r="N882" s="1" t="s">
        <v>2011</v>
      </c>
    </row>
    <row r="883" spans="1:52" ht="30" customHeight="1" x14ac:dyDescent="0.3">
      <c r="A883" s="22" t="s">
        <v>1956</v>
      </c>
      <c r="B883" s="22" t="s">
        <v>677</v>
      </c>
      <c r="C883" s="22" t="s">
        <v>678</v>
      </c>
      <c r="D883" s="23">
        <v>3.3000000000000002E-2</v>
      </c>
      <c r="E883" s="25">
        <f>단가대비표!O188</f>
        <v>0</v>
      </c>
      <c r="F883" s="28">
        <f>TRUNC(E883*D883,1)</f>
        <v>0</v>
      </c>
      <c r="G883" s="25">
        <f>단가대비표!P188</f>
        <v>256883</v>
      </c>
      <c r="H883" s="28">
        <f>TRUNC(G883*D883,1)</f>
        <v>8477.1</v>
      </c>
      <c r="I883" s="25">
        <f>단가대비표!V188</f>
        <v>0</v>
      </c>
      <c r="J883" s="28">
        <f>TRUNC(I883*D883,1)</f>
        <v>0</v>
      </c>
      <c r="K883" s="25">
        <f t="shared" ref="K883:L885" si="142">TRUNC(E883+G883+I883,1)</f>
        <v>256883</v>
      </c>
      <c r="L883" s="28">
        <f t="shared" si="142"/>
        <v>8477.1</v>
      </c>
      <c r="M883" s="22" t="s">
        <v>52</v>
      </c>
      <c r="N883" s="2" t="s">
        <v>2011</v>
      </c>
      <c r="O883" s="2" t="s">
        <v>1957</v>
      </c>
      <c r="P883" s="2" t="s">
        <v>64</v>
      </c>
      <c r="Q883" s="2" t="s">
        <v>64</v>
      </c>
      <c r="R883" s="2" t="s">
        <v>63</v>
      </c>
      <c r="S883" s="3"/>
      <c r="T883" s="3"/>
      <c r="U883" s="3"/>
      <c r="V883" s="3">
        <v>1</v>
      </c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2" t="s">
        <v>52</v>
      </c>
      <c r="AW883" s="2" t="s">
        <v>2015</v>
      </c>
      <c r="AX883" s="2" t="s">
        <v>52</v>
      </c>
      <c r="AY883" s="2" t="s">
        <v>52</v>
      </c>
      <c r="AZ883" s="2" t="s">
        <v>52</v>
      </c>
    </row>
    <row r="884" spans="1:52" ht="30" customHeight="1" x14ac:dyDescent="0.3">
      <c r="A884" s="22" t="s">
        <v>1134</v>
      </c>
      <c r="B884" s="22" t="s">
        <v>677</v>
      </c>
      <c r="C884" s="22" t="s">
        <v>678</v>
      </c>
      <c r="D884" s="23">
        <v>1.7000000000000001E-2</v>
      </c>
      <c r="E884" s="25">
        <f>단가대비표!O172</f>
        <v>0</v>
      </c>
      <c r="F884" s="28">
        <f>TRUNC(E884*D884,1)</f>
        <v>0</v>
      </c>
      <c r="G884" s="25">
        <f>단가대비표!P172</f>
        <v>172068</v>
      </c>
      <c r="H884" s="28">
        <f>TRUNC(G884*D884,1)</f>
        <v>2925.1</v>
      </c>
      <c r="I884" s="25">
        <f>단가대비표!V172</f>
        <v>0</v>
      </c>
      <c r="J884" s="28">
        <f>TRUNC(I884*D884,1)</f>
        <v>0</v>
      </c>
      <c r="K884" s="25">
        <f t="shared" si="142"/>
        <v>172068</v>
      </c>
      <c r="L884" s="28">
        <f t="shared" si="142"/>
        <v>2925.1</v>
      </c>
      <c r="M884" s="22" t="s">
        <v>52</v>
      </c>
      <c r="N884" s="2" t="s">
        <v>2011</v>
      </c>
      <c r="O884" s="2" t="s">
        <v>1186</v>
      </c>
      <c r="P884" s="2" t="s">
        <v>64</v>
      </c>
      <c r="Q884" s="2" t="s">
        <v>64</v>
      </c>
      <c r="R884" s="2" t="s">
        <v>63</v>
      </c>
      <c r="S884" s="3"/>
      <c r="T884" s="3"/>
      <c r="U884" s="3"/>
      <c r="V884" s="3">
        <v>1</v>
      </c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2" t="s">
        <v>52</v>
      </c>
      <c r="AW884" s="2" t="s">
        <v>2016</v>
      </c>
      <c r="AX884" s="2" t="s">
        <v>52</v>
      </c>
      <c r="AY884" s="2" t="s">
        <v>52</v>
      </c>
      <c r="AZ884" s="2" t="s">
        <v>52</v>
      </c>
    </row>
    <row r="885" spans="1:52" ht="30" customHeight="1" x14ac:dyDescent="0.3">
      <c r="A885" s="22" t="s">
        <v>1239</v>
      </c>
      <c r="B885" s="22" t="s">
        <v>1419</v>
      </c>
      <c r="C885" s="22" t="s">
        <v>630</v>
      </c>
      <c r="D885" s="23">
        <v>1</v>
      </c>
      <c r="E885" s="25">
        <v>0</v>
      </c>
      <c r="F885" s="28">
        <f>TRUNC(E885*D885,1)</f>
        <v>0</v>
      </c>
      <c r="G885" s="25">
        <v>0</v>
      </c>
      <c r="H885" s="28">
        <f>TRUNC(G885*D885,1)</f>
        <v>0</v>
      </c>
      <c r="I885" s="25">
        <f>TRUNC(SUMIF(V883:V885, RIGHTB(O885, 1), H883:H885)*U885, 2)</f>
        <v>114.02</v>
      </c>
      <c r="J885" s="28">
        <f>TRUNC(I885*D885,1)</f>
        <v>114</v>
      </c>
      <c r="K885" s="25">
        <f t="shared" si="142"/>
        <v>114</v>
      </c>
      <c r="L885" s="28">
        <f t="shared" si="142"/>
        <v>114</v>
      </c>
      <c r="M885" s="22" t="s">
        <v>52</v>
      </c>
      <c r="N885" s="2" t="s">
        <v>2011</v>
      </c>
      <c r="O885" s="2" t="s">
        <v>631</v>
      </c>
      <c r="P885" s="2" t="s">
        <v>64</v>
      </c>
      <c r="Q885" s="2" t="s">
        <v>64</v>
      </c>
      <c r="R885" s="2" t="s">
        <v>64</v>
      </c>
      <c r="S885" s="3">
        <v>1</v>
      </c>
      <c r="T885" s="3">
        <v>2</v>
      </c>
      <c r="U885" s="3">
        <v>0.01</v>
      </c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2" t="s">
        <v>52</v>
      </c>
      <c r="AW885" s="2" t="s">
        <v>2017</v>
      </c>
      <c r="AX885" s="2" t="s">
        <v>52</v>
      </c>
      <c r="AY885" s="2" t="s">
        <v>52</v>
      </c>
      <c r="AZ885" s="2" t="s">
        <v>52</v>
      </c>
    </row>
    <row r="886" spans="1:52" ht="30" customHeight="1" x14ac:dyDescent="0.3">
      <c r="A886" s="22" t="s">
        <v>681</v>
      </c>
      <c r="B886" s="22" t="s">
        <v>52</v>
      </c>
      <c r="C886" s="22" t="s">
        <v>52</v>
      </c>
      <c r="D886" s="23"/>
      <c r="E886" s="25"/>
      <c r="F886" s="28">
        <f>TRUNC(SUMIF(N883:N885, N882, F883:F885),0)</f>
        <v>0</v>
      </c>
      <c r="G886" s="25"/>
      <c r="H886" s="28">
        <f>TRUNC(SUMIF(N883:N885, N882, H883:H885),0)</f>
        <v>11402</v>
      </c>
      <c r="I886" s="25"/>
      <c r="J886" s="28">
        <f>TRUNC(SUMIF(N883:N885, N882, J883:J885),0)</f>
        <v>114</v>
      </c>
      <c r="K886" s="25"/>
      <c r="L886" s="28">
        <f>F886+H886+J886</f>
        <v>11516</v>
      </c>
      <c r="M886" s="22" t="s">
        <v>52</v>
      </c>
      <c r="N886" s="2" t="s">
        <v>67</v>
      </c>
      <c r="O886" s="2" t="s">
        <v>67</v>
      </c>
      <c r="P886" s="2" t="s">
        <v>52</v>
      </c>
      <c r="Q886" s="2" t="s">
        <v>52</v>
      </c>
      <c r="R886" s="2" t="s">
        <v>52</v>
      </c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2" t="s">
        <v>52</v>
      </c>
      <c r="AW886" s="2" t="s">
        <v>52</v>
      </c>
      <c r="AX886" s="2" t="s">
        <v>52</v>
      </c>
      <c r="AY886" s="2" t="s">
        <v>52</v>
      </c>
      <c r="AZ886" s="2" t="s">
        <v>52</v>
      </c>
    </row>
    <row r="887" spans="1:52" ht="30" customHeight="1" x14ac:dyDescent="0.3">
      <c r="A887" s="23"/>
      <c r="B887" s="23"/>
      <c r="C887" s="23"/>
      <c r="D887" s="23"/>
      <c r="E887" s="25"/>
      <c r="F887" s="28"/>
      <c r="G887" s="25"/>
      <c r="H887" s="28"/>
      <c r="I887" s="25"/>
      <c r="J887" s="28"/>
      <c r="K887" s="25"/>
      <c r="L887" s="28"/>
      <c r="M887" s="23"/>
    </row>
    <row r="888" spans="1:52" ht="30" customHeight="1" x14ac:dyDescent="0.3">
      <c r="A888" s="19" t="s">
        <v>2018</v>
      </c>
      <c r="B888" s="20"/>
      <c r="C888" s="20"/>
      <c r="D888" s="20"/>
      <c r="E888" s="24"/>
      <c r="F888" s="27"/>
      <c r="G888" s="24"/>
      <c r="H888" s="27"/>
      <c r="I888" s="24"/>
      <c r="J888" s="27"/>
      <c r="K888" s="24"/>
      <c r="L888" s="27"/>
      <c r="M888" s="21"/>
      <c r="N888" s="1" t="s">
        <v>2019</v>
      </c>
    </row>
    <row r="889" spans="1:52" ht="30" customHeight="1" x14ac:dyDescent="0.3">
      <c r="A889" s="22" t="s">
        <v>1956</v>
      </c>
      <c r="B889" s="22" t="s">
        <v>677</v>
      </c>
      <c r="C889" s="22" t="s">
        <v>678</v>
      </c>
      <c r="D889" s="23">
        <v>5.7000000000000002E-2</v>
      </c>
      <c r="E889" s="25">
        <f>단가대비표!O188</f>
        <v>0</v>
      </c>
      <c r="F889" s="28">
        <f>TRUNC(E889*D889,1)</f>
        <v>0</v>
      </c>
      <c r="G889" s="25">
        <f>단가대비표!P188</f>
        <v>256883</v>
      </c>
      <c r="H889" s="28">
        <f>TRUNC(G889*D889,1)</f>
        <v>14642.3</v>
      </c>
      <c r="I889" s="25">
        <f>단가대비표!V188</f>
        <v>0</v>
      </c>
      <c r="J889" s="28">
        <f>TRUNC(I889*D889,1)</f>
        <v>0</v>
      </c>
      <c r="K889" s="25">
        <f t="shared" ref="K889:L891" si="143">TRUNC(E889+G889+I889,1)</f>
        <v>256883</v>
      </c>
      <c r="L889" s="28">
        <f t="shared" si="143"/>
        <v>14642.3</v>
      </c>
      <c r="M889" s="22" t="s">
        <v>52</v>
      </c>
      <c r="N889" s="2" t="s">
        <v>2019</v>
      </c>
      <c r="O889" s="2" t="s">
        <v>1957</v>
      </c>
      <c r="P889" s="2" t="s">
        <v>64</v>
      </c>
      <c r="Q889" s="2" t="s">
        <v>64</v>
      </c>
      <c r="R889" s="2" t="s">
        <v>63</v>
      </c>
      <c r="S889" s="3"/>
      <c r="T889" s="3"/>
      <c r="U889" s="3"/>
      <c r="V889" s="3">
        <v>1</v>
      </c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2" t="s">
        <v>52</v>
      </c>
      <c r="AW889" s="2" t="s">
        <v>2022</v>
      </c>
      <c r="AX889" s="2" t="s">
        <v>52</v>
      </c>
      <c r="AY889" s="2" t="s">
        <v>52</v>
      </c>
      <c r="AZ889" s="2" t="s">
        <v>52</v>
      </c>
    </row>
    <row r="890" spans="1:52" ht="30" customHeight="1" x14ac:dyDescent="0.3">
      <c r="A890" s="22" t="s">
        <v>1134</v>
      </c>
      <c r="B890" s="22" t="s">
        <v>677</v>
      </c>
      <c r="C890" s="22" t="s">
        <v>678</v>
      </c>
      <c r="D890" s="23">
        <v>2.9000000000000001E-2</v>
      </c>
      <c r="E890" s="25">
        <f>단가대비표!O172</f>
        <v>0</v>
      </c>
      <c r="F890" s="28">
        <f>TRUNC(E890*D890,1)</f>
        <v>0</v>
      </c>
      <c r="G890" s="25">
        <f>단가대비표!P172</f>
        <v>172068</v>
      </c>
      <c r="H890" s="28">
        <f>TRUNC(G890*D890,1)</f>
        <v>4989.8999999999996</v>
      </c>
      <c r="I890" s="25">
        <f>단가대비표!V172</f>
        <v>0</v>
      </c>
      <c r="J890" s="28">
        <f>TRUNC(I890*D890,1)</f>
        <v>0</v>
      </c>
      <c r="K890" s="25">
        <f t="shared" si="143"/>
        <v>172068</v>
      </c>
      <c r="L890" s="28">
        <f t="shared" si="143"/>
        <v>4989.8999999999996</v>
      </c>
      <c r="M890" s="22" t="s">
        <v>52</v>
      </c>
      <c r="N890" s="2" t="s">
        <v>2019</v>
      </c>
      <c r="O890" s="2" t="s">
        <v>1186</v>
      </c>
      <c r="P890" s="2" t="s">
        <v>64</v>
      </c>
      <c r="Q890" s="2" t="s">
        <v>64</v>
      </c>
      <c r="R890" s="2" t="s">
        <v>63</v>
      </c>
      <c r="S890" s="3"/>
      <c r="T890" s="3"/>
      <c r="U890" s="3"/>
      <c r="V890" s="3">
        <v>1</v>
      </c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2" t="s">
        <v>52</v>
      </c>
      <c r="AW890" s="2" t="s">
        <v>2023</v>
      </c>
      <c r="AX890" s="2" t="s">
        <v>52</v>
      </c>
      <c r="AY890" s="2" t="s">
        <v>52</v>
      </c>
      <c r="AZ890" s="2" t="s">
        <v>52</v>
      </c>
    </row>
    <row r="891" spans="1:52" ht="30" customHeight="1" x14ac:dyDescent="0.3">
      <c r="A891" s="22" t="s">
        <v>1239</v>
      </c>
      <c r="B891" s="22" t="s">
        <v>1419</v>
      </c>
      <c r="C891" s="22" t="s">
        <v>630</v>
      </c>
      <c r="D891" s="23">
        <v>1</v>
      </c>
      <c r="E891" s="25">
        <v>0</v>
      </c>
      <c r="F891" s="28">
        <f>TRUNC(E891*D891,1)</f>
        <v>0</v>
      </c>
      <c r="G891" s="25">
        <v>0</v>
      </c>
      <c r="H891" s="28">
        <f>TRUNC(G891*D891,1)</f>
        <v>0</v>
      </c>
      <c r="I891" s="25">
        <f>TRUNC(SUMIF(V889:V891, RIGHTB(O891, 1), H889:H891)*U891, 2)</f>
        <v>196.32</v>
      </c>
      <c r="J891" s="28">
        <f>TRUNC(I891*D891,1)</f>
        <v>196.3</v>
      </c>
      <c r="K891" s="25">
        <f t="shared" si="143"/>
        <v>196.3</v>
      </c>
      <c r="L891" s="28">
        <f t="shared" si="143"/>
        <v>196.3</v>
      </c>
      <c r="M891" s="22" t="s">
        <v>52</v>
      </c>
      <c r="N891" s="2" t="s">
        <v>2019</v>
      </c>
      <c r="O891" s="2" t="s">
        <v>631</v>
      </c>
      <c r="P891" s="2" t="s">
        <v>64</v>
      </c>
      <c r="Q891" s="2" t="s">
        <v>64</v>
      </c>
      <c r="R891" s="2" t="s">
        <v>64</v>
      </c>
      <c r="S891" s="3">
        <v>1</v>
      </c>
      <c r="T891" s="3">
        <v>2</v>
      </c>
      <c r="U891" s="3">
        <v>0.01</v>
      </c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2" t="s">
        <v>52</v>
      </c>
      <c r="AW891" s="2" t="s">
        <v>2024</v>
      </c>
      <c r="AX891" s="2" t="s">
        <v>52</v>
      </c>
      <c r="AY891" s="2" t="s">
        <v>52</v>
      </c>
      <c r="AZ891" s="2" t="s">
        <v>52</v>
      </c>
    </row>
    <row r="892" spans="1:52" ht="30" customHeight="1" x14ac:dyDescent="0.3">
      <c r="A892" s="22" t="s">
        <v>681</v>
      </c>
      <c r="B892" s="22" t="s">
        <v>52</v>
      </c>
      <c r="C892" s="22" t="s">
        <v>52</v>
      </c>
      <c r="D892" s="23"/>
      <c r="E892" s="25"/>
      <c r="F892" s="28">
        <f>TRUNC(SUMIF(N889:N891, N888, F889:F891),0)</f>
        <v>0</v>
      </c>
      <c r="G892" s="25"/>
      <c r="H892" s="28">
        <f>TRUNC(SUMIF(N889:N891, N888, H889:H891),0)</f>
        <v>19632</v>
      </c>
      <c r="I892" s="25"/>
      <c r="J892" s="28">
        <f>TRUNC(SUMIF(N889:N891, N888, J889:J891),0)</f>
        <v>196</v>
      </c>
      <c r="K892" s="25"/>
      <c r="L892" s="28">
        <f>F892+H892+J892</f>
        <v>19828</v>
      </c>
      <c r="M892" s="22" t="s">
        <v>52</v>
      </c>
      <c r="N892" s="2" t="s">
        <v>67</v>
      </c>
      <c r="O892" s="2" t="s">
        <v>67</v>
      </c>
      <c r="P892" s="2" t="s">
        <v>52</v>
      </c>
      <c r="Q892" s="2" t="s">
        <v>52</v>
      </c>
      <c r="R892" s="2" t="s">
        <v>52</v>
      </c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2" t="s">
        <v>52</v>
      </c>
      <c r="AW892" s="2" t="s">
        <v>52</v>
      </c>
      <c r="AX892" s="2" t="s">
        <v>52</v>
      </c>
      <c r="AY892" s="2" t="s">
        <v>52</v>
      </c>
      <c r="AZ892" s="2" t="s">
        <v>52</v>
      </c>
    </row>
    <row r="893" spans="1:52" ht="30" customHeight="1" x14ac:dyDescent="0.3">
      <c r="A893" s="23"/>
      <c r="B893" s="23"/>
      <c r="C893" s="23"/>
      <c r="D893" s="23"/>
      <c r="E893" s="25"/>
      <c r="F893" s="28"/>
      <c r="G893" s="25"/>
      <c r="H893" s="28"/>
      <c r="I893" s="25"/>
      <c r="J893" s="28"/>
      <c r="K893" s="25"/>
      <c r="L893" s="28"/>
      <c r="M893" s="23"/>
    </row>
    <row r="894" spans="1:52" ht="30" customHeight="1" x14ac:dyDescent="0.3">
      <c r="A894" s="19" t="s">
        <v>2025</v>
      </c>
      <c r="B894" s="20"/>
      <c r="C894" s="20"/>
      <c r="D894" s="20"/>
      <c r="E894" s="24"/>
      <c r="F894" s="27"/>
      <c r="G894" s="24"/>
      <c r="H894" s="27"/>
      <c r="I894" s="24"/>
      <c r="J894" s="27"/>
      <c r="K894" s="24"/>
      <c r="L894" s="27"/>
      <c r="M894" s="21"/>
      <c r="N894" s="1" t="s">
        <v>270</v>
      </c>
    </row>
    <row r="895" spans="1:52" ht="30" customHeight="1" x14ac:dyDescent="0.3">
      <c r="A895" s="22" t="s">
        <v>2026</v>
      </c>
      <c r="B895" s="22" t="s">
        <v>2027</v>
      </c>
      <c r="C895" s="22" t="s">
        <v>78</v>
      </c>
      <c r="D895" s="23">
        <v>1.05</v>
      </c>
      <c r="E895" s="25">
        <f>단가대비표!O84</f>
        <v>3101.85</v>
      </c>
      <c r="F895" s="28">
        <f>TRUNC(E895*D895,1)</f>
        <v>3256.9</v>
      </c>
      <c r="G895" s="25">
        <f>단가대비표!P84</f>
        <v>0</v>
      </c>
      <c r="H895" s="28">
        <f>TRUNC(G895*D895,1)</f>
        <v>0</v>
      </c>
      <c r="I895" s="25">
        <f>단가대비표!V84</f>
        <v>0</v>
      </c>
      <c r="J895" s="28">
        <f>TRUNC(I895*D895,1)</f>
        <v>0</v>
      </c>
      <c r="K895" s="25">
        <f t="shared" ref="K895:L897" si="144">TRUNC(E895+G895+I895,1)</f>
        <v>3101.8</v>
      </c>
      <c r="L895" s="28">
        <f t="shared" si="144"/>
        <v>3256.9</v>
      </c>
      <c r="M895" s="22" t="s">
        <v>52</v>
      </c>
      <c r="N895" s="2" t="s">
        <v>270</v>
      </c>
      <c r="O895" s="2" t="s">
        <v>2028</v>
      </c>
      <c r="P895" s="2" t="s">
        <v>64</v>
      </c>
      <c r="Q895" s="2" t="s">
        <v>64</v>
      </c>
      <c r="R895" s="2" t="s">
        <v>63</v>
      </c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2" t="s">
        <v>52</v>
      </c>
      <c r="AW895" s="2" t="s">
        <v>2029</v>
      </c>
      <c r="AX895" s="2" t="s">
        <v>52</v>
      </c>
      <c r="AY895" s="2" t="s">
        <v>52</v>
      </c>
      <c r="AZ895" s="2" t="s">
        <v>52</v>
      </c>
    </row>
    <row r="896" spans="1:52" ht="30" customHeight="1" x14ac:dyDescent="0.3">
      <c r="A896" s="22" t="s">
        <v>1688</v>
      </c>
      <c r="B896" s="22" t="s">
        <v>283</v>
      </c>
      <c r="C896" s="22" t="s">
        <v>540</v>
      </c>
      <c r="D896" s="23">
        <v>3.5000000000000003E-2</v>
      </c>
      <c r="E896" s="25">
        <f>단가대비표!O118</f>
        <v>1387</v>
      </c>
      <c r="F896" s="28">
        <f>TRUNC(E896*D896,1)</f>
        <v>48.5</v>
      </c>
      <c r="G896" s="25">
        <f>단가대비표!P118</f>
        <v>0</v>
      </c>
      <c r="H896" s="28">
        <f>TRUNC(G896*D896,1)</f>
        <v>0</v>
      </c>
      <c r="I896" s="25">
        <f>단가대비표!V118</f>
        <v>0</v>
      </c>
      <c r="J896" s="28">
        <f>TRUNC(I896*D896,1)</f>
        <v>0</v>
      </c>
      <c r="K896" s="25">
        <f t="shared" si="144"/>
        <v>1387</v>
      </c>
      <c r="L896" s="28">
        <f t="shared" si="144"/>
        <v>48.5</v>
      </c>
      <c r="M896" s="22" t="s">
        <v>52</v>
      </c>
      <c r="N896" s="2" t="s">
        <v>270</v>
      </c>
      <c r="O896" s="2" t="s">
        <v>1689</v>
      </c>
      <c r="P896" s="2" t="s">
        <v>64</v>
      </c>
      <c r="Q896" s="2" t="s">
        <v>64</v>
      </c>
      <c r="R896" s="2" t="s">
        <v>63</v>
      </c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2" t="s">
        <v>52</v>
      </c>
      <c r="AW896" s="2" t="s">
        <v>2030</v>
      </c>
      <c r="AX896" s="2" t="s">
        <v>52</v>
      </c>
      <c r="AY896" s="2" t="s">
        <v>52</v>
      </c>
      <c r="AZ896" s="2" t="s">
        <v>52</v>
      </c>
    </row>
    <row r="897" spans="1:52" ht="30" customHeight="1" x14ac:dyDescent="0.3">
      <c r="A897" s="22" t="s">
        <v>2012</v>
      </c>
      <c r="B897" s="22" t="s">
        <v>2013</v>
      </c>
      <c r="C897" s="22" t="s">
        <v>78</v>
      </c>
      <c r="D897" s="23">
        <v>1</v>
      </c>
      <c r="E897" s="25">
        <f>일위대가목록!E138</f>
        <v>0</v>
      </c>
      <c r="F897" s="28">
        <f>TRUNC(E897*D897,1)</f>
        <v>0</v>
      </c>
      <c r="G897" s="25">
        <f>일위대가목록!F138</f>
        <v>11402</v>
      </c>
      <c r="H897" s="28">
        <f>TRUNC(G897*D897,1)</f>
        <v>11402</v>
      </c>
      <c r="I897" s="25">
        <f>일위대가목록!G138</f>
        <v>114</v>
      </c>
      <c r="J897" s="28">
        <f>TRUNC(I897*D897,1)</f>
        <v>114</v>
      </c>
      <c r="K897" s="25">
        <f t="shared" si="144"/>
        <v>11516</v>
      </c>
      <c r="L897" s="28">
        <f t="shared" si="144"/>
        <v>11516</v>
      </c>
      <c r="M897" s="22" t="s">
        <v>2014</v>
      </c>
      <c r="N897" s="2" t="s">
        <v>270</v>
      </c>
      <c r="O897" s="2" t="s">
        <v>2011</v>
      </c>
      <c r="P897" s="2" t="s">
        <v>63</v>
      </c>
      <c r="Q897" s="2" t="s">
        <v>64</v>
      </c>
      <c r="R897" s="2" t="s">
        <v>64</v>
      </c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2" t="s">
        <v>52</v>
      </c>
      <c r="AW897" s="2" t="s">
        <v>2031</v>
      </c>
      <c r="AX897" s="2" t="s">
        <v>52</v>
      </c>
      <c r="AY897" s="2" t="s">
        <v>52</v>
      </c>
      <c r="AZ897" s="2" t="s">
        <v>52</v>
      </c>
    </row>
    <row r="898" spans="1:52" ht="30" customHeight="1" x14ac:dyDescent="0.3">
      <c r="A898" s="22" t="s">
        <v>681</v>
      </c>
      <c r="B898" s="22" t="s">
        <v>52</v>
      </c>
      <c r="C898" s="22" t="s">
        <v>52</v>
      </c>
      <c r="D898" s="23"/>
      <c r="E898" s="25"/>
      <c r="F898" s="28">
        <f>TRUNC(SUMIF(N895:N897, N894, F895:F897),0)</f>
        <v>3305</v>
      </c>
      <c r="G898" s="25"/>
      <c r="H898" s="28">
        <f>TRUNC(SUMIF(N895:N897, N894, H895:H897),0)</f>
        <v>11402</v>
      </c>
      <c r="I898" s="25"/>
      <c r="J898" s="28">
        <f>TRUNC(SUMIF(N895:N897, N894, J895:J897),0)</f>
        <v>114</v>
      </c>
      <c r="K898" s="25"/>
      <c r="L898" s="28">
        <f>F898+H898+J898</f>
        <v>14821</v>
      </c>
      <c r="M898" s="22" t="s">
        <v>52</v>
      </c>
      <c r="N898" s="2" t="s">
        <v>67</v>
      </c>
      <c r="O898" s="2" t="s">
        <v>67</v>
      </c>
      <c r="P898" s="2" t="s">
        <v>52</v>
      </c>
      <c r="Q898" s="2" t="s">
        <v>52</v>
      </c>
      <c r="R898" s="2" t="s">
        <v>52</v>
      </c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2" t="s">
        <v>52</v>
      </c>
      <c r="AW898" s="2" t="s">
        <v>52</v>
      </c>
      <c r="AX898" s="2" t="s">
        <v>52</v>
      </c>
      <c r="AY898" s="2" t="s">
        <v>52</v>
      </c>
      <c r="AZ898" s="2" t="s">
        <v>52</v>
      </c>
    </row>
    <row r="899" spans="1:52" ht="30" customHeight="1" x14ac:dyDescent="0.3">
      <c r="A899" s="23"/>
      <c r="B899" s="23"/>
      <c r="C899" s="23"/>
      <c r="D899" s="23"/>
      <c r="E899" s="25"/>
      <c r="F899" s="28"/>
      <c r="G899" s="25"/>
      <c r="H899" s="28"/>
      <c r="I899" s="25"/>
      <c r="J899" s="28"/>
      <c r="K899" s="25"/>
      <c r="L899" s="28"/>
      <c r="M899" s="23"/>
    </row>
    <row r="900" spans="1:52" ht="30" customHeight="1" x14ac:dyDescent="0.3">
      <c r="A900" s="19" t="s">
        <v>2032</v>
      </c>
      <c r="B900" s="20"/>
      <c r="C900" s="20"/>
      <c r="D900" s="20"/>
      <c r="E900" s="24"/>
      <c r="F900" s="27"/>
      <c r="G900" s="24"/>
      <c r="H900" s="27"/>
      <c r="I900" s="24"/>
      <c r="J900" s="27"/>
      <c r="K900" s="24"/>
      <c r="L900" s="27"/>
      <c r="M900" s="21"/>
      <c r="N900" s="1" t="s">
        <v>275</v>
      </c>
    </row>
    <row r="901" spans="1:52" ht="30" customHeight="1" x14ac:dyDescent="0.3">
      <c r="A901" s="22" t="s">
        <v>2026</v>
      </c>
      <c r="B901" s="22" t="s">
        <v>2033</v>
      </c>
      <c r="C901" s="22" t="s">
        <v>78</v>
      </c>
      <c r="D901" s="23">
        <v>2.1</v>
      </c>
      <c r="E901" s="25">
        <f>단가대비표!O83</f>
        <v>2950</v>
      </c>
      <c r="F901" s="28">
        <f>TRUNC(E901*D901,1)</f>
        <v>6195</v>
      </c>
      <c r="G901" s="25">
        <f>단가대비표!P83</f>
        <v>0</v>
      </c>
      <c r="H901" s="28">
        <f>TRUNC(G901*D901,1)</f>
        <v>0</v>
      </c>
      <c r="I901" s="25">
        <f>단가대비표!V83</f>
        <v>0</v>
      </c>
      <c r="J901" s="28">
        <f>TRUNC(I901*D901,1)</f>
        <v>0</v>
      </c>
      <c r="K901" s="25">
        <f t="shared" ref="K901:L903" si="145">TRUNC(E901+G901+I901,1)</f>
        <v>2950</v>
      </c>
      <c r="L901" s="28">
        <f t="shared" si="145"/>
        <v>6195</v>
      </c>
      <c r="M901" s="22" t="s">
        <v>52</v>
      </c>
      <c r="N901" s="2" t="s">
        <v>275</v>
      </c>
      <c r="O901" s="2" t="s">
        <v>2034</v>
      </c>
      <c r="P901" s="2" t="s">
        <v>64</v>
      </c>
      <c r="Q901" s="2" t="s">
        <v>64</v>
      </c>
      <c r="R901" s="2" t="s">
        <v>63</v>
      </c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2" t="s">
        <v>52</v>
      </c>
      <c r="AW901" s="2" t="s">
        <v>2035</v>
      </c>
      <c r="AX901" s="2" t="s">
        <v>52</v>
      </c>
      <c r="AY901" s="2" t="s">
        <v>52</v>
      </c>
      <c r="AZ901" s="2" t="s">
        <v>52</v>
      </c>
    </row>
    <row r="902" spans="1:52" ht="30" customHeight="1" x14ac:dyDescent="0.3">
      <c r="A902" s="22" t="s">
        <v>1688</v>
      </c>
      <c r="B902" s="22" t="s">
        <v>283</v>
      </c>
      <c r="C902" s="22" t="s">
        <v>540</v>
      </c>
      <c r="D902" s="23">
        <v>7.0000000000000007E-2</v>
      </c>
      <c r="E902" s="25">
        <f>단가대비표!O118</f>
        <v>1387</v>
      </c>
      <c r="F902" s="28">
        <f>TRUNC(E902*D902,1)</f>
        <v>97</v>
      </c>
      <c r="G902" s="25">
        <f>단가대비표!P118</f>
        <v>0</v>
      </c>
      <c r="H902" s="28">
        <f>TRUNC(G902*D902,1)</f>
        <v>0</v>
      </c>
      <c r="I902" s="25">
        <f>단가대비표!V118</f>
        <v>0</v>
      </c>
      <c r="J902" s="28">
        <f>TRUNC(I902*D902,1)</f>
        <v>0</v>
      </c>
      <c r="K902" s="25">
        <f t="shared" si="145"/>
        <v>1387</v>
      </c>
      <c r="L902" s="28">
        <f t="shared" si="145"/>
        <v>97</v>
      </c>
      <c r="M902" s="22" t="s">
        <v>52</v>
      </c>
      <c r="N902" s="2" t="s">
        <v>275</v>
      </c>
      <c r="O902" s="2" t="s">
        <v>1689</v>
      </c>
      <c r="P902" s="2" t="s">
        <v>64</v>
      </c>
      <c r="Q902" s="2" t="s">
        <v>64</v>
      </c>
      <c r="R902" s="2" t="s">
        <v>63</v>
      </c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2" t="s">
        <v>52</v>
      </c>
      <c r="AW902" s="2" t="s">
        <v>2036</v>
      </c>
      <c r="AX902" s="2" t="s">
        <v>52</v>
      </c>
      <c r="AY902" s="2" t="s">
        <v>52</v>
      </c>
      <c r="AZ902" s="2" t="s">
        <v>52</v>
      </c>
    </row>
    <row r="903" spans="1:52" ht="30" customHeight="1" x14ac:dyDescent="0.3">
      <c r="A903" s="22" t="s">
        <v>2012</v>
      </c>
      <c r="B903" s="22" t="s">
        <v>2020</v>
      </c>
      <c r="C903" s="22" t="s">
        <v>78</v>
      </c>
      <c r="D903" s="23">
        <v>1</v>
      </c>
      <c r="E903" s="25">
        <f>일위대가목록!E139</f>
        <v>0</v>
      </c>
      <c r="F903" s="28">
        <f>TRUNC(E903*D903,1)</f>
        <v>0</v>
      </c>
      <c r="G903" s="25">
        <f>일위대가목록!F139</f>
        <v>19632</v>
      </c>
      <c r="H903" s="28">
        <f>TRUNC(G903*D903,1)</f>
        <v>19632</v>
      </c>
      <c r="I903" s="25">
        <f>일위대가목록!G139</f>
        <v>196</v>
      </c>
      <c r="J903" s="28">
        <f>TRUNC(I903*D903,1)</f>
        <v>196</v>
      </c>
      <c r="K903" s="25">
        <f t="shared" si="145"/>
        <v>19828</v>
      </c>
      <c r="L903" s="28">
        <f t="shared" si="145"/>
        <v>19828</v>
      </c>
      <c r="M903" s="22" t="s">
        <v>2021</v>
      </c>
      <c r="N903" s="2" t="s">
        <v>275</v>
      </c>
      <c r="O903" s="2" t="s">
        <v>2019</v>
      </c>
      <c r="P903" s="2" t="s">
        <v>63</v>
      </c>
      <c r="Q903" s="2" t="s">
        <v>64</v>
      </c>
      <c r="R903" s="2" t="s">
        <v>64</v>
      </c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2" t="s">
        <v>52</v>
      </c>
      <c r="AW903" s="2" t="s">
        <v>2037</v>
      </c>
      <c r="AX903" s="2" t="s">
        <v>52</v>
      </c>
      <c r="AY903" s="2" t="s">
        <v>52</v>
      </c>
      <c r="AZ903" s="2" t="s">
        <v>52</v>
      </c>
    </row>
    <row r="904" spans="1:52" ht="30" customHeight="1" x14ac:dyDescent="0.3">
      <c r="A904" s="22" t="s">
        <v>681</v>
      </c>
      <c r="B904" s="22" t="s">
        <v>52</v>
      </c>
      <c r="C904" s="22" t="s">
        <v>52</v>
      </c>
      <c r="D904" s="23"/>
      <c r="E904" s="25"/>
      <c r="F904" s="28">
        <f>TRUNC(SUMIF(N901:N903, N900, F901:F903),0)</f>
        <v>6292</v>
      </c>
      <c r="G904" s="25"/>
      <c r="H904" s="28">
        <f>TRUNC(SUMIF(N901:N903, N900, H901:H903),0)</f>
        <v>19632</v>
      </c>
      <c r="I904" s="25"/>
      <c r="J904" s="28">
        <f>TRUNC(SUMIF(N901:N903, N900, J901:J903),0)</f>
        <v>196</v>
      </c>
      <c r="K904" s="25"/>
      <c r="L904" s="28">
        <f>F904+H904+J904</f>
        <v>26120</v>
      </c>
      <c r="M904" s="22" t="s">
        <v>52</v>
      </c>
      <c r="N904" s="2" t="s">
        <v>67</v>
      </c>
      <c r="O904" s="2" t="s">
        <v>67</v>
      </c>
      <c r="P904" s="2" t="s">
        <v>52</v>
      </c>
      <c r="Q904" s="2" t="s">
        <v>52</v>
      </c>
      <c r="R904" s="2" t="s">
        <v>52</v>
      </c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2" t="s">
        <v>52</v>
      </c>
      <c r="AW904" s="2" t="s">
        <v>52</v>
      </c>
      <c r="AX904" s="2" t="s">
        <v>52</v>
      </c>
      <c r="AY904" s="2" t="s">
        <v>52</v>
      </c>
      <c r="AZ904" s="2" t="s">
        <v>52</v>
      </c>
    </row>
    <row r="905" spans="1:52" ht="30" customHeight="1" x14ac:dyDescent="0.3">
      <c r="A905" s="23"/>
      <c r="B905" s="23"/>
      <c r="C905" s="23"/>
      <c r="D905" s="23"/>
      <c r="E905" s="25"/>
      <c r="F905" s="28"/>
      <c r="G905" s="25"/>
      <c r="H905" s="28"/>
      <c r="I905" s="25"/>
      <c r="J905" s="28"/>
      <c r="K905" s="25"/>
      <c r="L905" s="28"/>
      <c r="M905" s="23"/>
    </row>
    <row r="906" spans="1:52" ht="30" customHeight="1" x14ac:dyDescent="0.3">
      <c r="A906" s="19" t="s">
        <v>2038</v>
      </c>
      <c r="B906" s="20"/>
      <c r="C906" s="20"/>
      <c r="D906" s="20"/>
      <c r="E906" s="24"/>
      <c r="F906" s="27"/>
      <c r="G906" s="24"/>
      <c r="H906" s="27"/>
      <c r="I906" s="24"/>
      <c r="J906" s="27"/>
      <c r="K906" s="24"/>
      <c r="L906" s="27"/>
      <c r="M906" s="21"/>
      <c r="N906" s="1" t="s">
        <v>1997</v>
      </c>
    </row>
    <row r="907" spans="1:52" ht="30" customHeight="1" x14ac:dyDescent="0.3">
      <c r="A907" s="22" t="s">
        <v>1306</v>
      </c>
      <c r="B907" s="22" t="s">
        <v>677</v>
      </c>
      <c r="C907" s="22" t="s">
        <v>678</v>
      </c>
      <c r="D907" s="23">
        <v>0.05</v>
      </c>
      <c r="E907" s="25">
        <f>단가대비표!O184</f>
        <v>0</v>
      </c>
      <c r="F907" s="28">
        <f>TRUNC(E907*D907,1)</f>
        <v>0</v>
      </c>
      <c r="G907" s="25">
        <f>단가대비표!P184</f>
        <v>277642</v>
      </c>
      <c r="H907" s="28">
        <f>TRUNC(G907*D907,1)</f>
        <v>13882.1</v>
      </c>
      <c r="I907" s="25">
        <f>단가대비표!V184</f>
        <v>0</v>
      </c>
      <c r="J907" s="28">
        <f>TRUNC(I907*D907,1)</f>
        <v>0</v>
      </c>
      <c r="K907" s="25">
        <f t="shared" ref="K907:L909" si="146">TRUNC(E907+G907+I907,1)</f>
        <v>277642</v>
      </c>
      <c r="L907" s="28">
        <f t="shared" si="146"/>
        <v>13882.1</v>
      </c>
      <c r="M907" s="22" t="s">
        <v>52</v>
      </c>
      <c r="N907" s="2" t="s">
        <v>1997</v>
      </c>
      <c r="O907" s="2" t="s">
        <v>1307</v>
      </c>
      <c r="P907" s="2" t="s">
        <v>64</v>
      </c>
      <c r="Q907" s="2" t="s">
        <v>64</v>
      </c>
      <c r="R907" s="2" t="s">
        <v>63</v>
      </c>
      <c r="S907" s="3"/>
      <c r="T907" s="3"/>
      <c r="U907" s="3"/>
      <c r="V907" s="3">
        <v>1</v>
      </c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2" t="s">
        <v>52</v>
      </c>
      <c r="AW907" s="2" t="s">
        <v>2039</v>
      </c>
      <c r="AX907" s="2" t="s">
        <v>52</v>
      </c>
      <c r="AY907" s="2" t="s">
        <v>52</v>
      </c>
      <c r="AZ907" s="2" t="s">
        <v>52</v>
      </c>
    </row>
    <row r="908" spans="1:52" ht="30" customHeight="1" x14ac:dyDescent="0.3">
      <c r="A908" s="22" t="s">
        <v>1134</v>
      </c>
      <c r="B908" s="22" t="s">
        <v>677</v>
      </c>
      <c r="C908" s="22" t="s">
        <v>678</v>
      </c>
      <c r="D908" s="23">
        <v>2.5000000000000001E-2</v>
      </c>
      <c r="E908" s="25">
        <f>단가대비표!O172</f>
        <v>0</v>
      </c>
      <c r="F908" s="28">
        <f>TRUNC(E908*D908,1)</f>
        <v>0</v>
      </c>
      <c r="G908" s="25">
        <f>단가대비표!P172</f>
        <v>172068</v>
      </c>
      <c r="H908" s="28">
        <f>TRUNC(G908*D908,1)</f>
        <v>4301.7</v>
      </c>
      <c r="I908" s="25">
        <f>단가대비표!V172</f>
        <v>0</v>
      </c>
      <c r="J908" s="28">
        <f>TRUNC(I908*D908,1)</f>
        <v>0</v>
      </c>
      <c r="K908" s="25">
        <f t="shared" si="146"/>
        <v>172068</v>
      </c>
      <c r="L908" s="28">
        <f t="shared" si="146"/>
        <v>4301.7</v>
      </c>
      <c r="M908" s="22" t="s">
        <v>52</v>
      </c>
      <c r="N908" s="2" t="s">
        <v>1997</v>
      </c>
      <c r="O908" s="2" t="s">
        <v>1186</v>
      </c>
      <c r="P908" s="2" t="s">
        <v>64</v>
      </c>
      <c r="Q908" s="2" t="s">
        <v>64</v>
      </c>
      <c r="R908" s="2" t="s">
        <v>63</v>
      </c>
      <c r="S908" s="3"/>
      <c r="T908" s="3"/>
      <c r="U908" s="3"/>
      <c r="V908" s="3">
        <v>1</v>
      </c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2" t="s">
        <v>52</v>
      </c>
      <c r="AW908" s="2" t="s">
        <v>2040</v>
      </c>
      <c r="AX908" s="2" t="s">
        <v>52</v>
      </c>
      <c r="AY908" s="2" t="s">
        <v>52</v>
      </c>
      <c r="AZ908" s="2" t="s">
        <v>52</v>
      </c>
    </row>
    <row r="909" spans="1:52" ht="30" customHeight="1" x14ac:dyDescent="0.3">
      <c r="A909" s="22" t="s">
        <v>1239</v>
      </c>
      <c r="B909" s="22" t="s">
        <v>1292</v>
      </c>
      <c r="C909" s="22" t="s">
        <v>630</v>
      </c>
      <c r="D909" s="23">
        <v>1</v>
      </c>
      <c r="E909" s="25">
        <v>0</v>
      </c>
      <c r="F909" s="28">
        <f>TRUNC(E909*D909,1)</f>
        <v>0</v>
      </c>
      <c r="G909" s="25">
        <v>0</v>
      </c>
      <c r="H909" s="28">
        <f>TRUNC(G909*D909,1)</f>
        <v>0</v>
      </c>
      <c r="I909" s="25">
        <f>TRUNC(SUMIF(V907:V909, RIGHTB(O909, 1), H907:H909)*U909, 2)</f>
        <v>363.67</v>
      </c>
      <c r="J909" s="28">
        <f>TRUNC(I909*D909,1)</f>
        <v>363.6</v>
      </c>
      <c r="K909" s="25">
        <f t="shared" si="146"/>
        <v>363.6</v>
      </c>
      <c r="L909" s="28">
        <f t="shared" si="146"/>
        <v>363.6</v>
      </c>
      <c r="M909" s="22" t="s">
        <v>52</v>
      </c>
      <c r="N909" s="2" t="s">
        <v>1997</v>
      </c>
      <c r="O909" s="2" t="s">
        <v>631</v>
      </c>
      <c r="P909" s="2" t="s">
        <v>64</v>
      </c>
      <c r="Q909" s="2" t="s">
        <v>64</v>
      </c>
      <c r="R909" s="2" t="s">
        <v>64</v>
      </c>
      <c r="S909" s="3">
        <v>1</v>
      </c>
      <c r="T909" s="3">
        <v>2</v>
      </c>
      <c r="U909" s="3">
        <v>0.02</v>
      </c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2" t="s">
        <v>52</v>
      </c>
      <c r="AW909" s="2" t="s">
        <v>2041</v>
      </c>
      <c r="AX909" s="2" t="s">
        <v>52</v>
      </c>
      <c r="AY909" s="2" t="s">
        <v>52</v>
      </c>
      <c r="AZ909" s="2" t="s">
        <v>52</v>
      </c>
    </row>
    <row r="910" spans="1:52" ht="30" customHeight="1" x14ac:dyDescent="0.3">
      <c r="A910" s="22" t="s">
        <v>681</v>
      </c>
      <c r="B910" s="22" t="s">
        <v>52</v>
      </c>
      <c r="C910" s="22" t="s">
        <v>52</v>
      </c>
      <c r="D910" s="23"/>
      <c r="E910" s="25"/>
      <c r="F910" s="28">
        <f>TRUNC(SUMIF(N907:N909, N906, F907:F909),0)</f>
        <v>0</v>
      </c>
      <c r="G910" s="25"/>
      <c r="H910" s="28">
        <f>TRUNC(SUMIF(N907:N909, N906, H907:H909),0)</f>
        <v>18183</v>
      </c>
      <c r="I910" s="25"/>
      <c r="J910" s="28">
        <f>TRUNC(SUMIF(N907:N909, N906, J907:J909),0)</f>
        <v>363</v>
      </c>
      <c r="K910" s="25"/>
      <c r="L910" s="28">
        <f>F910+H910+J910</f>
        <v>18546</v>
      </c>
      <c r="M910" s="22" t="s">
        <v>52</v>
      </c>
      <c r="N910" s="2" t="s">
        <v>67</v>
      </c>
      <c r="O910" s="2" t="s">
        <v>67</v>
      </c>
      <c r="P910" s="2" t="s">
        <v>52</v>
      </c>
      <c r="Q910" s="2" t="s">
        <v>52</v>
      </c>
      <c r="R910" s="2" t="s">
        <v>52</v>
      </c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2" t="s">
        <v>52</v>
      </c>
      <c r="AW910" s="2" t="s">
        <v>52</v>
      </c>
      <c r="AX910" s="2" t="s">
        <v>52</v>
      </c>
      <c r="AY910" s="2" t="s">
        <v>52</v>
      </c>
      <c r="AZ910" s="2" t="s">
        <v>52</v>
      </c>
    </row>
    <row r="911" spans="1:52" ht="30" customHeight="1" x14ac:dyDescent="0.3">
      <c r="A911" s="23"/>
      <c r="B911" s="23"/>
      <c r="C911" s="23"/>
      <c r="D911" s="23"/>
      <c r="E911" s="25"/>
      <c r="F911" s="28"/>
      <c r="G911" s="25"/>
      <c r="H911" s="28"/>
      <c r="I911" s="25"/>
      <c r="J911" s="28"/>
      <c r="K911" s="25"/>
      <c r="L911" s="28"/>
      <c r="M911" s="23"/>
    </row>
    <row r="912" spans="1:52" ht="30" customHeight="1" x14ac:dyDescent="0.3">
      <c r="A912" s="19" t="s">
        <v>2042</v>
      </c>
      <c r="B912" s="20"/>
      <c r="C912" s="20"/>
      <c r="D912" s="20"/>
      <c r="E912" s="24"/>
      <c r="F912" s="27"/>
      <c r="G912" s="24"/>
      <c r="H912" s="27"/>
      <c r="I912" s="24"/>
      <c r="J912" s="27"/>
      <c r="K912" s="24"/>
      <c r="L912" s="27"/>
      <c r="M912" s="21"/>
      <c r="N912" s="1" t="s">
        <v>2043</v>
      </c>
    </row>
    <row r="913" spans="1:52" ht="30" customHeight="1" x14ac:dyDescent="0.3">
      <c r="A913" s="22" t="s">
        <v>1306</v>
      </c>
      <c r="B913" s="22" t="s">
        <v>677</v>
      </c>
      <c r="C913" s="22" t="s">
        <v>678</v>
      </c>
      <c r="D913" s="23">
        <v>5.3999999999999999E-2</v>
      </c>
      <c r="E913" s="25">
        <f>단가대비표!O184</f>
        <v>0</v>
      </c>
      <c r="F913" s="28">
        <f>TRUNC(E913*D913,1)</f>
        <v>0</v>
      </c>
      <c r="G913" s="25">
        <f>단가대비표!P184</f>
        <v>277642</v>
      </c>
      <c r="H913" s="28">
        <f>TRUNC(G913*D913,1)</f>
        <v>14992.6</v>
      </c>
      <c r="I913" s="25">
        <f>단가대비표!V184</f>
        <v>0</v>
      </c>
      <c r="J913" s="28">
        <f>TRUNC(I913*D913,1)</f>
        <v>0</v>
      </c>
      <c r="K913" s="25">
        <f t="shared" ref="K913:L916" si="147">TRUNC(E913+G913+I913,1)</f>
        <v>277642</v>
      </c>
      <c r="L913" s="28">
        <f t="shared" si="147"/>
        <v>14992.6</v>
      </c>
      <c r="M913" s="22" t="s">
        <v>52</v>
      </c>
      <c r="N913" s="2" t="s">
        <v>2043</v>
      </c>
      <c r="O913" s="2" t="s">
        <v>1307</v>
      </c>
      <c r="P913" s="2" t="s">
        <v>64</v>
      </c>
      <c r="Q913" s="2" t="s">
        <v>64</v>
      </c>
      <c r="R913" s="2" t="s">
        <v>63</v>
      </c>
      <c r="S913" s="3"/>
      <c r="T913" s="3"/>
      <c r="U913" s="3"/>
      <c r="V913" s="3">
        <v>1</v>
      </c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2" t="s">
        <v>52</v>
      </c>
      <c r="AW913" s="2" t="s">
        <v>2047</v>
      </c>
      <c r="AX913" s="2" t="s">
        <v>52</v>
      </c>
      <c r="AY913" s="2" t="s">
        <v>52</v>
      </c>
      <c r="AZ913" s="2" t="s">
        <v>52</v>
      </c>
    </row>
    <row r="914" spans="1:52" ht="30" customHeight="1" x14ac:dyDescent="0.3">
      <c r="A914" s="22" t="s">
        <v>1134</v>
      </c>
      <c r="B914" s="22" t="s">
        <v>677</v>
      </c>
      <c r="C914" s="22" t="s">
        <v>678</v>
      </c>
      <c r="D914" s="23">
        <v>2.7E-2</v>
      </c>
      <c r="E914" s="25">
        <f>단가대비표!O172</f>
        <v>0</v>
      </c>
      <c r="F914" s="28">
        <f>TRUNC(E914*D914,1)</f>
        <v>0</v>
      </c>
      <c r="G914" s="25">
        <f>단가대비표!P172</f>
        <v>172068</v>
      </c>
      <c r="H914" s="28">
        <f>TRUNC(G914*D914,1)</f>
        <v>4645.8</v>
      </c>
      <c r="I914" s="25">
        <f>단가대비표!V172</f>
        <v>0</v>
      </c>
      <c r="J914" s="28">
        <f>TRUNC(I914*D914,1)</f>
        <v>0</v>
      </c>
      <c r="K914" s="25">
        <f t="shared" si="147"/>
        <v>172068</v>
      </c>
      <c r="L914" s="28">
        <f t="shared" si="147"/>
        <v>4645.8</v>
      </c>
      <c r="M914" s="22" t="s">
        <v>52</v>
      </c>
      <c r="N914" s="2" t="s">
        <v>2043</v>
      </c>
      <c r="O914" s="2" t="s">
        <v>1186</v>
      </c>
      <c r="P914" s="2" t="s">
        <v>64</v>
      </c>
      <c r="Q914" s="2" t="s">
        <v>64</v>
      </c>
      <c r="R914" s="2" t="s">
        <v>63</v>
      </c>
      <c r="S914" s="3"/>
      <c r="T914" s="3"/>
      <c r="U914" s="3"/>
      <c r="V914" s="3">
        <v>1</v>
      </c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2" t="s">
        <v>52</v>
      </c>
      <c r="AW914" s="2" t="s">
        <v>2048</v>
      </c>
      <c r="AX914" s="2" t="s">
        <v>52</v>
      </c>
      <c r="AY914" s="2" t="s">
        <v>52</v>
      </c>
      <c r="AZ914" s="2" t="s">
        <v>52</v>
      </c>
    </row>
    <row r="915" spans="1:52" ht="30" customHeight="1" x14ac:dyDescent="0.3">
      <c r="A915" s="22" t="s">
        <v>1239</v>
      </c>
      <c r="B915" s="22" t="s">
        <v>1292</v>
      </c>
      <c r="C915" s="22" t="s">
        <v>630</v>
      </c>
      <c r="D915" s="23">
        <v>1</v>
      </c>
      <c r="E915" s="25">
        <v>0</v>
      </c>
      <c r="F915" s="28">
        <f>TRUNC(E915*D915,1)</f>
        <v>0</v>
      </c>
      <c r="G915" s="25">
        <v>0</v>
      </c>
      <c r="H915" s="28">
        <f>TRUNC(G915*D915,1)</f>
        <v>0</v>
      </c>
      <c r="I915" s="25">
        <f>TRUNC(SUMIF(V913:V916, RIGHTB(O915, 1), H913:H916)*U915, 2)</f>
        <v>392.76</v>
      </c>
      <c r="J915" s="28">
        <f>TRUNC(I915*D915,1)</f>
        <v>392.7</v>
      </c>
      <c r="K915" s="25">
        <f t="shared" si="147"/>
        <v>392.7</v>
      </c>
      <c r="L915" s="28">
        <f t="shared" si="147"/>
        <v>392.7</v>
      </c>
      <c r="M915" s="22" t="s">
        <v>52</v>
      </c>
      <c r="N915" s="2" t="s">
        <v>2043</v>
      </c>
      <c r="O915" s="2" t="s">
        <v>631</v>
      </c>
      <c r="P915" s="2" t="s">
        <v>64</v>
      </c>
      <c r="Q915" s="2" t="s">
        <v>64</v>
      </c>
      <c r="R915" s="2" t="s">
        <v>64</v>
      </c>
      <c r="S915" s="3">
        <v>1</v>
      </c>
      <c r="T915" s="3">
        <v>2</v>
      </c>
      <c r="U915" s="3">
        <v>0.02</v>
      </c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2" t="s">
        <v>52</v>
      </c>
      <c r="AW915" s="2" t="s">
        <v>2049</v>
      </c>
      <c r="AX915" s="2" t="s">
        <v>52</v>
      </c>
      <c r="AY915" s="2" t="s">
        <v>52</v>
      </c>
      <c r="AZ915" s="2" t="s">
        <v>52</v>
      </c>
    </row>
    <row r="916" spans="1:52" ht="30" customHeight="1" x14ac:dyDescent="0.3">
      <c r="A916" s="22" t="s">
        <v>2050</v>
      </c>
      <c r="B916" s="22" t="s">
        <v>2051</v>
      </c>
      <c r="C916" s="22" t="s">
        <v>540</v>
      </c>
      <c r="D916" s="23">
        <v>0.27</v>
      </c>
      <c r="E916" s="25">
        <f>단가대비표!O125</f>
        <v>2080</v>
      </c>
      <c r="F916" s="28">
        <f>TRUNC(E916*D916,1)</f>
        <v>561.6</v>
      </c>
      <c r="G916" s="25">
        <f>단가대비표!P125</f>
        <v>0</v>
      </c>
      <c r="H916" s="28">
        <f>TRUNC(G916*D916,1)</f>
        <v>0</v>
      </c>
      <c r="I916" s="25">
        <f>단가대비표!V125</f>
        <v>0</v>
      </c>
      <c r="J916" s="28">
        <f>TRUNC(I916*D916,1)</f>
        <v>0</v>
      </c>
      <c r="K916" s="25">
        <f t="shared" si="147"/>
        <v>2080</v>
      </c>
      <c r="L916" s="28">
        <f t="shared" si="147"/>
        <v>561.6</v>
      </c>
      <c r="M916" s="22" t="s">
        <v>52</v>
      </c>
      <c r="N916" s="2" t="s">
        <v>2043</v>
      </c>
      <c r="O916" s="2" t="s">
        <v>2052</v>
      </c>
      <c r="P916" s="2" t="s">
        <v>64</v>
      </c>
      <c r="Q916" s="2" t="s">
        <v>64</v>
      </c>
      <c r="R916" s="2" t="s">
        <v>63</v>
      </c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2" t="s">
        <v>52</v>
      </c>
      <c r="AW916" s="2" t="s">
        <v>2053</v>
      </c>
      <c r="AX916" s="2" t="s">
        <v>52</v>
      </c>
      <c r="AY916" s="2" t="s">
        <v>52</v>
      </c>
      <c r="AZ916" s="2" t="s">
        <v>52</v>
      </c>
    </row>
    <row r="917" spans="1:52" ht="30" customHeight="1" x14ac:dyDescent="0.3">
      <c r="A917" s="22" t="s">
        <v>681</v>
      </c>
      <c r="B917" s="22" t="s">
        <v>52</v>
      </c>
      <c r="C917" s="22" t="s">
        <v>52</v>
      </c>
      <c r="D917" s="23"/>
      <c r="E917" s="25"/>
      <c r="F917" s="28">
        <f>TRUNC(SUMIF(N913:N916, N912, F913:F916),0)</f>
        <v>561</v>
      </c>
      <c r="G917" s="25"/>
      <c r="H917" s="28">
        <f>TRUNC(SUMIF(N913:N916, N912, H913:H916),0)</f>
        <v>19638</v>
      </c>
      <c r="I917" s="25"/>
      <c r="J917" s="28">
        <f>TRUNC(SUMIF(N913:N916, N912, J913:J916),0)</f>
        <v>392</v>
      </c>
      <c r="K917" s="25"/>
      <c r="L917" s="28">
        <f>F917+H917+J917</f>
        <v>20591</v>
      </c>
      <c r="M917" s="22" t="s">
        <v>52</v>
      </c>
      <c r="N917" s="2" t="s">
        <v>67</v>
      </c>
      <c r="O917" s="2" t="s">
        <v>67</v>
      </c>
      <c r="P917" s="2" t="s">
        <v>52</v>
      </c>
      <c r="Q917" s="2" t="s">
        <v>52</v>
      </c>
      <c r="R917" s="2" t="s">
        <v>52</v>
      </c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2" t="s">
        <v>52</v>
      </c>
      <c r="AW917" s="2" t="s">
        <v>52</v>
      </c>
      <c r="AX917" s="2" t="s">
        <v>52</v>
      </c>
      <c r="AY917" s="2" t="s">
        <v>52</v>
      </c>
      <c r="AZ917" s="2" t="s">
        <v>52</v>
      </c>
    </row>
    <row r="918" spans="1:52" ht="30" customHeight="1" x14ac:dyDescent="0.3">
      <c r="A918" s="23"/>
      <c r="B918" s="23"/>
      <c r="C918" s="23"/>
      <c r="D918" s="23"/>
      <c r="E918" s="25"/>
      <c r="F918" s="28"/>
      <c r="G918" s="25"/>
      <c r="H918" s="28"/>
      <c r="I918" s="25"/>
      <c r="J918" s="28"/>
      <c r="K918" s="25"/>
      <c r="L918" s="28"/>
      <c r="M918" s="23"/>
    </row>
    <row r="919" spans="1:52" ht="30" customHeight="1" x14ac:dyDescent="0.3">
      <c r="A919" s="19" t="s">
        <v>2054</v>
      </c>
      <c r="B919" s="20"/>
      <c r="C919" s="20"/>
      <c r="D919" s="20"/>
      <c r="E919" s="24"/>
      <c r="F919" s="27"/>
      <c r="G919" s="24"/>
      <c r="H919" s="27"/>
      <c r="I919" s="24"/>
      <c r="J919" s="27"/>
      <c r="K919" s="24"/>
      <c r="L919" s="27"/>
      <c r="M919" s="21"/>
      <c r="N919" s="1" t="s">
        <v>2055</v>
      </c>
    </row>
    <row r="920" spans="1:52" ht="30" customHeight="1" x14ac:dyDescent="0.3">
      <c r="A920" s="22" t="s">
        <v>1994</v>
      </c>
      <c r="B920" s="22" t="s">
        <v>1995</v>
      </c>
      <c r="C920" s="22" t="s">
        <v>78</v>
      </c>
      <c r="D920" s="23">
        <v>1</v>
      </c>
      <c r="E920" s="25">
        <f>일위대가목록!E142</f>
        <v>0</v>
      </c>
      <c r="F920" s="28">
        <f>TRUNC(E920*D920,1)</f>
        <v>0</v>
      </c>
      <c r="G920" s="25">
        <f>일위대가목록!F142</f>
        <v>18183</v>
      </c>
      <c r="H920" s="28">
        <f>TRUNC(G920*D920,1)</f>
        <v>18183</v>
      </c>
      <c r="I920" s="25">
        <f>일위대가목록!G142</f>
        <v>363</v>
      </c>
      <c r="J920" s="28">
        <f>TRUNC(I920*D920,1)</f>
        <v>363</v>
      </c>
      <c r="K920" s="25">
        <f>TRUNC(E920+G920+I920,1)</f>
        <v>18546</v>
      </c>
      <c r="L920" s="28">
        <f>TRUNC(F920+H920+J920,1)</f>
        <v>18546</v>
      </c>
      <c r="M920" s="22" t="s">
        <v>1996</v>
      </c>
      <c r="N920" s="2" t="s">
        <v>2055</v>
      </c>
      <c r="O920" s="2" t="s">
        <v>1997</v>
      </c>
      <c r="P920" s="2" t="s">
        <v>63</v>
      </c>
      <c r="Q920" s="2" t="s">
        <v>64</v>
      </c>
      <c r="R920" s="2" t="s">
        <v>64</v>
      </c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2" t="s">
        <v>52</v>
      </c>
      <c r="AW920" s="2" t="s">
        <v>2058</v>
      </c>
      <c r="AX920" s="2" t="s">
        <v>52</v>
      </c>
      <c r="AY920" s="2" t="s">
        <v>52</v>
      </c>
      <c r="AZ920" s="2" t="s">
        <v>52</v>
      </c>
    </row>
    <row r="921" spans="1:52" ht="30" customHeight="1" x14ac:dyDescent="0.3">
      <c r="A921" s="22" t="s">
        <v>2044</v>
      </c>
      <c r="B921" s="22" t="s">
        <v>2045</v>
      </c>
      <c r="C921" s="22" t="s">
        <v>78</v>
      </c>
      <c r="D921" s="23">
        <v>1</v>
      </c>
      <c r="E921" s="25">
        <f>일위대가목록!E143</f>
        <v>561</v>
      </c>
      <c r="F921" s="28">
        <f>TRUNC(E921*D921,1)</f>
        <v>561</v>
      </c>
      <c r="G921" s="25">
        <f>일위대가목록!F143</f>
        <v>19638</v>
      </c>
      <c r="H921" s="28">
        <f>TRUNC(G921*D921,1)</f>
        <v>19638</v>
      </c>
      <c r="I921" s="25">
        <f>일위대가목록!G143</f>
        <v>392</v>
      </c>
      <c r="J921" s="28">
        <f>TRUNC(I921*D921,1)</f>
        <v>392</v>
      </c>
      <c r="K921" s="25">
        <f>TRUNC(E921+G921+I921,1)</f>
        <v>20591</v>
      </c>
      <c r="L921" s="28">
        <f>TRUNC(F921+H921+J921,1)</f>
        <v>20591</v>
      </c>
      <c r="M921" s="22" t="s">
        <v>2046</v>
      </c>
      <c r="N921" s="2" t="s">
        <v>2055</v>
      </c>
      <c r="O921" s="2" t="s">
        <v>2043</v>
      </c>
      <c r="P921" s="2" t="s">
        <v>63</v>
      </c>
      <c r="Q921" s="2" t="s">
        <v>64</v>
      </c>
      <c r="R921" s="2" t="s">
        <v>64</v>
      </c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2" t="s">
        <v>52</v>
      </c>
      <c r="AW921" s="2" t="s">
        <v>2059</v>
      </c>
      <c r="AX921" s="2" t="s">
        <v>52</v>
      </c>
      <c r="AY921" s="2" t="s">
        <v>52</v>
      </c>
      <c r="AZ921" s="2" t="s">
        <v>52</v>
      </c>
    </row>
    <row r="922" spans="1:52" ht="30" customHeight="1" x14ac:dyDescent="0.3">
      <c r="A922" s="22" t="s">
        <v>681</v>
      </c>
      <c r="B922" s="22" t="s">
        <v>52</v>
      </c>
      <c r="C922" s="22" t="s">
        <v>52</v>
      </c>
      <c r="D922" s="23"/>
      <c r="E922" s="25"/>
      <c r="F922" s="28">
        <f>TRUNC(SUMIF(N920:N921, N919, F920:F921),0)</f>
        <v>561</v>
      </c>
      <c r="G922" s="25"/>
      <c r="H922" s="28">
        <f>TRUNC(SUMIF(N920:N921, N919, H920:H921),0)</f>
        <v>37821</v>
      </c>
      <c r="I922" s="25"/>
      <c r="J922" s="28">
        <f>TRUNC(SUMIF(N920:N921, N919, J920:J921),0)</f>
        <v>755</v>
      </c>
      <c r="K922" s="25"/>
      <c r="L922" s="28">
        <f>F922+H922+J922</f>
        <v>39137</v>
      </c>
      <c r="M922" s="22" t="s">
        <v>52</v>
      </c>
      <c r="N922" s="2" t="s">
        <v>67</v>
      </c>
      <c r="O922" s="2" t="s">
        <v>67</v>
      </c>
      <c r="P922" s="2" t="s">
        <v>52</v>
      </c>
      <c r="Q922" s="2" t="s">
        <v>52</v>
      </c>
      <c r="R922" s="2" t="s">
        <v>52</v>
      </c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2" t="s">
        <v>52</v>
      </c>
      <c r="AW922" s="2" t="s">
        <v>52</v>
      </c>
      <c r="AX922" s="2" t="s">
        <v>52</v>
      </c>
      <c r="AY922" s="2" t="s">
        <v>52</v>
      </c>
      <c r="AZ922" s="2" t="s">
        <v>52</v>
      </c>
    </row>
    <row r="923" spans="1:52" ht="30" customHeight="1" x14ac:dyDescent="0.3">
      <c r="A923" s="23"/>
      <c r="B923" s="23"/>
      <c r="C923" s="23"/>
      <c r="D923" s="23"/>
      <c r="E923" s="25"/>
      <c r="F923" s="28"/>
      <c r="G923" s="25"/>
      <c r="H923" s="28"/>
      <c r="I923" s="25"/>
      <c r="J923" s="28"/>
      <c r="K923" s="25"/>
      <c r="L923" s="28"/>
      <c r="M923" s="23"/>
    </row>
    <row r="924" spans="1:52" ht="30" customHeight="1" x14ac:dyDescent="0.3">
      <c r="A924" s="19" t="s">
        <v>2060</v>
      </c>
      <c r="B924" s="20"/>
      <c r="C924" s="20"/>
      <c r="D924" s="20"/>
      <c r="E924" s="24"/>
      <c r="F924" s="27"/>
      <c r="G924" s="24"/>
      <c r="H924" s="27"/>
      <c r="I924" s="24"/>
      <c r="J924" s="27"/>
      <c r="K924" s="24"/>
      <c r="L924" s="27"/>
      <c r="M924" s="21"/>
      <c r="N924" s="1" t="s">
        <v>304</v>
      </c>
    </row>
    <row r="925" spans="1:52" ht="30" customHeight="1" x14ac:dyDescent="0.3">
      <c r="A925" s="22" t="s">
        <v>2061</v>
      </c>
      <c r="B925" s="22" t="s">
        <v>2062</v>
      </c>
      <c r="C925" s="22" t="s">
        <v>78</v>
      </c>
      <c r="D925" s="23">
        <v>1.1000000000000001</v>
      </c>
      <c r="E925" s="25">
        <f>단가대비표!O139</f>
        <v>96000</v>
      </c>
      <c r="F925" s="28">
        <f>TRUNC(E925*D925,1)</f>
        <v>105600</v>
      </c>
      <c r="G925" s="25">
        <f>단가대비표!P139</f>
        <v>0</v>
      </c>
      <c r="H925" s="28">
        <f>TRUNC(G925*D925,1)</f>
        <v>0</v>
      </c>
      <c r="I925" s="25">
        <f>단가대비표!V139</f>
        <v>0</v>
      </c>
      <c r="J925" s="28">
        <f>TRUNC(I925*D925,1)</f>
        <v>0</v>
      </c>
      <c r="K925" s="25">
        <f>TRUNC(E925+G925+I925,1)</f>
        <v>96000</v>
      </c>
      <c r="L925" s="28">
        <f>TRUNC(F925+H925+J925,1)</f>
        <v>105600</v>
      </c>
      <c r="M925" s="22" t="s">
        <v>52</v>
      </c>
      <c r="N925" s="2" t="s">
        <v>304</v>
      </c>
      <c r="O925" s="2" t="s">
        <v>2063</v>
      </c>
      <c r="P925" s="2" t="s">
        <v>64</v>
      </c>
      <c r="Q925" s="2" t="s">
        <v>64</v>
      </c>
      <c r="R925" s="2" t="s">
        <v>63</v>
      </c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2" t="s">
        <v>52</v>
      </c>
      <c r="AW925" s="2" t="s">
        <v>2064</v>
      </c>
      <c r="AX925" s="2" t="s">
        <v>52</v>
      </c>
      <c r="AY925" s="2" t="s">
        <v>52</v>
      </c>
      <c r="AZ925" s="2" t="s">
        <v>52</v>
      </c>
    </row>
    <row r="926" spans="1:52" ht="30" customHeight="1" x14ac:dyDescent="0.3">
      <c r="A926" s="22" t="s">
        <v>2044</v>
      </c>
      <c r="B926" s="22" t="s">
        <v>2056</v>
      </c>
      <c r="C926" s="22" t="s">
        <v>78</v>
      </c>
      <c r="D926" s="23">
        <v>1</v>
      </c>
      <c r="E926" s="25">
        <f>일위대가목록!E144</f>
        <v>561</v>
      </c>
      <c r="F926" s="28">
        <f>TRUNC(E926*D926,1)</f>
        <v>561</v>
      </c>
      <c r="G926" s="25">
        <f>일위대가목록!F144</f>
        <v>37821</v>
      </c>
      <c r="H926" s="28">
        <f>TRUNC(G926*D926,1)</f>
        <v>37821</v>
      </c>
      <c r="I926" s="25">
        <f>일위대가목록!G144</f>
        <v>755</v>
      </c>
      <c r="J926" s="28">
        <f>TRUNC(I926*D926,1)</f>
        <v>755</v>
      </c>
      <c r="K926" s="25">
        <f>TRUNC(E926+G926+I926,1)</f>
        <v>39137</v>
      </c>
      <c r="L926" s="28">
        <f>TRUNC(F926+H926+J926,1)</f>
        <v>39137</v>
      </c>
      <c r="M926" s="22" t="s">
        <v>2057</v>
      </c>
      <c r="N926" s="2" t="s">
        <v>304</v>
      </c>
      <c r="O926" s="2" t="s">
        <v>2055</v>
      </c>
      <c r="P926" s="2" t="s">
        <v>63</v>
      </c>
      <c r="Q926" s="2" t="s">
        <v>64</v>
      </c>
      <c r="R926" s="2" t="s">
        <v>64</v>
      </c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2" t="s">
        <v>52</v>
      </c>
      <c r="AW926" s="2" t="s">
        <v>2065</v>
      </c>
      <c r="AX926" s="2" t="s">
        <v>52</v>
      </c>
      <c r="AY926" s="2" t="s">
        <v>52</v>
      </c>
      <c r="AZ926" s="2" t="s">
        <v>52</v>
      </c>
    </row>
    <row r="927" spans="1:52" ht="30" customHeight="1" x14ac:dyDescent="0.3">
      <c r="A927" s="22" t="s">
        <v>681</v>
      </c>
      <c r="B927" s="22" t="s">
        <v>52</v>
      </c>
      <c r="C927" s="22" t="s">
        <v>52</v>
      </c>
      <c r="D927" s="23"/>
      <c r="E927" s="25"/>
      <c r="F927" s="28">
        <f>TRUNC(SUMIF(N925:N926, N924, F925:F926),0)</f>
        <v>106161</v>
      </c>
      <c r="G927" s="25"/>
      <c r="H927" s="28">
        <f>TRUNC(SUMIF(N925:N926, N924, H925:H926),0)</f>
        <v>37821</v>
      </c>
      <c r="I927" s="25"/>
      <c r="J927" s="28">
        <f>TRUNC(SUMIF(N925:N926, N924, J925:J926),0)</f>
        <v>755</v>
      </c>
      <c r="K927" s="25"/>
      <c r="L927" s="28">
        <f>F927+H927+J927</f>
        <v>144737</v>
      </c>
      <c r="M927" s="22" t="s">
        <v>52</v>
      </c>
      <c r="N927" s="2" t="s">
        <v>67</v>
      </c>
      <c r="O927" s="2" t="s">
        <v>67</v>
      </c>
      <c r="P927" s="2" t="s">
        <v>52</v>
      </c>
      <c r="Q927" s="2" t="s">
        <v>52</v>
      </c>
      <c r="R927" s="2" t="s">
        <v>52</v>
      </c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2" t="s">
        <v>52</v>
      </c>
      <c r="AW927" s="2" t="s">
        <v>52</v>
      </c>
      <c r="AX927" s="2" t="s">
        <v>52</v>
      </c>
      <c r="AY927" s="2" t="s">
        <v>52</v>
      </c>
      <c r="AZ927" s="2" t="s">
        <v>52</v>
      </c>
    </row>
    <row r="928" spans="1:52" ht="30" customHeight="1" x14ac:dyDescent="0.3">
      <c r="A928" s="23"/>
      <c r="B928" s="23"/>
      <c r="C928" s="23"/>
      <c r="D928" s="23"/>
      <c r="E928" s="25"/>
      <c r="F928" s="28"/>
      <c r="G928" s="25"/>
      <c r="H928" s="28"/>
      <c r="I928" s="25"/>
      <c r="J928" s="28"/>
      <c r="K928" s="25"/>
      <c r="L928" s="28"/>
      <c r="M928" s="23"/>
    </row>
    <row r="929" spans="1:52" ht="30" customHeight="1" x14ac:dyDescent="0.3">
      <c r="A929" s="19" t="s">
        <v>2066</v>
      </c>
      <c r="B929" s="20"/>
      <c r="C929" s="20"/>
      <c r="D929" s="20"/>
      <c r="E929" s="24"/>
      <c r="F929" s="27"/>
      <c r="G929" s="24"/>
      <c r="H929" s="27"/>
      <c r="I929" s="24"/>
      <c r="J929" s="27"/>
      <c r="K929" s="24"/>
      <c r="L929" s="27"/>
      <c r="M929" s="21"/>
      <c r="N929" s="1" t="s">
        <v>2067</v>
      </c>
    </row>
    <row r="930" spans="1:52" ht="30" customHeight="1" x14ac:dyDescent="0.3">
      <c r="A930" s="22" t="s">
        <v>1956</v>
      </c>
      <c r="B930" s="22" t="s">
        <v>677</v>
      </c>
      <c r="C930" s="22" t="s">
        <v>678</v>
      </c>
      <c r="D930" s="23">
        <v>0.02</v>
      </c>
      <c r="E930" s="25">
        <f>단가대비표!O188</f>
        <v>0</v>
      </c>
      <c r="F930" s="28">
        <f>TRUNC(E930*D930,1)</f>
        <v>0</v>
      </c>
      <c r="G930" s="25">
        <f>단가대비표!P188</f>
        <v>256883</v>
      </c>
      <c r="H930" s="28">
        <f>TRUNC(G930*D930,1)</f>
        <v>5137.6000000000004</v>
      </c>
      <c r="I930" s="25">
        <f>단가대비표!V188</f>
        <v>0</v>
      </c>
      <c r="J930" s="28">
        <f>TRUNC(I930*D930,1)</f>
        <v>0</v>
      </c>
      <c r="K930" s="25">
        <f>TRUNC(E930+G930+I930,1)</f>
        <v>256883</v>
      </c>
      <c r="L930" s="28">
        <f>TRUNC(F930+H930+J930,1)</f>
        <v>5137.6000000000004</v>
      </c>
      <c r="M930" s="22" t="s">
        <v>52</v>
      </c>
      <c r="N930" s="2" t="s">
        <v>2067</v>
      </c>
      <c r="O930" s="2" t="s">
        <v>1957</v>
      </c>
      <c r="P930" s="2" t="s">
        <v>64</v>
      </c>
      <c r="Q930" s="2" t="s">
        <v>64</v>
      </c>
      <c r="R930" s="2" t="s">
        <v>63</v>
      </c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2" t="s">
        <v>52</v>
      </c>
      <c r="AW930" s="2" t="s">
        <v>2071</v>
      </c>
      <c r="AX930" s="2" t="s">
        <v>52</v>
      </c>
      <c r="AY930" s="2" t="s">
        <v>52</v>
      </c>
      <c r="AZ930" s="2" t="s">
        <v>52</v>
      </c>
    </row>
    <row r="931" spans="1:52" ht="30" customHeight="1" x14ac:dyDescent="0.3">
      <c r="A931" s="22" t="s">
        <v>1134</v>
      </c>
      <c r="B931" s="22" t="s">
        <v>677</v>
      </c>
      <c r="C931" s="22" t="s">
        <v>678</v>
      </c>
      <c r="D931" s="23">
        <v>0.01</v>
      </c>
      <c r="E931" s="25">
        <f>단가대비표!O172</f>
        <v>0</v>
      </c>
      <c r="F931" s="28">
        <f>TRUNC(E931*D931,1)</f>
        <v>0</v>
      </c>
      <c r="G931" s="25">
        <f>단가대비표!P172</f>
        <v>172068</v>
      </c>
      <c r="H931" s="28">
        <f>TRUNC(G931*D931,1)</f>
        <v>1720.6</v>
      </c>
      <c r="I931" s="25">
        <f>단가대비표!V172</f>
        <v>0</v>
      </c>
      <c r="J931" s="28">
        <f>TRUNC(I931*D931,1)</f>
        <v>0</v>
      </c>
      <c r="K931" s="25">
        <f>TRUNC(E931+G931+I931,1)</f>
        <v>172068</v>
      </c>
      <c r="L931" s="28">
        <f>TRUNC(F931+H931+J931,1)</f>
        <v>1720.6</v>
      </c>
      <c r="M931" s="22" t="s">
        <v>52</v>
      </c>
      <c r="N931" s="2" t="s">
        <v>2067</v>
      </c>
      <c r="O931" s="2" t="s">
        <v>1186</v>
      </c>
      <c r="P931" s="2" t="s">
        <v>64</v>
      </c>
      <c r="Q931" s="2" t="s">
        <v>64</v>
      </c>
      <c r="R931" s="2" t="s">
        <v>63</v>
      </c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2" t="s">
        <v>52</v>
      </c>
      <c r="AW931" s="2" t="s">
        <v>2072</v>
      </c>
      <c r="AX931" s="2" t="s">
        <v>52</v>
      </c>
      <c r="AY931" s="2" t="s">
        <v>52</v>
      </c>
      <c r="AZ931" s="2" t="s">
        <v>52</v>
      </c>
    </row>
    <row r="932" spans="1:52" ht="30" customHeight="1" x14ac:dyDescent="0.3">
      <c r="A932" s="22" t="s">
        <v>681</v>
      </c>
      <c r="B932" s="22" t="s">
        <v>52</v>
      </c>
      <c r="C932" s="22" t="s">
        <v>52</v>
      </c>
      <c r="D932" s="23"/>
      <c r="E932" s="25"/>
      <c r="F932" s="28">
        <f>TRUNC(SUMIF(N930:N931, N929, F930:F931),0)</f>
        <v>0</v>
      </c>
      <c r="G932" s="25"/>
      <c r="H932" s="28">
        <f>TRUNC(SUMIF(N930:N931, N929, H930:H931),0)</f>
        <v>6858</v>
      </c>
      <c r="I932" s="25"/>
      <c r="J932" s="28">
        <f>TRUNC(SUMIF(N930:N931, N929, J930:J931),0)</f>
        <v>0</v>
      </c>
      <c r="K932" s="25"/>
      <c r="L932" s="28">
        <f>F932+H932+J932</f>
        <v>6858</v>
      </c>
      <c r="M932" s="22" t="s">
        <v>52</v>
      </c>
      <c r="N932" s="2" t="s">
        <v>67</v>
      </c>
      <c r="O932" s="2" t="s">
        <v>67</v>
      </c>
      <c r="P932" s="2" t="s">
        <v>52</v>
      </c>
      <c r="Q932" s="2" t="s">
        <v>52</v>
      </c>
      <c r="R932" s="2" t="s">
        <v>52</v>
      </c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2" t="s">
        <v>52</v>
      </c>
      <c r="AW932" s="2" t="s">
        <v>52</v>
      </c>
      <c r="AX932" s="2" t="s">
        <v>52</v>
      </c>
      <c r="AY932" s="2" t="s">
        <v>52</v>
      </c>
      <c r="AZ932" s="2" t="s">
        <v>52</v>
      </c>
    </row>
    <row r="933" spans="1:52" ht="30" customHeight="1" x14ac:dyDescent="0.3">
      <c r="A933" s="23"/>
      <c r="B933" s="23"/>
      <c r="C933" s="23"/>
      <c r="D933" s="23"/>
      <c r="E933" s="25"/>
      <c r="F933" s="28"/>
      <c r="G933" s="25"/>
      <c r="H933" s="28"/>
      <c r="I933" s="25"/>
      <c r="J933" s="28"/>
      <c r="K933" s="25"/>
      <c r="L933" s="28"/>
      <c r="M933" s="23"/>
    </row>
    <row r="934" spans="1:52" ht="30" customHeight="1" x14ac:dyDescent="0.3">
      <c r="A934" s="19" t="s">
        <v>2073</v>
      </c>
      <c r="B934" s="20"/>
      <c r="C934" s="20"/>
      <c r="D934" s="20"/>
      <c r="E934" s="24"/>
      <c r="F934" s="27"/>
      <c r="G934" s="24"/>
      <c r="H934" s="27"/>
      <c r="I934" s="24"/>
      <c r="J934" s="27"/>
      <c r="K934" s="24"/>
      <c r="L934" s="27"/>
      <c r="M934" s="21"/>
      <c r="N934" s="1" t="s">
        <v>2074</v>
      </c>
    </row>
    <row r="935" spans="1:52" ht="30" customHeight="1" x14ac:dyDescent="0.3">
      <c r="A935" s="22" t="s">
        <v>1956</v>
      </c>
      <c r="B935" s="22" t="s">
        <v>677</v>
      </c>
      <c r="C935" s="22" t="s">
        <v>678</v>
      </c>
      <c r="D935" s="23">
        <v>3.1E-2</v>
      </c>
      <c r="E935" s="25">
        <f>단가대비표!O188</f>
        <v>0</v>
      </c>
      <c r="F935" s="28">
        <f>TRUNC(E935*D935,1)</f>
        <v>0</v>
      </c>
      <c r="G935" s="25">
        <f>단가대비표!P188</f>
        <v>256883</v>
      </c>
      <c r="H935" s="28">
        <f>TRUNC(G935*D935,1)</f>
        <v>7963.3</v>
      </c>
      <c r="I935" s="25">
        <f>단가대비표!V188</f>
        <v>0</v>
      </c>
      <c r="J935" s="28">
        <f>TRUNC(I935*D935,1)</f>
        <v>0</v>
      </c>
      <c r="K935" s="25">
        <f t="shared" ref="K935:L937" si="148">TRUNC(E935+G935+I935,1)</f>
        <v>256883</v>
      </c>
      <c r="L935" s="28">
        <f t="shared" si="148"/>
        <v>7963.3</v>
      </c>
      <c r="M935" s="22" t="s">
        <v>52</v>
      </c>
      <c r="N935" s="2" t="s">
        <v>2074</v>
      </c>
      <c r="O935" s="2" t="s">
        <v>1957</v>
      </c>
      <c r="P935" s="2" t="s">
        <v>64</v>
      </c>
      <c r="Q935" s="2" t="s">
        <v>64</v>
      </c>
      <c r="R935" s="2" t="s">
        <v>63</v>
      </c>
      <c r="S935" s="3"/>
      <c r="T935" s="3"/>
      <c r="U935" s="3"/>
      <c r="V935" s="3">
        <v>1</v>
      </c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2" t="s">
        <v>52</v>
      </c>
      <c r="AW935" s="2" t="s">
        <v>2078</v>
      </c>
      <c r="AX935" s="2" t="s">
        <v>52</v>
      </c>
      <c r="AY935" s="2" t="s">
        <v>52</v>
      </c>
      <c r="AZ935" s="2" t="s">
        <v>52</v>
      </c>
    </row>
    <row r="936" spans="1:52" ht="30" customHeight="1" x14ac:dyDescent="0.3">
      <c r="A936" s="22" t="s">
        <v>1134</v>
      </c>
      <c r="B936" s="22" t="s">
        <v>677</v>
      </c>
      <c r="C936" s="22" t="s">
        <v>678</v>
      </c>
      <c r="D936" s="23">
        <v>1.4999999999999999E-2</v>
      </c>
      <c r="E936" s="25">
        <f>단가대비표!O172</f>
        <v>0</v>
      </c>
      <c r="F936" s="28">
        <f>TRUNC(E936*D936,1)</f>
        <v>0</v>
      </c>
      <c r="G936" s="25">
        <f>단가대비표!P172</f>
        <v>172068</v>
      </c>
      <c r="H936" s="28">
        <f>TRUNC(G936*D936,1)</f>
        <v>2581</v>
      </c>
      <c r="I936" s="25">
        <f>단가대비표!V172</f>
        <v>0</v>
      </c>
      <c r="J936" s="28">
        <f>TRUNC(I936*D936,1)</f>
        <v>0</v>
      </c>
      <c r="K936" s="25">
        <f t="shared" si="148"/>
        <v>172068</v>
      </c>
      <c r="L936" s="28">
        <f t="shared" si="148"/>
        <v>2581</v>
      </c>
      <c r="M936" s="22" t="s">
        <v>52</v>
      </c>
      <c r="N936" s="2" t="s">
        <v>2074</v>
      </c>
      <c r="O936" s="2" t="s">
        <v>1186</v>
      </c>
      <c r="P936" s="2" t="s">
        <v>64</v>
      </c>
      <c r="Q936" s="2" t="s">
        <v>64</v>
      </c>
      <c r="R936" s="2" t="s">
        <v>63</v>
      </c>
      <c r="S936" s="3"/>
      <c r="T936" s="3"/>
      <c r="U936" s="3"/>
      <c r="V936" s="3">
        <v>1</v>
      </c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2" t="s">
        <v>52</v>
      </c>
      <c r="AW936" s="2" t="s">
        <v>2079</v>
      </c>
      <c r="AX936" s="2" t="s">
        <v>52</v>
      </c>
      <c r="AY936" s="2" t="s">
        <v>52</v>
      </c>
      <c r="AZ936" s="2" t="s">
        <v>52</v>
      </c>
    </row>
    <row r="937" spans="1:52" ht="30" customHeight="1" x14ac:dyDescent="0.3">
      <c r="A937" s="22" t="s">
        <v>1239</v>
      </c>
      <c r="B937" s="22" t="s">
        <v>1292</v>
      </c>
      <c r="C937" s="22" t="s">
        <v>630</v>
      </c>
      <c r="D937" s="23">
        <v>1</v>
      </c>
      <c r="E937" s="25">
        <v>0</v>
      </c>
      <c r="F937" s="28">
        <f>TRUNC(E937*D937,1)</f>
        <v>0</v>
      </c>
      <c r="G937" s="25">
        <v>0</v>
      </c>
      <c r="H937" s="28">
        <f>TRUNC(G937*D937,1)</f>
        <v>0</v>
      </c>
      <c r="I937" s="25">
        <f>TRUNC(SUMIF(V935:V937, RIGHTB(O937, 1), H935:H937)*U937, 2)</f>
        <v>210.88</v>
      </c>
      <c r="J937" s="28">
        <f>TRUNC(I937*D937,1)</f>
        <v>210.8</v>
      </c>
      <c r="K937" s="25">
        <f t="shared" si="148"/>
        <v>210.8</v>
      </c>
      <c r="L937" s="28">
        <f t="shared" si="148"/>
        <v>210.8</v>
      </c>
      <c r="M937" s="22" t="s">
        <v>52</v>
      </c>
      <c r="N937" s="2" t="s">
        <v>2074</v>
      </c>
      <c r="O937" s="2" t="s">
        <v>631</v>
      </c>
      <c r="P937" s="2" t="s">
        <v>64</v>
      </c>
      <c r="Q937" s="2" t="s">
        <v>64</v>
      </c>
      <c r="R937" s="2" t="s">
        <v>64</v>
      </c>
      <c r="S937" s="3">
        <v>1</v>
      </c>
      <c r="T937" s="3">
        <v>2</v>
      </c>
      <c r="U937" s="3">
        <v>0.02</v>
      </c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2" t="s">
        <v>52</v>
      </c>
      <c r="AW937" s="2" t="s">
        <v>2080</v>
      </c>
      <c r="AX937" s="2" t="s">
        <v>52</v>
      </c>
      <c r="AY937" s="2" t="s">
        <v>52</v>
      </c>
      <c r="AZ937" s="2" t="s">
        <v>52</v>
      </c>
    </row>
    <row r="938" spans="1:52" ht="30" customHeight="1" x14ac:dyDescent="0.3">
      <c r="A938" s="22" t="s">
        <v>681</v>
      </c>
      <c r="B938" s="22" t="s">
        <v>52</v>
      </c>
      <c r="C938" s="22" t="s">
        <v>52</v>
      </c>
      <c r="D938" s="23"/>
      <c r="E938" s="25"/>
      <c r="F938" s="28">
        <f>TRUNC(SUMIF(N935:N937, N934, F935:F937),0)</f>
        <v>0</v>
      </c>
      <c r="G938" s="25"/>
      <c r="H938" s="28">
        <f>TRUNC(SUMIF(N935:N937, N934, H935:H937),0)</f>
        <v>10544</v>
      </c>
      <c r="I938" s="25"/>
      <c r="J938" s="28">
        <f>TRUNC(SUMIF(N935:N937, N934, J935:J937),0)</f>
        <v>210</v>
      </c>
      <c r="K938" s="25"/>
      <c r="L938" s="28">
        <f>F938+H938+J938</f>
        <v>10754</v>
      </c>
      <c r="M938" s="22" t="s">
        <v>52</v>
      </c>
      <c r="N938" s="2" t="s">
        <v>67</v>
      </c>
      <c r="O938" s="2" t="s">
        <v>67</v>
      </c>
      <c r="P938" s="2" t="s">
        <v>52</v>
      </c>
      <c r="Q938" s="2" t="s">
        <v>52</v>
      </c>
      <c r="R938" s="2" t="s">
        <v>52</v>
      </c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2" t="s">
        <v>52</v>
      </c>
      <c r="AW938" s="2" t="s">
        <v>52</v>
      </c>
      <c r="AX938" s="2" t="s">
        <v>52</v>
      </c>
      <c r="AY938" s="2" t="s">
        <v>52</v>
      </c>
      <c r="AZ938" s="2" t="s">
        <v>52</v>
      </c>
    </row>
    <row r="939" spans="1:52" ht="30" customHeight="1" x14ac:dyDescent="0.3">
      <c r="A939" s="23"/>
      <c r="B939" s="23"/>
      <c r="C939" s="23"/>
      <c r="D939" s="23"/>
      <c r="E939" s="25"/>
      <c r="F939" s="28"/>
      <c r="G939" s="25"/>
      <c r="H939" s="28"/>
      <c r="I939" s="25"/>
      <c r="J939" s="28"/>
      <c r="K939" s="25"/>
      <c r="L939" s="28"/>
      <c r="M939" s="23"/>
    </row>
    <row r="940" spans="1:52" ht="30" customHeight="1" x14ac:dyDescent="0.3">
      <c r="A940" s="19" t="s">
        <v>2081</v>
      </c>
      <c r="B940" s="20"/>
      <c r="C940" s="20"/>
      <c r="D940" s="20"/>
      <c r="E940" s="24"/>
      <c r="F940" s="27"/>
      <c r="G940" s="24"/>
      <c r="H940" s="27"/>
      <c r="I940" s="24"/>
      <c r="J940" s="27"/>
      <c r="K940" s="24"/>
      <c r="L940" s="27"/>
      <c r="M940" s="21"/>
      <c r="N940" s="1" t="s">
        <v>2082</v>
      </c>
    </row>
    <row r="941" spans="1:52" ht="30" customHeight="1" x14ac:dyDescent="0.3">
      <c r="A941" s="22" t="s">
        <v>1956</v>
      </c>
      <c r="B941" s="22" t="s">
        <v>677</v>
      </c>
      <c r="C941" s="22" t="s">
        <v>678</v>
      </c>
      <c r="D941" s="23">
        <v>1.0500000000000001E-2</v>
      </c>
      <c r="E941" s="25">
        <f>단가대비표!O188</f>
        <v>0</v>
      </c>
      <c r="F941" s="28">
        <f>TRUNC(E941*D941,1)</f>
        <v>0</v>
      </c>
      <c r="G941" s="25">
        <f>단가대비표!P188</f>
        <v>256883</v>
      </c>
      <c r="H941" s="28">
        <f>TRUNC(G941*D941,1)</f>
        <v>2697.2</v>
      </c>
      <c r="I941" s="25">
        <f>단가대비표!V188</f>
        <v>0</v>
      </c>
      <c r="J941" s="28">
        <f>TRUNC(I941*D941,1)</f>
        <v>0</v>
      </c>
      <c r="K941" s="25">
        <f>TRUNC(E941+G941+I941,1)</f>
        <v>256883</v>
      </c>
      <c r="L941" s="28">
        <f>TRUNC(F941+H941+J941,1)</f>
        <v>2697.2</v>
      </c>
      <c r="M941" s="22" t="s">
        <v>52</v>
      </c>
      <c r="N941" s="2" t="s">
        <v>2082</v>
      </c>
      <c r="O941" s="2" t="s">
        <v>1957</v>
      </c>
      <c r="P941" s="2" t="s">
        <v>64</v>
      </c>
      <c r="Q941" s="2" t="s">
        <v>64</v>
      </c>
      <c r="R941" s="2" t="s">
        <v>63</v>
      </c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2" t="s">
        <v>52</v>
      </c>
      <c r="AW941" s="2" t="s">
        <v>2085</v>
      </c>
      <c r="AX941" s="2" t="s">
        <v>52</v>
      </c>
      <c r="AY941" s="2" t="s">
        <v>52</v>
      </c>
      <c r="AZ941" s="2" t="s">
        <v>52</v>
      </c>
    </row>
    <row r="942" spans="1:52" ht="30" customHeight="1" x14ac:dyDescent="0.3">
      <c r="A942" s="22" t="s">
        <v>1134</v>
      </c>
      <c r="B942" s="22" t="s">
        <v>677</v>
      </c>
      <c r="C942" s="22" t="s">
        <v>678</v>
      </c>
      <c r="D942" s="23">
        <v>5.3E-3</v>
      </c>
      <c r="E942" s="25">
        <f>단가대비표!O172</f>
        <v>0</v>
      </c>
      <c r="F942" s="28">
        <f>TRUNC(E942*D942,1)</f>
        <v>0</v>
      </c>
      <c r="G942" s="25">
        <f>단가대비표!P172</f>
        <v>172068</v>
      </c>
      <c r="H942" s="28">
        <f>TRUNC(G942*D942,1)</f>
        <v>911.9</v>
      </c>
      <c r="I942" s="25">
        <f>단가대비표!V172</f>
        <v>0</v>
      </c>
      <c r="J942" s="28">
        <f>TRUNC(I942*D942,1)</f>
        <v>0</v>
      </c>
      <c r="K942" s="25">
        <f>TRUNC(E942+G942+I942,1)</f>
        <v>172068</v>
      </c>
      <c r="L942" s="28">
        <f>TRUNC(F942+H942+J942,1)</f>
        <v>911.9</v>
      </c>
      <c r="M942" s="22" t="s">
        <v>52</v>
      </c>
      <c r="N942" s="2" t="s">
        <v>2082</v>
      </c>
      <c r="O942" s="2" t="s">
        <v>1186</v>
      </c>
      <c r="P942" s="2" t="s">
        <v>64</v>
      </c>
      <c r="Q942" s="2" t="s">
        <v>64</v>
      </c>
      <c r="R942" s="2" t="s">
        <v>63</v>
      </c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2" t="s">
        <v>52</v>
      </c>
      <c r="AW942" s="2" t="s">
        <v>2086</v>
      </c>
      <c r="AX942" s="2" t="s">
        <v>52</v>
      </c>
      <c r="AY942" s="2" t="s">
        <v>52</v>
      </c>
      <c r="AZ942" s="2" t="s">
        <v>52</v>
      </c>
    </row>
    <row r="943" spans="1:52" ht="30" customHeight="1" x14ac:dyDescent="0.3">
      <c r="A943" s="22" t="s">
        <v>681</v>
      </c>
      <c r="B943" s="22" t="s">
        <v>52</v>
      </c>
      <c r="C943" s="22" t="s">
        <v>52</v>
      </c>
      <c r="D943" s="23"/>
      <c r="E943" s="25"/>
      <c r="F943" s="28">
        <f>TRUNC(SUMIF(N941:N942, N940, F941:F942),0)</f>
        <v>0</v>
      </c>
      <c r="G943" s="25"/>
      <c r="H943" s="28">
        <f>TRUNC(SUMIF(N941:N942, N940, H941:H942),0)</f>
        <v>3609</v>
      </c>
      <c r="I943" s="25"/>
      <c r="J943" s="28">
        <f>TRUNC(SUMIF(N941:N942, N940, J941:J942),0)</f>
        <v>0</v>
      </c>
      <c r="K943" s="25"/>
      <c r="L943" s="28">
        <f>F943+H943+J943</f>
        <v>3609</v>
      </c>
      <c r="M943" s="22" t="s">
        <v>52</v>
      </c>
      <c r="N943" s="2" t="s">
        <v>67</v>
      </c>
      <c r="O943" s="2" t="s">
        <v>67</v>
      </c>
      <c r="P943" s="2" t="s">
        <v>52</v>
      </c>
      <c r="Q943" s="2" t="s">
        <v>52</v>
      </c>
      <c r="R943" s="2" t="s">
        <v>52</v>
      </c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2" t="s">
        <v>52</v>
      </c>
      <c r="AW943" s="2" t="s">
        <v>52</v>
      </c>
      <c r="AX943" s="2" t="s">
        <v>52</v>
      </c>
      <c r="AY943" s="2" t="s">
        <v>52</v>
      </c>
      <c r="AZ943" s="2" t="s">
        <v>52</v>
      </c>
    </row>
    <row r="944" spans="1:52" ht="30" customHeight="1" x14ac:dyDescent="0.3">
      <c r="A944" s="23"/>
      <c r="B944" s="23"/>
      <c r="C944" s="23"/>
      <c r="D944" s="23"/>
      <c r="E944" s="25"/>
      <c r="F944" s="28"/>
      <c r="G944" s="25"/>
      <c r="H944" s="28"/>
      <c r="I944" s="25"/>
      <c r="J944" s="28"/>
      <c r="K944" s="25"/>
      <c r="L944" s="28"/>
      <c r="M944" s="23"/>
    </row>
    <row r="945" spans="1:52" ht="30" customHeight="1" x14ac:dyDescent="0.3">
      <c r="A945" s="19" t="s">
        <v>2087</v>
      </c>
      <c r="B945" s="20"/>
      <c r="C945" s="20"/>
      <c r="D945" s="20"/>
      <c r="E945" s="24"/>
      <c r="F945" s="27"/>
      <c r="G945" s="24"/>
      <c r="H945" s="27"/>
      <c r="I945" s="24"/>
      <c r="J945" s="27"/>
      <c r="K945" s="24"/>
      <c r="L945" s="27"/>
      <c r="M945" s="21"/>
      <c r="N945" s="1" t="s">
        <v>285</v>
      </c>
    </row>
    <row r="946" spans="1:52" ht="30" customHeight="1" x14ac:dyDescent="0.3">
      <c r="A946" s="22" t="s">
        <v>2088</v>
      </c>
      <c r="B946" s="22" t="s">
        <v>2089</v>
      </c>
      <c r="C946" s="22" t="s">
        <v>78</v>
      </c>
      <c r="D946" s="23">
        <v>1.1000000000000001</v>
      </c>
      <c r="E946" s="25">
        <f>단가대비표!O76</f>
        <v>6049</v>
      </c>
      <c r="F946" s="28">
        <f>TRUNC(E946*D946,1)</f>
        <v>6653.9</v>
      </c>
      <c r="G946" s="25">
        <f>단가대비표!P76</f>
        <v>0</v>
      </c>
      <c r="H946" s="28">
        <f>TRUNC(G946*D946,1)</f>
        <v>0</v>
      </c>
      <c r="I946" s="25">
        <f>단가대비표!V76</f>
        <v>0</v>
      </c>
      <c r="J946" s="28">
        <f>TRUNC(I946*D946,1)</f>
        <v>0</v>
      </c>
      <c r="K946" s="25">
        <f t="shared" ref="K946:L948" si="149">TRUNC(E946+G946+I946,1)</f>
        <v>6049</v>
      </c>
      <c r="L946" s="28">
        <f t="shared" si="149"/>
        <v>6653.9</v>
      </c>
      <c r="M946" s="22" t="s">
        <v>52</v>
      </c>
      <c r="N946" s="2" t="s">
        <v>285</v>
      </c>
      <c r="O946" s="2" t="s">
        <v>2090</v>
      </c>
      <c r="P946" s="2" t="s">
        <v>64</v>
      </c>
      <c r="Q946" s="2" t="s">
        <v>64</v>
      </c>
      <c r="R946" s="2" t="s">
        <v>63</v>
      </c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2" t="s">
        <v>52</v>
      </c>
      <c r="AW946" s="2" t="s">
        <v>2091</v>
      </c>
      <c r="AX946" s="2" t="s">
        <v>52</v>
      </c>
      <c r="AY946" s="2" t="s">
        <v>52</v>
      </c>
      <c r="AZ946" s="2" t="s">
        <v>52</v>
      </c>
    </row>
    <row r="947" spans="1:52" ht="30" customHeight="1" x14ac:dyDescent="0.3">
      <c r="A947" s="22" t="s">
        <v>2050</v>
      </c>
      <c r="B947" s="22" t="s">
        <v>2092</v>
      </c>
      <c r="C947" s="22" t="s">
        <v>540</v>
      </c>
      <c r="D947" s="23">
        <v>3.5000000000000003E-2</v>
      </c>
      <c r="E947" s="25">
        <f>단가대비표!O126</f>
        <v>832</v>
      </c>
      <c r="F947" s="28">
        <f>TRUNC(E947*D947,1)</f>
        <v>29.1</v>
      </c>
      <c r="G947" s="25">
        <f>단가대비표!P126</f>
        <v>0</v>
      </c>
      <c r="H947" s="28">
        <f>TRUNC(G947*D947,1)</f>
        <v>0</v>
      </c>
      <c r="I947" s="25">
        <f>단가대비표!V126</f>
        <v>0</v>
      </c>
      <c r="J947" s="28">
        <f>TRUNC(I947*D947,1)</f>
        <v>0</v>
      </c>
      <c r="K947" s="25">
        <f t="shared" si="149"/>
        <v>832</v>
      </c>
      <c r="L947" s="28">
        <f t="shared" si="149"/>
        <v>29.1</v>
      </c>
      <c r="M947" s="22" t="s">
        <v>52</v>
      </c>
      <c r="N947" s="2" t="s">
        <v>285</v>
      </c>
      <c r="O947" s="2" t="s">
        <v>2093</v>
      </c>
      <c r="P947" s="2" t="s">
        <v>64</v>
      </c>
      <c r="Q947" s="2" t="s">
        <v>64</v>
      </c>
      <c r="R947" s="2" t="s">
        <v>63</v>
      </c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2" t="s">
        <v>52</v>
      </c>
      <c r="AW947" s="2" t="s">
        <v>2094</v>
      </c>
      <c r="AX947" s="2" t="s">
        <v>52</v>
      </c>
      <c r="AY947" s="2" t="s">
        <v>52</v>
      </c>
      <c r="AZ947" s="2" t="s">
        <v>52</v>
      </c>
    </row>
    <row r="948" spans="1:52" ht="30" customHeight="1" x14ac:dyDescent="0.3">
      <c r="A948" s="22" t="s">
        <v>2068</v>
      </c>
      <c r="B948" s="22" t="s">
        <v>2069</v>
      </c>
      <c r="C948" s="22" t="s">
        <v>78</v>
      </c>
      <c r="D948" s="23">
        <v>1</v>
      </c>
      <c r="E948" s="25">
        <f>일위대가목록!E146</f>
        <v>0</v>
      </c>
      <c r="F948" s="28">
        <f>TRUNC(E948*D948,1)</f>
        <v>0</v>
      </c>
      <c r="G948" s="25">
        <f>일위대가목록!F146</f>
        <v>6858</v>
      </c>
      <c r="H948" s="28">
        <f>TRUNC(G948*D948,1)</f>
        <v>6858</v>
      </c>
      <c r="I948" s="25">
        <f>일위대가목록!G146</f>
        <v>0</v>
      </c>
      <c r="J948" s="28">
        <f>TRUNC(I948*D948,1)</f>
        <v>0</v>
      </c>
      <c r="K948" s="25">
        <f t="shared" si="149"/>
        <v>6858</v>
      </c>
      <c r="L948" s="28">
        <f t="shared" si="149"/>
        <v>6858</v>
      </c>
      <c r="M948" s="22" t="s">
        <v>2070</v>
      </c>
      <c r="N948" s="2" t="s">
        <v>285</v>
      </c>
      <c r="O948" s="2" t="s">
        <v>2067</v>
      </c>
      <c r="P948" s="2" t="s">
        <v>63</v>
      </c>
      <c r="Q948" s="2" t="s">
        <v>64</v>
      </c>
      <c r="R948" s="2" t="s">
        <v>64</v>
      </c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2" t="s">
        <v>52</v>
      </c>
      <c r="AW948" s="2" t="s">
        <v>2095</v>
      </c>
      <c r="AX948" s="2" t="s">
        <v>52</v>
      </c>
      <c r="AY948" s="2" t="s">
        <v>52</v>
      </c>
      <c r="AZ948" s="2" t="s">
        <v>52</v>
      </c>
    </row>
    <row r="949" spans="1:52" ht="30" customHeight="1" x14ac:dyDescent="0.3">
      <c r="A949" s="22" t="s">
        <v>681</v>
      </c>
      <c r="B949" s="22" t="s">
        <v>52</v>
      </c>
      <c r="C949" s="22" t="s">
        <v>52</v>
      </c>
      <c r="D949" s="23"/>
      <c r="E949" s="25"/>
      <c r="F949" s="28">
        <f>TRUNC(SUMIF(N946:N948, N945, F946:F948),0)</f>
        <v>6683</v>
      </c>
      <c r="G949" s="25"/>
      <c r="H949" s="28">
        <f>TRUNC(SUMIF(N946:N948, N945, H946:H948),0)</f>
        <v>6858</v>
      </c>
      <c r="I949" s="25"/>
      <c r="J949" s="28">
        <f>TRUNC(SUMIF(N946:N948, N945, J946:J948),0)</f>
        <v>0</v>
      </c>
      <c r="K949" s="25"/>
      <c r="L949" s="28">
        <f>F949+H949+J949</f>
        <v>13541</v>
      </c>
      <c r="M949" s="22" t="s">
        <v>52</v>
      </c>
      <c r="N949" s="2" t="s">
        <v>67</v>
      </c>
      <c r="O949" s="2" t="s">
        <v>67</v>
      </c>
      <c r="P949" s="2" t="s">
        <v>52</v>
      </c>
      <c r="Q949" s="2" t="s">
        <v>52</v>
      </c>
      <c r="R949" s="2" t="s">
        <v>52</v>
      </c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2" t="s">
        <v>52</v>
      </c>
      <c r="AW949" s="2" t="s">
        <v>52</v>
      </c>
      <c r="AX949" s="2" t="s">
        <v>52</v>
      </c>
      <c r="AY949" s="2" t="s">
        <v>52</v>
      </c>
      <c r="AZ949" s="2" t="s">
        <v>52</v>
      </c>
    </row>
    <row r="950" spans="1:52" ht="30" customHeight="1" x14ac:dyDescent="0.3">
      <c r="A950" s="23"/>
      <c r="B950" s="23"/>
      <c r="C950" s="23"/>
      <c r="D950" s="23"/>
      <c r="E950" s="25"/>
      <c r="F950" s="28"/>
      <c r="G950" s="25"/>
      <c r="H950" s="28"/>
      <c r="I950" s="25"/>
      <c r="J950" s="28"/>
      <c r="K950" s="25"/>
      <c r="L950" s="28"/>
      <c r="M950" s="23"/>
    </row>
    <row r="951" spans="1:52" ht="30" customHeight="1" x14ac:dyDescent="0.3">
      <c r="A951" s="19" t="s">
        <v>2096</v>
      </c>
      <c r="B951" s="20"/>
      <c r="C951" s="20"/>
      <c r="D951" s="20"/>
      <c r="E951" s="24"/>
      <c r="F951" s="27"/>
      <c r="G951" s="24"/>
      <c r="H951" s="27"/>
      <c r="I951" s="24"/>
      <c r="J951" s="27"/>
      <c r="K951" s="24"/>
      <c r="L951" s="27"/>
      <c r="M951" s="21"/>
      <c r="N951" s="1" t="s">
        <v>290</v>
      </c>
    </row>
    <row r="952" spans="1:52" ht="30" customHeight="1" x14ac:dyDescent="0.3">
      <c r="A952" s="22" t="s">
        <v>2097</v>
      </c>
      <c r="B952" s="22" t="s">
        <v>2098</v>
      </c>
      <c r="C952" s="22" t="s">
        <v>78</v>
      </c>
      <c r="D952" s="23">
        <v>1.1000000000000001</v>
      </c>
      <c r="E952" s="25">
        <f>단가대비표!O78</f>
        <v>14564.81</v>
      </c>
      <c r="F952" s="28">
        <f>TRUNC(E952*D952,1)</f>
        <v>16021.2</v>
      </c>
      <c r="G952" s="25">
        <f>단가대비표!P78</f>
        <v>0</v>
      </c>
      <c r="H952" s="28">
        <f>TRUNC(G952*D952,1)</f>
        <v>0</v>
      </c>
      <c r="I952" s="25">
        <f>단가대비표!V78</f>
        <v>0</v>
      </c>
      <c r="J952" s="28">
        <f>TRUNC(I952*D952,1)</f>
        <v>0</v>
      </c>
      <c r="K952" s="25">
        <f>TRUNC(E952+G952+I952,1)</f>
        <v>14564.8</v>
      </c>
      <c r="L952" s="28">
        <f>TRUNC(F952+H952+J952,1)</f>
        <v>16021.2</v>
      </c>
      <c r="M952" s="22" t="s">
        <v>52</v>
      </c>
      <c r="N952" s="2" t="s">
        <v>290</v>
      </c>
      <c r="O952" s="2" t="s">
        <v>2099</v>
      </c>
      <c r="P952" s="2" t="s">
        <v>64</v>
      </c>
      <c r="Q952" s="2" t="s">
        <v>64</v>
      </c>
      <c r="R952" s="2" t="s">
        <v>63</v>
      </c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2" t="s">
        <v>52</v>
      </c>
      <c r="AW952" s="2" t="s">
        <v>2100</v>
      </c>
      <c r="AX952" s="2" t="s">
        <v>52</v>
      </c>
      <c r="AY952" s="2" t="s">
        <v>52</v>
      </c>
      <c r="AZ952" s="2" t="s">
        <v>52</v>
      </c>
    </row>
    <row r="953" spans="1:52" ht="30" customHeight="1" x14ac:dyDescent="0.3">
      <c r="A953" s="22" t="s">
        <v>2075</v>
      </c>
      <c r="B953" s="22" t="s">
        <v>2076</v>
      </c>
      <c r="C953" s="22" t="s">
        <v>78</v>
      </c>
      <c r="D953" s="23">
        <v>1</v>
      </c>
      <c r="E953" s="25">
        <f>일위대가목록!E147</f>
        <v>0</v>
      </c>
      <c r="F953" s="28">
        <f>TRUNC(E953*D953,1)</f>
        <v>0</v>
      </c>
      <c r="G953" s="25">
        <f>일위대가목록!F147</f>
        <v>10544</v>
      </c>
      <c r="H953" s="28">
        <f>TRUNC(G953*D953,1)</f>
        <v>10544</v>
      </c>
      <c r="I953" s="25">
        <f>일위대가목록!G147</f>
        <v>210</v>
      </c>
      <c r="J953" s="28">
        <f>TRUNC(I953*D953,1)</f>
        <v>210</v>
      </c>
      <c r="K953" s="25">
        <f>TRUNC(E953+G953+I953,1)</f>
        <v>10754</v>
      </c>
      <c r="L953" s="28">
        <f>TRUNC(F953+H953+J953,1)</f>
        <v>10754</v>
      </c>
      <c r="M953" s="22" t="s">
        <v>2077</v>
      </c>
      <c r="N953" s="2" t="s">
        <v>290</v>
      </c>
      <c r="O953" s="2" t="s">
        <v>2074</v>
      </c>
      <c r="P953" s="2" t="s">
        <v>63</v>
      </c>
      <c r="Q953" s="2" t="s">
        <v>64</v>
      </c>
      <c r="R953" s="2" t="s">
        <v>64</v>
      </c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2" t="s">
        <v>52</v>
      </c>
      <c r="AW953" s="2" t="s">
        <v>2101</v>
      </c>
      <c r="AX953" s="2" t="s">
        <v>52</v>
      </c>
      <c r="AY953" s="2" t="s">
        <v>52</v>
      </c>
      <c r="AZ953" s="2" t="s">
        <v>52</v>
      </c>
    </row>
    <row r="954" spans="1:52" ht="30" customHeight="1" x14ac:dyDescent="0.3">
      <c r="A954" s="22" t="s">
        <v>681</v>
      </c>
      <c r="B954" s="22" t="s">
        <v>52</v>
      </c>
      <c r="C954" s="22" t="s">
        <v>52</v>
      </c>
      <c r="D954" s="23"/>
      <c r="E954" s="25"/>
      <c r="F954" s="28">
        <f>TRUNC(SUMIF(N952:N953, N951, F952:F953),0)</f>
        <v>16021</v>
      </c>
      <c r="G954" s="25"/>
      <c r="H954" s="28">
        <f>TRUNC(SUMIF(N952:N953, N951, H952:H953),0)</f>
        <v>10544</v>
      </c>
      <c r="I954" s="25"/>
      <c r="J954" s="28">
        <f>TRUNC(SUMIF(N952:N953, N951, J952:J953),0)</f>
        <v>210</v>
      </c>
      <c r="K954" s="25"/>
      <c r="L954" s="28">
        <f>F954+H954+J954</f>
        <v>26775</v>
      </c>
      <c r="M954" s="22" t="s">
        <v>52</v>
      </c>
      <c r="N954" s="2" t="s">
        <v>67</v>
      </c>
      <c r="O954" s="2" t="s">
        <v>67</v>
      </c>
      <c r="P954" s="2" t="s">
        <v>52</v>
      </c>
      <c r="Q954" s="2" t="s">
        <v>52</v>
      </c>
      <c r="R954" s="2" t="s">
        <v>52</v>
      </c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2" t="s">
        <v>52</v>
      </c>
      <c r="AW954" s="2" t="s">
        <v>52</v>
      </c>
      <c r="AX954" s="2" t="s">
        <v>52</v>
      </c>
      <c r="AY954" s="2" t="s">
        <v>52</v>
      </c>
      <c r="AZ954" s="2" t="s">
        <v>52</v>
      </c>
    </row>
    <row r="955" spans="1:52" ht="30" customHeight="1" x14ac:dyDescent="0.3">
      <c r="A955" s="23"/>
      <c r="B955" s="23"/>
      <c r="C955" s="23"/>
      <c r="D955" s="23"/>
      <c r="E955" s="25"/>
      <c r="F955" s="28"/>
      <c r="G955" s="25"/>
      <c r="H955" s="28"/>
      <c r="I955" s="25"/>
      <c r="J955" s="28"/>
      <c r="K955" s="25"/>
      <c r="L955" s="28"/>
      <c r="M955" s="23"/>
    </row>
    <row r="956" spans="1:52" ht="30" customHeight="1" x14ac:dyDescent="0.3">
      <c r="A956" s="19" t="s">
        <v>2102</v>
      </c>
      <c r="B956" s="20"/>
      <c r="C956" s="20"/>
      <c r="D956" s="20"/>
      <c r="E956" s="24"/>
      <c r="F956" s="27"/>
      <c r="G956" s="24"/>
      <c r="H956" s="27"/>
      <c r="I956" s="24"/>
      <c r="J956" s="27"/>
      <c r="K956" s="24"/>
      <c r="L956" s="27"/>
      <c r="M956" s="21"/>
      <c r="N956" s="1" t="s">
        <v>280</v>
      </c>
    </row>
    <row r="957" spans="1:52" ht="30" customHeight="1" x14ac:dyDescent="0.3">
      <c r="A957" s="22" t="s">
        <v>2103</v>
      </c>
      <c r="B957" s="22" t="s">
        <v>2104</v>
      </c>
      <c r="C957" s="22" t="s">
        <v>78</v>
      </c>
      <c r="D957" s="23">
        <v>1.1000000000000001</v>
      </c>
      <c r="E957" s="25">
        <f>단가대비표!O77</f>
        <v>27000</v>
      </c>
      <c r="F957" s="28">
        <f>TRUNC(E957*D957,1)</f>
        <v>29700</v>
      </c>
      <c r="G957" s="25">
        <f>단가대비표!P77</f>
        <v>0</v>
      </c>
      <c r="H957" s="28">
        <f>TRUNC(G957*D957,1)</f>
        <v>0</v>
      </c>
      <c r="I957" s="25">
        <f>단가대비표!V77</f>
        <v>0</v>
      </c>
      <c r="J957" s="28">
        <f>TRUNC(I957*D957,1)</f>
        <v>0</v>
      </c>
      <c r="K957" s="25">
        <f t="shared" ref="K957:L959" si="150">TRUNC(E957+G957+I957,1)</f>
        <v>27000</v>
      </c>
      <c r="L957" s="28">
        <f t="shared" si="150"/>
        <v>29700</v>
      </c>
      <c r="M957" s="22" t="s">
        <v>52</v>
      </c>
      <c r="N957" s="2" t="s">
        <v>280</v>
      </c>
      <c r="O957" s="2" t="s">
        <v>2105</v>
      </c>
      <c r="P957" s="2" t="s">
        <v>64</v>
      </c>
      <c r="Q957" s="2" t="s">
        <v>64</v>
      </c>
      <c r="R957" s="2" t="s">
        <v>63</v>
      </c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2" t="s">
        <v>52</v>
      </c>
      <c r="AW957" s="2" t="s">
        <v>2106</v>
      </c>
      <c r="AX957" s="2" t="s">
        <v>52</v>
      </c>
      <c r="AY957" s="2" t="s">
        <v>52</v>
      </c>
      <c r="AZ957" s="2" t="s">
        <v>52</v>
      </c>
    </row>
    <row r="958" spans="1:52" ht="30" customHeight="1" x14ac:dyDescent="0.3">
      <c r="A958" s="22" t="s">
        <v>2050</v>
      </c>
      <c r="B958" s="22" t="s">
        <v>2092</v>
      </c>
      <c r="C958" s="22" t="s">
        <v>540</v>
      </c>
      <c r="D958" s="23">
        <v>0.35</v>
      </c>
      <c r="E958" s="25">
        <f>단가대비표!O126</f>
        <v>832</v>
      </c>
      <c r="F958" s="28">
        <f>TRUNC(E958*D958,1)</f>
        <v>291.2</v>
      </c>
      <c r="G958" s="25">
        <f>단가대비표!P126</f>
        <v>0</v>
      </c>
      <c r="H958" s="28">
        <f>TRUNC(G958*D958,1)</f>
        <v>0</v>
      </c>
      <c r="I958" s="25">
        <f>단가대비표!V126</f>
        <v>0</v>
      </c>
      <c r="J958" s="28">
        <f>TRUNC(I958*D958,1)</f>
        <v>0</v>
      </c>
      <c r="K958" s="25">
        <f t="shared" si="150"/>
        <v>832</v>
      </c>
      <c r="L958" s="28">
        <f t="shared" si="150"/>
        <v>291.2</v>
      </c>
      <c r="M958" s="22" t="s">
        <v>52</v>
      </c>
      <c r="N958" s="2" t="s">
        <v>280</v>
      </c>
      <c r="O958" s="2" t="s">
        <v>2093</v>
      </c>
      <c r="P958" s="2" t="s">
        <v>64</v>
      </c>
      <c r="Q958" s="2" t="s">
        <v>64</v>
      </c>
      <c r="R958" s="2" t="s">
        <v>63</v>
      </c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2" t="s">
        <v>52</v>
      </c>
      <c r="AW958" s="2" t="s">
        <v>2107</v>
      </c>
      <c r="AX958" s="2" t="s">
        <v>52</v>
      </c>
      <c r="AY958" s="2" t="s">
        <v>52</v>
      </c>
      <c r="AZ958" s="2" t="s">
        <v>52</v>
      </c>
    </row>
    <row r="959" spans="1:52" ht="30" customHeight="1" x14ac:dyDescent="0.3">
      <c r="A959" s="22" t="s">
        <v>2108</v>
      </c>
      <c r="B959" s="22" t="s">
        <v>2109</v>
      </c>
      <c r="C959" s="22" t="s">
        <v>78</v>
      </c>
      <c r="D959" s="23">
        <v>1</v>
      </c>
      <c r="E959" s="25">
        <f>일위대가목록!E155</f>
        <v>953</v>
      </c>
      <c r="F959" s="28">
        <f>TRUNC(E959*D959,1)</f>
        <v>953</v>
      </c>
      <c r="G959" s="25">
        <f>일위대가목록!F155</f>
        <v>15088</v>
      </c>
      <c r="H959" s="28">
        <f>TRUNC(G959*D959,1)</f>
        <v>15088</v>
      </c>
      <c r="I959" s="25">
        <f>일위대가목록!G155</f>
        <v>301</v>
      </c>
      <c r="J959" s="28">
        <f>TRUNC(I959*D959,1)</f>
        <v>301</v>
      </c>
      <c r="K959" s="25">
        <f t="shared" si="150"/>
        <v>16342</v>
      </c>
      <c r="L959" s="28">
        <f t="shared" si="150"/>
        <v>16342</v>
      </c>
      <c r="M959" s="22" t="s">
        <v>2110</v>
      </c>
      <c r="N959" s="2" t="s">
        <v>280</v>
      </c>
      <c r="O959" s="2" t="s">
        <v>2111</v>
      </c>
      <c r="P959" s="2" t="s">
        <v>63</v>
      </c>
      <c r="Q959" s="2" t="s">
        <v>64</v>
      </c>
      <c r="R959" s="2" t="s">
        <v>64</v>
      </c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2" t="s">
        <v>52</v>
      </c>
      <c r="AW959" s="2" t="s">
        <v>2112</v>
      </c>
      <c r="AX959" s="2" t="s">
        <v>52</v>
      </c>
      <c r="AY959" s="2" t="s">
        <v>52</v>
      </c>
      <c r="AZ959" s="2" t="s">
        <v>52</v>
      </c>
    </row>
    <row r="960" spans="1:52" ht="30" customHeight="1" x14ac:dyDescent="0.3">
      <c r="A960" s="22" t="s">
        <v>681</v>
      </c>
      <c r="B960" s="22" t="s">
        <v>52</v>
      </c>
      <c r="C960" s="22" t="s">
        <v>52</v>
      </c>
      <c r="D960" s="23"/>
      <c r="E960" s="25"/>
      <c r="F960" s="28">
        <f>TRUNC(SUMIF(N957:N959, N956, F957:F959),0)</f>
        <v>30944</v>
      </c>
      <c r="G960" s="25"/>
      <c r="H960" s="28">
        <f>TRUNC(SUMIF(N957:N959, N956, H957:H959),0)</f>
        <v>15088</v>
      </c>
      <c r="I960" s="25"/>
      <c r="J960" s="28">
        <f>TRUNC(SUMIF(N957:N959, N956, J957:J959),0)</f>
        <v>301</v>
      </c>
      <c r="K960" s="25"/>
      <c r="L960" s="28">
        <f>F960+H960+J960</f>
        <v>46333</v>
      </c>
      <c r="M960" s="22" t="s">
        <v>52</v>
      </c>
      <c r="N960" s="2" t="s">
        <v>67</v>
      </c>
      <c r="O960" s="2" t="s">
        <v>67</v>
      </c>
      <c r="P960" s="2" t="s">
        <v>52</v>
      </c>
      <c r="Q960" s="2" t="s">
        <v>52</v>
      </c>
      <c r="R960" s="2" t="s">
        <v>52</v>
      </c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2" t="s">
        <v>52</v>
      </c>
      <c r="AW960" s="2" t="s">
        <v>52</v>
      </c>
      <c r="AX960" s="2" t="s">
        <v>52</v>
      </c>
      <c r="AY960" s="2" t="s">
        <v>52</v>
      </c>
      <c r="AZ960" s="2" t="s">
        <v>52</v>
      </c>
    </row>
    <row r="961" spans="1:52" ht="30" customHeight="1" x14ac:dyDescent="0.3">
      <c r="A961" s="23"/>
      <c r="B961" s="23"/>
      <c r="C961" s="23"/>
      <c r="D961" s="23"/>
      <c r="E961" s="25"/>
      <c r="F961" s="28"/>
      <c r="G961" s="25"/>
      <c r="H961" s="28"/>
      <c r="I961" s="25"/>
      <c r="J961" s="28"/>
      <c r="K961" s="25"/>
      <c r="L961" s="28"/>
      <c r="M961" s="23"/>
    </row>
    <row r="962" spans="1:52" ht="30" customHeight="1" x14ac:dyDescent="0.3">
      <c r="A962" s="19" t="s">
        <v>2113</v>
      </c>
      <c r="B962" s="20"/>
      <c r="C962" s="20"/>
      <c r="D962" s="20"/>
      <c r="E962" s="24"/>
      <c r="F962" s="27"/>
      <c r="G962" s="24"/>
      <c r="H962" s="27"/>
      <c r="I962" s="24"/>
      <c r="J962" s="27"/>
      <c r="K962" s="24"/>
      <c r="L962" s="27"/>
      <c r="M962" s="21"/>
      <c r="N962" s="1" t="s">
        <v>294</v>
      </c>
    </row>
    <row r="963" spans="1:52" ht="30" customHeight="1" x14ac:dyDescent="0.3">
      <c r="A963" s="22" t="s">
        <v>2097</v>
      </c>
      <c r="B963" s="22" t="s">
        <v>2098</v>
      </c>
      <c r="C963" s="22" t="s">
        <v>78</v>
      </c>
      <c r="D963" s="23">
        <v>1.05</v>
      </c>
      <c r="E963" s="25">
        <f>단가대비표!O78</f>
        <v>14564.81</v>
      </c>
      <c r="F963" s="28">
        <f>TRUNC(E963*D963,1)</f>
        <v>15293</v>
      </c>
      <c r="G963" s="25">
        <f>단가대비표!P78</f>
        <v>0</v>
      </c>
      <c r="H963" s="28">
        <f>TRUNC(G963*D963,1)</f>
        <v>0</v>
      </c>
      <c r="I963" s="25">
        <f>단가대비표!V78</f>
        <v>0</v>
      </c>
      <c r="J963" s="28">
        <f>TRUNC(I963*D963,1)</f>
        <v>0</v>
      </c>
      <c r="K963" s="25">
        <f t="shared" ref="K963:L965" si="151">TRUNC(E963+G963+I963,1)</f>
        <v>14564.8</v>
      </c>
      <c r="L963" s="28">
        <f t="shared" si="151"/>
        <v>15293</v>
      </c>
      <c r="M963" s="22" t="s">
        <v>52</v>
      </c>
      <c r="N963" s="2" t="s">
        <v>294</v>
      </c>
      <c r="O963" s="2" t="s">
        <v>2099</v>
      </c>
      <c r="P963" s="2" t="s">
        <v>64</v>
      </c>
      <c r="Q963" s="2" t="s">
        <v>64</v>
      </c>
      <c r="R963" s="2" t="s">
        <v>63</v>
      </c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2" t="s">
        <v>52</v>
      </c>
      <c r="AW963" s="2" t="s">
        <v>2114</v>
      </c>
      <c r="AX963" s="2" t="s">
        <v>52</v>
      </c>
      <c r="AY963" s="2" t="s">
        <v>52</v>
      </c>
      <c r="AZ963" s="2" t="s">
        <v>52</v>
      </c>
    </row>
    <row r="964" spans="1:52" ht="30" customHeight="1" x14ac:dyDescent="0.3">
      <c r="A964" s="22" t="s">
        <v>2050</v>
      </c>
      <c r="B964" s="22" t="s">
        <v>2092</v>
      </c>
      <c r="C964" s="22" t="s">
        <v>540</v>
      </c>
      <c r="D964" s="23"/>
      <c r="E964" s="25">
        <f>단가대비표!O126</f>
        <v>832</v>
      </c>
      <c r="F964" s="28">
        <f>TRUNC(E964*D964,1)</f>
        <v>0</v>
      </c>
      <c r="G964" s="25">
        <f>단가대비표!P126</f>
        <v>0</v>
      </c>
      <c r="H964" s="28">
        <f>TRUNC(G964*D964,1)</f>
        <v>0</v>
      </c>
      <c r="I964" s="25">
        <f>단가대비표!V126</f>
        <v>0</v>
      </c>
      <c r="J964" s="28">
        <f>TRUNC(I964*D964,1)</f>
        <v>0</v>
      </c>
      <c r="K964" s="25">
        <f t="shared" si="151"/>
        <v>832</v>
      </c>
      <c r="L964" s="28">
        <f t="shared" si="151"/>
        <v>0</v>
      </c>
      <c r="M964" s="22" t="s">
        <v>52</v>
      </c>
      <c r="N964" s="2" t="s">
        <v>294</v>
      </c>
      <c r="O964" s="2" t="s">
        <v>2093</v>
      </c>
      <c r="P964" s="2" t="s">
        <v>64</v>
      </c>
      <c r="Q964" s="2" t="s">
        <v>64</v>
      </c>
      <c r="R964" s="2" t="s">
        <v>63</v>
      </c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2" t="s">
        <v>52</v>
      </c>
      <c r="AW964" s="2" t="s">
        <v>2115</v>
      </c>
      <c r="AX964" s="2" t="s">
        <v>52</v>
      </c>
      <c r="AY964" s="2" t="s">
        <v>52</v>
      </c>
      <c r="AZ964" s="2" t="s">
        <v>52</v>
      </c>
    </row>
    <row r="965" spans="1:52" ht="30" customHeight="1" x14ac:dyDescent="0.3">
      <c r="A965" s="22" t="s">
        <v>2083</v>
      </c>
      <c r="B965" s="22" t="s">
        <v>2076</v>
      </c>
      <c r="C965" s="22" t="s">
        <v>78</v>
      </c>
      <c r="D965" s="23">
        <v>1</v>
      </c>
      <c r="E965" s="25">
        <f>일위대가목록!E148</f>
        <v>0</v>
      </c>
      <c r="F965" s="28">
        <f>TRUNC(E965*D965,1)</f>
        <v>0</v>
      </c>
      <c r="G965" s="25">
        <f>일위대가목록!F148</f>
        <v>3609</v>
      </c>
      <c r="H965" s="28">
        <f>TRUNC(G965*D965,1)</f>
        <v>3609</v>
      </c>
      <c r="I965" s="25">
        <f>일위대가목록!G148</f>
        <v>0</v>
      </c>
      <c r="J965" s="28">
        <f>TRUNC(I965*D965,1)</f>
        <v>0</v>
      </c>
      <c r="K965" s="25">
        <f t="shared" si="151"/>
        <v>3609</v>
      </c>
      <c r="L965" s="28">
        <f t="shared" si="151"/>
        <v>3609</v>
      </c>
      <c r="M965" s="22" t="s">
        <v>2084</v>
      </c>
      <c r="N965" s="2" t="s">
        <v>294</v>
      </c>
      <c r="O965" s="2" t="s">
        <v>2082</v>
      </c>
      <c r="P965" s="2" t="s">
        <v>63</v>
      </c>
      <c r="Q965" s="2" t="s">
        <v>64</v>
      </c>
      <c r="R965" s="2" t="s">
        <v>64</v>
      </c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2" t="s">
        <v>52</v>
      </c>
      <c r="AW965" s="2" t="s">
        <v>2116</v>
      </c>
      <c r="AX965" s="2" t="s">
        <v>52</v>
      </c>
      <c r="AY965" s="2" t="s">
        <v>52</v>
      </c>
      <c r="AZ965" s="2" t="s">
        <v>52</v>
      </c>
    </row>
    <row r="966" spans="1:52" ht="30" customHeight="1" x14ac:dyDescent="0.3">
      <c r="A966" s="22" t="s">
        <v>681</v>
      </c>
      <c r="B966" s="22" t="s">
        <v>52</v>
      </c>
      <c r="C966" s="22" t="s">
        <v>52</v>
      </c>
      <c r="D966" s="23"/>
      <c r="E966" s="25"/>
      <c r="F966" s="28">
        <f>TRUNC(SUMIF(N963:N965, N962, F963:F965),0)</f>
        <v>15293</v>
      </c>
      <c r="G966" s="25"/>
      <c r="H966" s="28">
        <f>TRUNC(SUMIF(N963:N965, N962, H963:H965),0)</f>
        <v>3609</v>
      </c>
      <c r="I966" s="25"/>
      <c r="J966" s="28">
        <f>TRUNC(SUMIF(N963:N965, N962, J963:J965),0)</f>
        <v>0</v>
      </c>
      <c r="K966" s="25"/>
      <c r="L966" s="28">
        <f>F966+H966+J966</f>
        <v>18902</v>
      </c>
      <c r="M966" s="22" t="s">
        <v>52</v>
      </c>
      <c r="N966" s="2" t="s">
        <v>67</v>
      </c>
      <c r="O966" s="2" t="s">
        <v>67</v>
      </c>
      <c r="P966" s="2" t="s">
        <v>52</v>
      </c>
      <c r="Q966" s="2" t="s">
        <v>52</v>
      </c>
      <c r="R966" s="2" t="s">
        <v>52</v>
      </c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2" t="s">
        <v>52</v>
      </c>
      <c r="AW966" s="2" t="s">
        <v>52</v>
      </c>
      <c r="AX966" s="2" t="s">
        <v>52</v>
      </c>
      <c r="AY966" s="2" t="s">
        <v>52</v>
      </c>
      <c r="AZ966" s="2" t="s">
        <v>52</v>
      </c>
    </row>
    <row r="967" spans="1:52" ht="30" customHeight="1" x14ac:dyDescent="0.3">
      <c r="A967" s="23"/>
      <c r="B967" s="23"/>
      <c r="C967" s="23"/>
      <c r="D967" s="23"/>
      <c r="E967" s="25"/>
      <c r="F967" s="28"/>
      <c r="G967" s="25"/>
      <c r="H967" s="28"/>
      <c r="I967" s="25"/>
      <c r="J967" s="28"/>
      <c r="K967" s="25"/>
      <c r="L967" s="28"/>
      <c r="M967" s="23"/>
    </row>
    <row r="968" spans="1:52" ht="30" customHeight="1" x14ac:dyDescent="0.3">
      <c r="A968" s="19" t="s">
        <v>2117</v>
      </c>
      <c r="B968" s="20"/>
      <c r="C968" s="20"/>
      <c r="D968" s="20"/>
      <c r="E968" s="24"/>
      <c r="F968" s="27"/>
      <c r="G968" s="24"/>
      <c r="H968" s="27"/>
      <c r="I968" s="24"/>
      <c r="J968" s="27"/>
      <c r="K968" s="24"/>
      <c r="L968" s="27"/>
      <c r="M968" s="21"/>
      <c r="N968" s="1" t="s">
        <v>2118</v>
      </c>
    </row>
    <row r="969" spans="1:52" ht="30" customHeight="1" x14ac:dyDescent="0.3">
      <c r="A969" s="22" t="s">
        <v>1956</v>
      </c>
      <c r="B969" s="22" t="s">
        <v>677</v>
      </c>
      <c r="C969" s="22" t="s">
        <v>678</v>
      </c>
      <c r="D969" s="23">
        <v>5.0000000000000001E-3</v>
      </c>
      <c r="E969" s="25">
        <f>단가대비표!O188</f>
        <v>0</v>
      </c>
      <c r="F969" s="28">
        <f>TRUNC(E969*D969,1)</f>
        <v>0</v>
      </c>
      <c r="G969" s="25">
        <f>단가대비표!P188</f>
        <v>256883</v>
      </c>
      <c r="H969" s="28">
        <f>TRUNC(G969*D969,1)</f>
        <v>1284.4000000000001</v>
      </c>
      <c r="I969" s="25">
        <f>단가대비표!V188</f>
        <v>0</v>
      </c>
      <c r="J969" s="28">
        <f>TRUNC(I969*D969,1)</f>
        <v>0</v>
      </c>
      <c r="K969" s="25">
        <f>TRUNC(E969+G969+I969,1)</f>
        <v>256883</v>
      </c>
      <c r="L969" s="28">
        <f>TRUNC(F969+H969+J969,1)</f>
        <v>1284.4000000000001</v>
      </c>
      <c r="M969" s="22" t="s">
        <v>52</v>
      </c>
      <c r="N969" s="2" t="s">
        <v>2118</v>
      </c>
      <c r="O969" s="2" t="s">
        <v>1957</v>
      </c>
      <c r="P969" s="2" t="s">
        <v>64</v>
      </c>
      <c r="Q969" s="2" t="s">
        <v>64</v>
      </c>
      <c r="R969" s="2" t="s">
        <v>63</v>
      </c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2" t="s">
        <v>52</v>
      </c>
      <c r="AW969" s="2" t="s">
        <v>2121</v>
      </c>
      <c r="AX969" s="2" t="s">
        <v>52</v>
      </c>
      <c r="AY969" s="2" t="s">
        <v>52</v>
      </c>
      <c r="AZ969" s="2" t="s">
        <v>52</v>
      </c>
    </row>
    <row r="970" spans="1:52" ht="30" customHeight="1" x14ac:dyDescent="0.3">
      <c r="A970" s="22" t="s">
        <v>1134</v>
      </c>
      <c r="B970" s="22" t="s">
        <v>677</v>
      </c>
      <c r="C970" s="22" t="s">
        <v>678</v>
      </c>
      <c r="D970" s="23">
        <v>1E-3</v>
      </c>
      <c r="E970" s="25">
        <f>단가대비표!O172</f>
        <v>0</v>
      </c>
      <c r="F970" s="28">
        <f>TRUNC(E970*D970,1)</f>
        <v>0</v>
      </c>
      <c r="G970" s="25">
        <f>단가대비표!P172</f>
        <v>172068</v>
      </c>
      <c r="H970" s="28">
        <f>TRUNC(G970*D970,1)</f>
        <v>172</v>
      </c>
      <c r="I970" s="25">
        <f>단가대비표!V172</f>
        <v>0</v>
      </c>
      <c r="J970" s="28">
        <f>TRUNC(I970*D970,1)</f>
        <v>0</v>
      </c>
      <c r="K970" s="25">
        <f>TRUNC(E970+G970+I970,1)</f>
        <v>172068</v>
      </c>
      <c r="L970" s="28">
        <f>TRUNC(F970+H970+J970,1)</f>
        <v>172</v>
      </c>
      <c r="M970" s="22" t="s">
        <v>52</v>
      </c>
      <c r="N970" s="2" t="s">
        <v>2118</v>
      </c>
      <c r="O970" s="2" t="s">
        <v>1186</v>
      </c>
      <c r="P970" s="2" t="s">
        <v>64</v>
      </c>
      <c r="Q970" s="2" t="s">
        <v>64</v>
      </c>
      <c r="R970" s="2" t="s">
        <v>63</v>
      </c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2" t="s">
        <v>52</v>
      </c>
      <c r="AW970" s="2" t="s">
        <v>2122</v>
      </c>
      <c r="AX970" s="2" t="s">
        <v>52</v>
      </c>
      <c r="AY970" s="2" t="s">
        <v>52</v>
      </c>
      <c r="AZ970" s="2" t="s">
        <v>52</v>
      </c>
    </row>
    <row r="971" spans="1:52" ht="30" customHeight="1" x14ac:dyDescent="0.3">
      <c r="A971" s="22" t="s">
        <v>681</v>
      </c>
      <c r="B971" s="22" t="s">
        <v>52</v>
      </c>
      <c r="C971" s="22" t="s">
        <v>52</v>
      </c>
      <c r="D971" s="23"/>
      <c r="E971" s="25"/>
      <c r="F971" s="28">
        <f>TRUNC(SUMIF(N969:N970, N968, F969:F970),0)</f>
        <v>0</v>
      </c>
      <c r="G971" s="25"/>
      <c r="H971" s="28">
        <f>TRUNC(SUMIF(N969:N970, N968, H969:H970),0)</f>
        <v>1456</v>
      </c>
      <c r="I971" s="25"/>
      <c r="J971" s="28">
        <f>TRUNC(SUMIF(N969:N970, N968, J969:J970),0)</f>
        <v>0</v>
      </c>
      <c r="K971" s="25"/>
      <c r="L971" s="28">
        <f>F971+H971+J971</f>
        <v>1456</v>
      </c>
      <c r="M971" s="22" t="s">
        <v>52</v>
      </c>
      <c r="N971" s="2" t="s">
        <v>67</v>
      </c>
      <c r="O971" s="2" t="s">
        <v>67</v>
      </c>
      <c r="P971" s="2" t="s">
        <v>52</v>
      </c>
      <c r="Q971" s="2" t="s">
        <v>52</v>
      </c>
      <c r="R971" s="2" t="s">
        <v>52</v>
      </c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2" t="s">
        <v>52</v>
      </c>
      <c r="AW971" s="2" t="s">
        <v>52</v>
      </c>
      <c r="AX971" s="2" t="s">
        <v>52</v>
      </c>
      <c r="AY971" s="2" t="s">
        <v>52</v>
      </c>
      <c r="AZ971" s="2" t="s">
        <v>52</v>
      </c>
    </row>
    <row r="972" spans="1:52" ht="30" customHeight="1" x14ac:dyDescent="0.3">
      <c r="A972" s="23"/>
      <c r="B972" s="23"/>
      <c r="C972" s="23"/>
      <c r="D972" s="23"/>
      <c r="E972" s="25"/>
      <c r="F972" s="28"/>
      <c r="G972" s="25"/>
      <c r="H972" s="28"/>
      <c r="I972" s="25"/>
      <c r="J972" s="28"/>
      <c r="K972" s="25"/>
      <c r="L972" s="28"/>
      <c r="M972" s="23"/>
    </row>
    <row r="973" spans="1:52" ht="30" customHeight="1" x14ac:dyDescent="0.3">
      <c r="A973" s="19" t="s">
        <v>2123</v>
      </c>
      <c r="B973" s="20"/>
      <c r="C973" s="20"/>
      <c r="D973" s="20"/>
      <c r="E973" s="24"/>
      <c r="F973" s="27"/>
      <c r="G973" s="24"/>
      <c r="H973" s="27"/>
      <c r="I973" s="24"/>
      <c r="J973" s="27"/>
      <c r="K973" s="24"/>
      <c r="L973" s="27"/>
      <c r="M973" s="21"/>
      <c r="N973" s="1" t="s">
        <v>299</v>
      </c>
    </row>
    <row r="974" spans="1:52" ht="30" customHeight="1" x14ac:dyDescent="0.3">
      <c r="A974" s="22" t="s">
        <v>2124</v>
      </c>
      <c r="B974" s="22" t="s">
        <v>2125</v>
      </c>
      <c r="C974" s="22" t="s">
        <v>78</v>
      </c>
      <c r="D974" s="23">
        <v>2.2999999999999998</v>
      </c>
      <c r="E974" s="25">
        <f>단가대비표!O44</f>
        <v>182</v>
      </c>
      <c r="F974" s="28">
        <f>TRUNC(E974*D974,1)</f>
        <v>418.6</v>
      </c>
      <c r="G974" s="25">
        <f>단가대비표!P44</f>
        <v>0</v>
      </c>
      <c r="H974" s="28">
        <f>TRUNC(G974*D974,1)</f>
        <v>0</v>
      </c>
      <c r="I974" s="25">
        <f>단가대비표!V44</f>
        <v>0</v>
      </c>
      <c r="J974" s="28">
        <f>TRUNC(I974*D974,1)</f>
        <v>0</v>
      </c>
      <c r="K974" s="25">
        <f>TRUNC(E974+G974+I974,1)</f>
        <v>182</v>
      </c>
      <c r="L974" s="28">
        <f>TRUNC(F974+H974+J974,1)</f>
        <v>418.6</v>
      </c>
      <c r="M974" s="22" t="s">
        <v>52</v>
      </c>
      <c r="N974" s="2" t="s">
        <v>299</v>
      </c>
      <c r="O974" s="2" t="s">
        <v>2126</v>
      </c>
      <c r="P974" s="2" t="s">
        <v>64</v>
      </c>
      <c r="Q974" s="2" t="s">
        <v>64</v>
      </c>
      <c r="R974" s="2" t="s">
        <v>63</v>
      </c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2" t="s">
        <v>52</v>
      </c>
      <c r="AW974" s="2" t="s">
        <v>2127</v>
      </c>
      <c r="AX974" s="2" t="s">
        <v>52</v>
      </c>
      <c r="AY974" s="2" t="s">
        <v>52</v>
      </c>
      <c r="AZ974" s="2" t="s">
        <v>52</v>
      </c>
    </row>
    <row r="975" spans="1:52" ht="30" customHeight="1" x14ac:dyDescent="0.3">
      <c r="A975" s="22" t="s">
        <v>2119</v>
      </c>
      <c r="B975" s="22" t="s">
        <v>323</v>
      </c>
      <c r="C975" s="22" t="s">
        <v>78</v>
      </c>
      <c r="D975" s="23">
        <v>1</v>
      </c>
      <c r="E975" s="25">
        <f>일위대가목록!E153</f>
        <v>0</v>
      </c>
      <c r="F975" s="28">
        <f>TRUNC(E975*D975,1)</f>
        <v>0</v>
      </c>
      <c r="G975" s="25">
        <f>일위대가목록!F153</f>
        <v>1456</v>
      </c>
      <c r="H975" s="28">
        <f>TRUNC(G975*D975,1)</f>
        <v>1456</v>
      </c>
      <c r="I975" s="25">
        <f>일위대가목록!G153</f>
        <v>0</v>
      </c>
      <c r="J975" s="28">
        <f>TRUNC(I975*D975,1)</f>
        <v>0</v>
      </c>
      <c r="K975" s="25">
        <f>TRUNC(E975+G975+I975,1)</f>
        <v>1456</v>
      </c>
      <c r="L975" s="28">
        <f>TRUNC(F975+H975+J975,1)</f>
        <v>1456</v>
      </c>
      <c r="M975" s="22" t="s">
        <v>2120</v>
      </c>
      <c r="N975" s="2" t="s">
        <v>299</v>
      </c>
      <c r="O975" s="2" t="s">
        <v>2118</v>
      </c>
      <c r="P975" s="2" t="s">
        <v>63</v>
      </c>
      <c r="Q975" s="2" t="s">
        <v>64</v>
      </c>
      <c r="R975" s="2" t="s">
        <v>64</v>
      </c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2" t="s">
        <v>52</v>
      </c>
      <c r="AW975" s="2" t="s">
        <v>2128</v>
      </c>
      <c r="AX975" s="2" t="s">
        <v>52</v>
      </c>
      <c r="AY975" s="2" t="s">
        <v>52</v>
      </c>
      <c r="AZ975" s="2" t="s">
        <v>52</v>
      </c>
    </row>
    <row r="976" spans="1:52" ht="30" customHeight="1" x14ac:dyDescent="0.3">
      <c r="A976" s="22" t="s">
        <v>681</v>
      </c>
      <c r="B976" s="22" t="s">
        <v>52</v>
      </c>
      <c r="C976" s="22" t="s">
        <v>52</v>
      </c>
      <c r="D976" s="23"/>
      <c r="E976" s="25"/>
      <c r="F976" s="28">
        <f>TRUNC(SUMIF(N974:N975, N973, F974:F975),0)</f>
        <v>418</v>
      </c>
      <c r="G976" s="25"/>
      <c r="H976" s="28">
        <f>TRUNC(SUMIF(N974:N975, N973, H974:H975),0)</f>
        <v>1456</v>
      </c>
      <c r="I976" s="25"/>
      <c r="J976" s="28">
        <f>TRUNC(SUMIF(N974:N975, N973, J974:J975),0)</f>
        <v>0</v>
      </c>
      <c r="K976" s="25"/>
      <c r="L976" s="28">
        <f>F976+H976+J976</f>
        <v>1874</v>
      </c>
      <c r="M976" s="22" t="s">
        <v>52</v>
      </c>
      <c r="N976" s="2" t="s">
        <v>67</v>
      </c>
      <c r="O976" s="2" t="s">
        <v>67</v>
      </c>
      <c r="P976" s="2" t="s">
        <v>52</v>
      </c>
      <c r="Q976" s="2" t="s">
        <v>52</v>
      </c>
      <c r="R976" s="2" t="s">
        <v>52</v>
      </c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2" t="s">
        <v>52</v>
      </c>
      <c r="AW976" s="2" t="s">
        <v>52</v>
      </c>
      <c r="AX976" s="2" t="s">
        <v>52</v>
      </c>
      <c r="AY976" s="2" t="s">
        <v>52</v>
      </c>
      <c r="AZ976" s="2" t="s">
        <v>52</v>
      </c>
    </row>
    <row r="977" spans="1:52" ht="30" customHeight="1" x14ac:dyDescent="0.3">
      <c r="A977" s="23"/>
      <c r="B977" s="23"/>
      <c r="C977" s="23"/>
      <c r="D977" s="23"/>
      <c r="E977" s="25"/>
      <c r="F977" s="28"/>
      <c r="G977" s="25"/>
      <c r="H977" s="28"/>
      <c r="I977" s="25"/>
      <c r="J977" s="28"/>
      <c r="K977" s="25"/>
      <c r="L977" s="28"/>
      <c r="M977" s="23"/>
    </row>
    <row r="978" spans="1:52" ht="30" customHeight="1" x14ac:dyDescent="0.3">
      <c r="A978" s="19" t="s">
        <v>2129</v>
      </c>
      <c r="B978" s="20"/>
      <c r="C978" s="20"/>
      <c r="D978" s="20"/>
      <c r="E978" s="24"/>
      <c r="F978" s="27"/>
      <c r="G978" s="24"/>
      <c r="H978" s="27"/>
      <c r="I978" s="24"/>
      <c r="J978" s="27"/>
      <c r="K978" s="24"/>
      <c r="L978" s="27"/>
      <c r="M978" s="21"/>
      <c r="N978" s="1" t="s">
        <v>2111</v>
      </c>
    </row>
    <row r="979" spans="1:52" ht="30" customHeight="1" x14ac:dyDescent="0.3">
      <c r="A979" s="22" t="s">
        <v>2130</v>
      </c>
      <c r="B979" s="22" t="s">
        <v>52</v>
      </c>
      <c r="C979" s="22" t="s">
        <v>2131</v>
      </c>
      <c r="D979" s="23">
        <v>1.3620000000000001</v>
      </c>
      <c r="E979" s="25">
        <f>단가대비표!O123</f>
        <v>700</v>
      </c>
      <c r="F979" s="28">
        <f>TRUNC(E979*D979,1)</f>
        <v>953.4</v>
      </c>
      <c r="G979" s="25">
        <f>단가대비표!P123</f>
        <v>0</v>
      </c>
      <c r="H979" s="28">
        <f>TRUNC(G979*D979,1)</f>
        <v>0</v>
      </c>
      <c r="I979" s="25">
        <f>단가대비표!V123</f>
        <v>0</v>
      </c>
      <c r="J979" s="28">
        <f>TRUNC(I979*D979,1)</f>
        <v>0</v>
      </c>
      <c r="K979" s="25">
        <f t="shared" ref="K979:L982" si="152">TRUNC(E979+G979+I979,1)</f>
        <v>700</v>
      </c>
      <c r="L979" s="28">
        <f t="shared" si="152"/>
        <v>953.4</v>
      </c>
      <c r="M979" s="22" t="s">
        <v>52</v>
      </c>
      <c r="N979" s="2" t="s">
        <v>2111</v>
      </c>
      <c r="O979" s="2" t="s">
        <v>2132</v>
      </c>
      <c r="P979" s="2" t="s">
        <v>64</v>
      </c>
      <c r="Q979" s="2" t="s">
        <v>64</v>
      </c>
      <c r="R979" s="2" t="s">
        <v>63</v>
      </c>
      <c r="S979" s="3"/>
      <c r="T979" s="3"/>
      <c r="U979" s="3"/>
      <c r="V979" s="3">
        <v>1</v>
      </c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2" t="s">
        <v>52</v>
      </c>
      <c r="AW979" s="2" t="s">
        <v>2133</v>
      </c>
      <c r="AX979" s="2" t="s">
        <v>52</v>
      </c>
      <c r="AY979" s="2" t="s">
        <v>52</v>
      </c>
      <c r="AZ979" s="2" t="s">
        <v>52</v>
      </c>
    </row>
    <row r="980" spans="1:52" ht="30" customHeight="1" x14ac:dyDescent="0.3">
      <c r="A980" s="22" t="s">
        <v>1956</v>
      </c>
      <c r="B980" s="22" t="s">
        <v>677</v>
      </c>
      <c r="C980" s="22" t="s">
        <v>678</v>
      </c>
      <c r="D980" s="23">
        <v>4.3999999999999997E-2</v>
      </c>
      <c r="E980" s="25">
        <f>단가대비표!O188</f>
        <v>0</v>
      </c>
      <c r="F980" s="28">
        <f>TRUNC(E980*D980,1)</f>
        <v>0</v>
      </c>
      <c r="G980" s="25">
        <f>단가대비표!P188</f>
        <v>256883</v>
      </c>
      <c r="H980" s="28">
        <f>TRUNC(G980*D980,1)</f>
        <v>11302.8</v>
      </c>
      <c r="I980" s="25">
        <f>단가대비표!V188</f>
        <v>0</v>
      </c>
      <c r="J980" s="28">
        <f>TRUNC(I980*D980,1)</f>
        <v>0</v>
      </c>
      <c r="K980" s="25">
        <f t="shared" si="152"/>
        <v>256883</v>
      </c>
      <c r="L980" s="28">
        <f t="shared" si="152"/>
        <v>11302.8</v>
      </c>
      <c r="M980" s="22" t="s">
        <v>52</v>
      </c>
      <c r="N980" s="2" t="s">
        <v>2111</v>
      </c>
      <c r="O980" s="2" t="s">
        <v>1957</v>
      </c>
      <c r="P980" s="2" t="s">
        <v>64</v>
      </c>
      <c r="Q980" s="2" t="s">
        <v>64</v>
      </c>
      <c r="R980" s="2" t="s">
        <v>63</v>
      </c>
      <c r="S980" s="3"/>
      <c r="T980" s="3"/>
      <c r="U980" s="3"/>
      <c r="V980" s="3">
        <v>1</v>
      </c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2" t="s">
        <v>52</v>
      </c>
      <c r="AW980" s="2" t="s">
        <v>2134</v>
      </c>
      <c r="AX980" s="2" t="s">
        <v>52</v>
      </c>
      <c r="AY980" s="2" t="s">
        <v>52</v>
      </c>
      <c r="AZ980" s="2" t="s">
        <v>52</v>
      </c>
    </row>
    <row r="981" spans="1:52" ht="30" customHeight="1" x14ac:dyDescent="0.3">
      <c r="A981" s="22" t="s">
        <v>1134</v>
      </c>
      <c r="B981" s="22" t="s">
        <v>677</v>
      </c>
      <c r="C981" s="22" t="s">
        <v>678</v>
      </c>
      <c r="D981" s="23">
        <v>2.1999999999999999E-2</v>
      </c>
      <c r="E981" s="25">
        <f>단가대비표!O172</f>
        <v>0</v>
      </c>
      <c r="F981" s="28">
        <f>TRUNC(E981*D981,1)</f>
        <v>0</v>
      </c>
      <c r="G981" s="25">
        <f>단가대비표!P172</f>
        <v>172068</v>
      </c>
      <c r="H981" s="28">
        <f>TRUNC(G981*D981,1)</f>
        <v>3785.4</v>
      </c>
      <c r="I981" s="25">
        <f>단가대비표!V172</f>
        <v>0</v>
      </c>
      <c r="J981" s="28">
        <f>TRUNC(I981*D981,1)</f>
        <v>0</v>
      </c>
      <c r="K981" s="25">
        <f t="shared" si="152"/>
        <v>172068</v>
      </c>
      <c r="L981" s="28">
        <f t="shared" si="152"/>
        <v>3785.4</v>
      </c>
      <c r="M981" s="22" t="s">
        <v>52</v>
      </c>
      <c r="N981" s="2" t="s">
        <v>2111</v>
      </c>
      <c r="O981" s="2" t="s">
        <v>1186</v>
      </c>
      <c r="P981" s="2" t="s">
        <v>64</v>
      </c>
      <c r="Q981" s="2" t="s">
        <v>64</v>
      </c>
      <c r="R981" s="2" t="s">
        <v>63</v>
      </c>
      <c r="S981" s="3"/>
      <c r="T981" s="3"/>
      <c r="U981" s="3"/>
      <c r="V981" s="3">
        <v>1</v>
      </c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2" t="s">
        <v>52</v>
      </c>
      <c r="AW981" s="2" t="s">
        <v>2135</v>
      </c>
      <c r="AX981" s="2" t="s">
        <v>52</v>
      </c>
      <c r="AY981" s="2" t="s">
        <v>52</v>
      </c>
      <c r="AZ981" s="2" t="s">
        <v>52</v>
      </c>
    </row>
    <row r="982" spans="1:52" ht="30" customHeight="1" x14ac:dyDescent="0.3">
      <c r="A982" s="22" t="s">
        <v>1239</v>
      </c>
      <c r="B982" s="22" t="s">
        <v>1292</v>
      </c>
      <c r="C982" s="22" t="s">
        <v>630</v>
      </c>
      <c r="D982" s="23">
        <v>1</v>
      </c>
      <c r="E982" s="25">
        <v>0</v>
      </c>
      <c r="F982" s="28">
        <f>TRUNC(E982*D982,1)</f>
        <v>0</v>
      </c>
      <c r="G982" s="25">
        <v>0</v>
      </c>
      <c r="H982" s="28">
        <f>TRUNC(G982*D982,1)</f>
        <v>0</v>
      </c>
      <c r="I982" s="25">
        <f>TRUNC(SUMIF(V979:V982, RIGHTB(O982, 1), H979:H982)*U982, 2)</f>
        <v>301.76</v>
      </c>
      <c r="J982" s="28">
        <f>TRUNC(I982*D982,1)</f>
        <v>301.7</v>
      </c>
      <c r="K982" s="25">
        <f t="shared" si="152"/>
        <v>301.7</v>
      </c>
      <c r="L982" s="28">
        <f t="shared" si="152"/>
        <v>301.7</v>
      </c>
      <c r="M982" s="22" t="s">
        <v>52</v>
      </c>
      <c r="N982" s="2" t="s">
        <v>2111</v>
      </c>
      <c r="O982" s="2" t="s">
        <v>631</v>
      </c>
      <c r="P982" s="2" t="s">
        <v>64</v>
      </c>
      <c r="Q982" s="2" t="s">
        <v>64</v>
      </c>
      <c r="R982" s="2" t="s">
        <v>64</v>
      </c>
      <c r="S982" s="3">
        <v>1</v>
      </c>
      <c r="T982" s="3">
        <v>2</v>
      </c>
      <c r="U982" s="3">
        <v>0.02</v>
      </c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2" t="s">
        <v>52</v>
      </c>
      <c r="AW982" s="2" t="s">
        <v>2136</v>
      </c>
      <c r="AX982" s="2" t="s">
        <v>52</v>
      </c>
      <c r="AY982" s="2" t="s">
        <v>52</v>
      </c>
      <c r="AZ982" s="2" t="s">
        <v>52</v>
      </c>
    </row>
    <row r="983" spans="1:52" ht="30" customHeight="1" x14ac:dyDescent="0.3">
      <c r="A983" s="22" t="s">
        <v>681</v>
      </c>
      <c r="B983" s="22" t="s">
        <v>52</v>
      </c>
      <c r="C983" s="22" t="s">
        <v>52</v>
      </c>
      <c r="D983" s="23"/>
      <c r="E983" s="25"/>
      <c r="F983" s="28">
        <f>TRUNC(SUMIF(N979:N982, N978, F979:F982),0)</f>
        <v>953</v>
      </c>
      <c r="G983" s="25"/>
      <c r="H983" s="28">
        <f>TRUNC(SUMIF(N979:N982, N978, H979:H982),0)</f>
        <v>15088</v>
      </c>
      <c r="I983" s="25"/>
      <c r="J983" s="28">
        <f>TRUNC(SUMIF(N979:N982, N978, J979:J982),0)</f>
        <v>301</v>
      </c>
      <c r="K983" s="25"/>
      <c r="L983" s="28">
        <f>F983+H983+J983</f>
        <v>16342</v>
      </c>
      <c r="M983" s="22" t="s">
        <v>52</v>
      </c>
      <c r="N983" s="2" t="s">
        <v>67</v>
      </c>
      <c r="O983" s="2" t="s">
        <v>67</v>
      </c>
      <c r="P983" s="2" t="s">
        <v>52</v>
      </c>
      <c r="Q983" s="2" t="s">
        <v>52</v>
      </c>
      <c r="R983" s="2" t="s">
        <v>52</v>
      </c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2" t="s">
        <v>52</v>
      </c>
      <c r="AW983" s="2" t="s">
        <v>52</v>
      </c>
      <c r="AX983" s="2" t="s">
        <v>52</v>
      </c>
      <c r="AY983" s="2" t="s">
        <v>52</v>
      </c>
      <c r="AZ983" s="2" t="s">
        <v>52</v>
      </c>
    </row>
    <row r="984" spans="1:52" ht="30" customHeight="1" x14ac:dyDescent="0.3">
      <c r="A984" s="23"/>
      <c r="B984" s="23"/>
      <c r="C984" s="23"/>
      <c r="D984" s="23"/>
      <c r="E984" s="25"/>
      <c r="F984" s="28"/>
      <c r="G984" s="25"/>
      <c r="H984" s="28"/>
      <c r="I984" s="25"/>
      <c r="J984" s="28"/>
      <c r="K984" s="25"/>
      <c r="L984" s="28"/>
      <c r="M984" s="23"/>
    </row>
    <row r="985" spans="1:52" ht="30" customHeight="1" x14ac:dyDescent="0.3">
      <c r="A985" s="19" t="s">
        <v>3461</v>
      </c>
      <c r="B985" s="20"/>
      <c r="C985" s="20"/>
      <c r="D985" s="20"/>
      <c r="E985" s="24"/>
      <c r="F985" s="27"/>
      <c r="G985" s="24"/>
      <c r="H985" s="27"/>
      <c r="I985" s="24"/>
      <c r="J985" s="27"/>
      <c r="K985" s="24"/>
      <c r="L985" s="27"/>
      <c r="M985" s="21"/>
      <c r="N985" s="1" t="s">
        <v>635</v>
      </c>
    </row>
    <row r="986" spans="1:52" ht="30" customHeight="1" x14ac:dyDescent="0.3">
      <c r="A986" s="22" t="s">
        <v>2137</v>
      </c>
      <c r="B986" s="22" t="s">
        <v>52</v>
      </c>
      <c r="C986" s="22" t="s">
        <v>630</v>
      </c>
      <c r="D986" s="23">
        <v>1</v>
      </c>
      <c r="E986" s="25">
        <f>단가대비표!O160</f>
        <v>456100</v>
      </c>
      <c r="F986" s="28">
        <f>TRUNC(E986*D986,1)</f>
        <v>456100</v>
      </c>
      <c r="G986" s="25">
        <f>단가대비표!P160</f>
        <v>0</v>
      </c>
      <c r="H986" s="28">
        <f>TRUNC(G986*D986,1)</f>
        <v>0</v>
      </c>
      <c r="I986" s="25">
        <f>단가대비표!V160</f>
        <v>0</v>
      </c>
      <c r="J986" s="28">
        <f>TRUNC(I986*D986,1)</f>
        <v>0</v>
      </c>
      <c r="K986" s="25">
        <f>TRUNC(E986+G986+I986,1)</f>
        <v>456100</v>
      </c>
      <c r="L986" s="28">
        <f>TRUNC(F986+H986+J986,1)</f>
        <v>456100</v>
      </c>
      <c r="M986" s="22" t="s">
        <v>52</v>
      </c>
      <c r="N986" s="2" t="s">
        <v>635</v>
      </c>
      <c r="O986" s="2" t="s">
        <v>2138</v>
      </c>
      <c r="P986" s="2" t="s">
        <v>64</v>
      </c>
      <c r="Q986" s="2" t="s">
        <v>64</v>
      </c>
      <c r="R986" s="2" t="s">
        <v>63</v>
      </c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2" t="s">
        <v>52</v>
      </c>
      <c r="AW986" s="2" t="s">
        <v>2139</v>
      </c>
      <c r="AX986" s="2" t="s">
        <v>52</v>
      </c>
      <c r="AY986" s="2" t="s">
        <v>52</v>
      </c>
      <c r="AZ986" s="2" t="s">
        <v>52</v>
      </c>
    </row>
    <row r="987" spans="1:52" ht="30" customHeight="1" x14ac:dyDescent="0.3">
      <c r="A987" s="22" t="s">
        <v>681</v>
      </c>
      <c r="B987" s="22" t="s">
        <v>52</v>
      </c>
      <c r="C987" s="22" t="s">
        <v>52</v>
      </c>
      <c r="D987" s="23"/>
      <c r="E987" s="25"/>
      <c r="F987" s="28">
        <f>TRUNC(SUMIF(N986:N986, N985, F986:F986),0)</f>
        <v>456100</v>
      </c>
      <c r="G987" s="25"/>
      <c r="H987" s="28">
        <f>TRUNC(SUMIF(N986:N986, N985, H986:H986),0)</f>
        <v>0</v>
      </c>
      <c r="I987" s="25"/>
      <c r="J987" s="28">
        <f>TRUNC(SUMIF(N986:N986, N985, J986:J986),0)</f>
        <v>0</v>
      </c>
      <c r="K987" s="25"/>
      <c r="L987" s="28">
        <f>F987+H987+J987</f>
        <v>456100</v>
      </c>
      <c r="M987" s="22" t="s">
        <v>52</v>
      </c>
      <c r="N987" s="2" t="s">
        <v>67</v>
      </c>
      <c r="O987" s="2" t="s">
        <v>67</v>
      </c>
      <c r="P987" s="2" t="s">
        <v>52</v>
      </c>
      <c r="Q987" s="2" t="s">
        <v>52</v>
      </c>
      <c r="R987" s="2" t="s">
        <v>52</v>
      </c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2" t="s">
        <v>52</v>
      </c>
      <c r="AW987" s="2" t="s">
        <v>52</v>
      </c>
      <c r="AX987" s="2" t="s">
        <v>52</v>
      </c>
      <c r="AY987" s="2" t="s">
        <v>52</v>
      </c>
      <c r="AZ987" s="2" t="s">
        <v>52</v>
      </c>
    </row>
    <row r="988" spans="1:52" ht="30" customHeight="1" x14ac:dyDescent="0.3">
      <c r="A988" s="23"/>
      <c r="B988" s="23"/>
      <c r="C988" s="23"/>
      <c r="D988" s="23"/>
      <c r="E988" s="25"/>
      <c r="F988" s="28"/>
      <c r="G988" s="25"/>
      <c r="H988" s="28"/>
      <c r="I988" s="25"/>
      <c r="J988" s="28"/>
      <c r="K988" s="25"/>
      <c r="L988" s="28"/>
      <c r="M988" s="23"/>
    </row>
    <row r="989" spans="1:52" ht="30" customHeight="1" x14ac:dyDescent="0.3">
      <c r="A989" s="19" t="s">
        <v>2140</v>
      </c>
      <c r="B989" s="20"/>
      <c r="C989" s="20"/>
      <c r="D989" s="20"/>
      <c r="E989" s="24"/>
      <c r="F989" s="27"/>
      <c r="G989" s="24"/>
      <c r="H989" s="27"/>
      <c r="I989" s="24"/>
      <c r="J989" s="27"/>
      <c r="K989" s="24"/>
      <c r="L989" s="27"/>
      <c r="M989" s="21"/>
      <c r="N989" s="1" t="s">
        <v>370</v>
      </c>
    </row>
    <row r="990" spans="1:52" ht="30" customHeight="1" x14ac:dyDescent="0.3">
      <c r="A990" s="22" t="s">
        <v>1711</v>
      </c>
      <c r="B990" s="22" t="s">
        <v>2141</v>
      </c>
      <c r="C990" s="22" t="s">
        <v>540</v>
      </c>
      <c r="D990" s="23">
        <v>1.1121000000000001</v>
      </c>
      <c r="E990" s="25">
        <f>단가대비표!O59</f>
        <v>3550</v>
      </c>
      <c r="F990" s="28">
        <f t="shared" ref="F990:F996" si="153">TRUNC(E990*D990,1)</f>
        <v>3947.9</v>
      </c>
      <c r="G990" s="25">
        <f>단가대비표!P59</f>
        <v>0</v>
      </c>
      <c r="H990" s="28">
        <f t="shared" ref="H990:H996" si="154">TRUNC(G990*D990,1)</f>
        <v>0</v>
      </c>
      <c r="I990" s="25">
        <f>단가대비표!V59</f>
        <v>0</v>
      </c>
      <c r="J990" s="28">
        <f t="shared" ref="J990:J996" si="155">TRUNC(I990*D990,1)</f>
        <v>0</v>
      </c>
      <c r="K990" s="25">
        <f t="shared" ref="K990:L996" si="156">TRUNC(E990+G990+I990,1)</f>
        <v>3550</v>
      </c>
      <c r="L990" s="28">
        <f t="shared" si="156"/>
        <v>3947.9</v>
      </c>
      <c r="M990" s="22" t="s">
        <v>52</v>
      </c>
      <c r="N990" s="2" t="s">
        <v>370</v>
      </c>
      <c r="O990" s="2" t="s">
        <v>2142</v>
      </c>
      <c r="P990" s="2" t="s">
        <v>64</v>
      </c>
      <c r="Q990" s="2" t="s">
        <v>64</v>
      </c>
      <c r="R990" s="2" t="s">
        <v>63</v>
      </c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2" t="s">
        <v>52</v>
      </c>
      <c r="AW990" s="2" t="s">
        <v>2143</v>
      </c>
      <c r="AX990" s="2" t="s">
        <v>52</v>
      </c>
      <c r="AY990" s="2" t="s">
        <v>52</v>
      </c>
      <c r="AZ990" s="2" t="s">
        <v>52</v>
      </c>
    </row>
    <row r="991" spans="1:52" ht="30" customHeight="1" x14ac:dyDescent="0.3">
      <c r="A991" s="22" t="s">
        <v>1757</v>
      </c>
      <c r="B991" s="22" t="s">
        <v>1758</v>
      </c>
      <c r="C991" s="22" t="s">
        <v>540</v>
      </c>
      <c r="D991" s="23">
        <v>2.5817999999999999</v>
      </c>
      <c r="E991" s="25">
        <f>단가대비표!O58</f>
        <v>865</v>
      </c>
      <c r="F991" s="28">
        <f t="shared" si="153"/>
        <v>2233.1999999999998</v>
      </c>
      <c r="G991" s="25">
        <f>단가대비표!P58</f>
        <v>0</v>
      </c>
      <c r="H991" s="28">
        <f t="shared" si="154"/>
        <v>0</v>
      </c>
      <c r="I991" s="25">
        <f>단가대비표!V58</f>
        <v>0</v>
      </c>
      <c r="J991" s="28">
        <f t="shared" si="155"/>
        <v>0</v>
      </c>
      <c r="K991" s="25">
        <f t="shared" si="156"/>
        <v>865</v>
      </c>
      <c r="L991" s="28">
        <f t="shared" si="156"/>
        <v>2233.1999999999998</v>
      </c>
      <c r="M991" s="22" t="s">
        <v>52</v>
      </c>
      <c r="N991" s="2" t="s">
        <v>370</v>
      </c>
      <c r="O991" s="2" t="s">
        <v>1759</v>
      </c>
      <c r="P991" s="2" t="s">
        <v>64</v>
      </c>
      <c r="Q991" s="2" t="s">
        <v>64</v>
      </c>
      <c r="R991" s="2" t="s">
        <v>63</v>
      </c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2" t="s">
        <v>52</v>
      </c>
      <c r="AW991" s="2" t="s">
        <v>2144</v>
      </c>
      <c r="AX991" s="2" t="s">
        <v>52</v>
      </c>
      <c r="AY991" s="2" t="s">
        <v>52</v>
      </c>
      <c r="AZ991" s="2" t="s">
        <v>52</v>
      </c>
    </row>
    <row r="992" spans="1:52" ht="30" customHeight="1" x14ac:dyDescent="0.3">
      <c r="A992" s="22" t="s">
        <v>1757</v>
      </c>
      <c r="B992" s="22" t="s">
        <v>2145</v>
      </c>
      <c r="C992" s="22" t="s">
        <v>540</v>
      </c>
      <c r="D992" s="23">
        <v>5.11E-2</v>
      </c>
      <c r="E992" s="25">
        <f>단가대비표!O57</f>
        <v>877</v>
      </c>
      <c r="F992" s="28">
        <f t="shared" si="153"/>
        <v>44.8</v>
      </c>
      <c r="G992" s="25">
        <f>단가대비표!P57</f>
        <v>0</v>
      </c>
      <c r="H992" s="28">
        <f t="shared" si="154"/>
        <v>0</v>
      </c>
      <c r="I992" s="25">
        <f>단가대비표!V57</f>
        <v>0</v>
      </c>
      <c r="J992" s="28">
        <f t="shared" si="155"/>
        <v>0</v>
      </c>
      <c r="K992" s="25">
        <f t="shared" si="156"/>
        <v>877</v>
      </c>
      <c r="L992" s="28">
        <f t="shared" si="156"/>
        <v>44.8</v>
      </c>
      <c r="M992" s="22" t="s">
        <v>52</v>
      </c>
      <c r="N992" s="2" t="s">
        <v>370</v>
      </c>
      <c r="O992" s="2" t="s">
        <v>2146</v>
      </c>
      <c r="P992" s="2" t="s">
        <v>64</v>
      </c>
      <c r="Q992" s="2" t="s">
        <v>64</v>
      </c>
      <c r="R992" s="2" t="s">
        <v>63</v>
      </c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2" t="s">
        <v>52</v>
      </c>
      <c r="AW992" s="2" t="s">
        <v>2147</v>
      </c>
      <c r="AX992" s="2" t="s">
        <v>52</v>
      </c>
      <c r="AY992" s="2" t="s">
        <v>52</v>
      </c>
      <c r="AZ992" s="2" t="s">
        <v>52</v>
      </c>
    </row>
    <row r="993" spans="1:52" ht="30" customHeight="1" x14ac:dyDescent="0.3">
      <c r="A993" s="22" t="s">
        <v>1727</v>
      </c>
      <c r="B993" s="22" t="s">
        <v>1728</v>
      </c>
      <c r="C993" s="22" t="s">
        <v>540</v>
      </c>
      <c r="D993" s="23">
        <v>1.0109999999999999</v>
      </c>
      <c r="E993" s="25">
        <f>일위대가목록!E112</f>
        <v>138</v>
      </c>
      <c r="F993" s="28">
        <f t="shared" si="153"/>
        <v>139.5</v>
      </c>
      <c r="G993" s="25">
        <f>일위대가목록!F112</f>
        <v>6925</v>
      </c>
      <c r="H993" s="28">
        <f t="shared" si="154"/>
        <v>7001.1</v>
      </c>
      <c r="I993" s="25">
        <f>일위대가목록!G112</f>
        <v>277</v>
      </c>
      <c r="J993" s="28">
        <f t="shared" si="155"/>
        <v>280</v>
      </c>
      <c r="K993" s="25">
        <f t="shared" si="156"/>
        <v>7340</v>
      </c>
      <c r="L993" s="28">
        <f t="shared" si="156"/>
        <v>7420.6</v>
      </c>
      <c r="M993" s="22" t="s">
        <v>1729</v>
      </c>
      <c r="N993" s="2" t="s">
        <v>370</v>
      </c>
      <c r="O993" s="2" t="s">
        <v>1730</v>
      </c>
      <c r="P993" s="2" t="s">
        <v>63</v>
      </c>
      <c r="Q993" s="2" t="s">
        <v>64</v>
      </c>
      <c r="R993" s="2" t="s">
        <v>64</v>
      </c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2" t="s">
        <v>52</v>
      </c>
      <c r="AW993" s="2" t="s">
        <v>2148</v>
      </c>
      <c r="AX993" s="2" t="s">
        <v>52</v>
      </c>
      <c r="AY993" s="2" t="s">
        <v>52</v>
      </c>
      <c r="AZ993" s="2" t="s">
        <v>52</v>
      </c>
    </row>
    <row r="994" spans="1:52" ht="30" customHeight="1" x14ac:dyDescent="0.3">
      <c r="A994" s="22" t="s">
        <v>1727</v>
      </c>
      <c r="B994" s="22" t="s">
        <v>1732</v>
      </c>
      <c r="C994" s="22" t="s">
        <v>540</v>
      </c>
      <c r="D994" s="23">
        <v>2.3940000000000001</v>
      </c>
      <c r="E994" s="25">
        <f>일위대가목록!E111</f>
        <v>159</v>
      </c>
      <c r="F994" s="28">
        <f t="shared" si="153"/>
        <v>380.6</v>
      </c>
      <c r="G994" s="25">
        <f>일위대가목록!F111</f>
        <v>5328</v>
      </c>
      <c r="H994" s="28">
        <f t="shared" si="154"/>
        <v>12755.2</v>
      </c>
      <c r="I994" s="25">
        <f>일위대가목록!G111</f>
        <v>266</v>
      </c>
      <c r="J994" s="28">
        <f t="shared" si="155"/>
        <v>636.79999999999995</v>
      </c>
      <c r="K994" s="25">
        <f t="shared" si="156"/>
        <v>5753</v>
      </c>
      <c r="L994" s="28">
        <f t="shared" si="156"/>
        <v>13772.6</v>
      </c>
      <c r="M994" s="22" t="s">
        <v>1733</v>
      </c>
      <c r="N994" s="2" t="s">
        <v>370</v>
      </c>
      <c r="O994" s="2" t="s">
        <v>1734</v>
      </c>
      <c r="P994" s="2" t="s">
        <v>63</v>
      </c>
      <c r="Q994" s="2" t="s">
        <v>64</v>
      </c>
      <c r="R994" s="2" t="s">
        <v>64</v>
      </c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2" t="s">
        <v>52</v>
      </c>
      <c r="AW994" s="2" t="s">
        <v>2149</v>
      </c>
      <c r="AX994" s="2" t="s">
        <v>52</v>
      </c>
      <c r="AY994" s="2" t="s">
        <v>52</v>
      </c>
      <c r="AZ994" s="2" t="s">
        <v>52</v>
      </c>
    </row>
    <row r="995" spans="1:52" ht="30" customHeight="1" x14ac:dyDescent="0.3">
      <c r="A995" s="22" t="s">
        <v>534</v>
      </c>
      <c r="B995" s="22" t="s">
        <v>546</v>
      </c>
      <c r="C995" s="22" t="s">
        <v>540</v>
      </c>
      <c r="D995" s="23">
        <v>-7.0999999999999994E-2</v>
      </c>
      <c r="E995" s="25">
        <f>단가대비표!O36</f>
        <v>1377.5</v>
      </c>
      <c r="F995" s="28">
        <f t="shared" si="153"/>
        <v>-97.8</v>
      </c>
      <c r="G995" s="25">
        <f>단가대비표!P36</f>
        <v>0</v>
      </c>
      <c r="H995" s="28">
        <f t="shared" si="154"/>
        <v>0</v>
      </c>
      <c r="I995" s="25">
        <f>단가대비표!V36</f>
        <v>0</v>
      </c>
      <c r="J995" s="28">
        <f t="shared" si="155"/>
        <v>0</v>
      </c>
      <c r="K995" s="25">
        <f t="shared" si="156"/>
        <v>1377.5</v>
      </c>
      <c r="L995" s="28">
        <f t="shared" si="156"/>
        <v>-97.8</v>
      </c>
      <c r="M995" s="22" t="s">
        <v>536</v>
      </c>
      <c r="N995" s="2" t="s">
        <v>370</v>
      </c>
      <c r="O995" s="2" t="s">
        <v>547</v>
      </c>
      <c r="P995" s="2" t="s">
        <v>64</v>
      </c>
      <c r="Q995" s="2" t="s">
        <v>64</v>
      </c>
      <c r="R995" s="2" t="s">
        <v>63</v>
      </c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2" t="s">
        <v>52</v>
      </c>
      <c r="AW995" s="2" t="s">
        <v>2150</v>
      </c>
      <c r="AX995" s="2" t="s">
        <v>52</v>
      </c>
      <c r="AY995" s="2" t="s">
        <v>52</v>
      </c>
      <c r="AZ995" s="2" t="s">
        <v>52</v>
      </c>
    </row>
    <row r="996" spans="1:52" ht="30" customHeight="1" x14ac:dyDescent="0.3">
      <c r="A996" s="22" t="s">
        <v>534</v>
      </c>
      <c r="B996" s="22" t="s">
        <v>539</v>
      </c>
      <c r="C996" s="22" t="s">
        <v>540</v>
      </c>
      <c r="D996" s="23">
        <v>-0.16800000000000001</v>
      </c>
      <c r="E996" s="25">
        <f>단가대비표!O35</f>
        <v>255</v>
      </c>
      <c r="F996" s="28">
        <f t="shared" si="153"/>
        <v>-42.8</v>
      </c>
      <c r="G996" s="25">
        <f>단가대비표!P35</f>
        <v>0</v>
      </c>
      <c r="H996" s="28">
        <f t="shared" si="154"/>
        <v>0</v>
      </c>
      <c r="I996" s="25">
        <f>단가대비표!V35</f>
        <v>0</v>
      </c>
      <c r="J996" s="28">
        <f t="shared" si="155"/>
        <v>0</v>
      </c>
      <c r="K996" s="25">
        <f t="shared" si="156"/>
        <v>255</v>
      </c>
      <c r="L996" s="28">
        <f t="shared" si="156"/>
        <v>-42.8</v>
      </c>
      <c r="M996" s="22" t="s">
        <v>536</v>
      </c>
      <c r="N996" s="2" t="s">
        <v>370</v>
      </c>
      <c r="O996" s="2" t="s">
        <v>541</v>
      </c>
      <c r="P996" s="2" t="s">
        <v>64</v>
      </c>
      <c r="Q996" s="2" t="s">
        <v>64</v>
      </c>
      <c r="R996" s="2" t="s">
        <v>63</v>
      </c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2" t="s">
        <v>52</v>
      </c>
      <c r="AW996" s="2" t="s">
        <v>2151</v>
      </c>
      <c r="AX996" s="2" t="s">
        <v>52</v>
      </c>
      <c r="AY996" s="2" t="s">
        <v>52</v>
      </c>
      <c r="AZ996" s="2" t="s">
        <v>52</v>
      </c>
    </row>
    <row r="997" spans="1:52" ht="30" customHeight="1" x14ac:dyDescent="0.3">
      <c r="A997" s="22" t="s">
        <v>681</v>
      </c>
      <c r="B997" s="22" t="s">
        <v>52</v>
      </c>
      <c r="C997" s="22" t="s">
        <v>52</v>
      </c>
      <c r="D997" s="23"/>
      <c r="E997" s="25"/>
      <c r="F997" s="28">
        <f>TRUNC(SUMIF(N990:N996, N989, F990:F996),0)</f>
        <v>6605</v>
      </c>
      <c r="G997" s="25"/>
      <c r="H997" s="28">
        <f>TRUNC(SUMIF(N990:N996, N989, H990:H996),0)</f>
        <v>19756</v>
      </c>
      <c r="I997" s="25"/>
      <c r="J997" s="28">
        <f>TRUNC(SUMIF(N990:N996, N989, J990:J996),0)</f>
        <v>916</v>
      </c>
      <c r="K997" s="25"/>
      <c r="L997" s="28">
        <f>F997+H997+J997</f>
        <v>27277</v>
      </c>
      <c r="M997" s="22" t="s">
        <v>52</v>
      </c>
      <c r="N997" s="2" t="s">
        <v>67</v>
      </c>
      <c r="O997" s="2" t="s">
        <v>67</v>
      </c>
      <c r="P997" s="2" t="s">
        <v>52</v>
      </c>
      <c r="Q997" s="2" t="s">
        <v>52</v>
      </c>
      <c r="R997" s="2" t="s">
        <v>52</v>
      </c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2" t="s">
        <v>52</v>
      </c>
      <c r="AW997" s="2" t="s">
        <v>52</v>
      </c>
      <c r="AX997" s="2" t="s">
        <v>52</v>
      </c>
      <c r="AY997" s="2" t="s">
        <v>52</v>
      </c>
      <c r="AZ997" s="2" t="s">
        <v>52</v>
      </c>
    </row>
    <row r="998" spans="1:52" ht="30" customHeight="1" x14ac:dyDescent="0.3">
      <c r="A998" s="23"/>
      <c r="B998" s="23"/>
      <c r="C998" s="23"/>
      <c r="D998" s="23"/>
      <c r="E998" s="25"/>
      <c r="F998" s="28"/>
      <c r="G998" s="25"/>
      <c r="H998" s="28"/>
      <c r="I998" s="25"/>
      <c r="J998" s="28"/>
      <c r="K998" s="25"/>
      <c r="L998" s="28"/>
      <c r="M998" s="23"/>
    </row>
    <row r="999" spans="1:52" ht="30" customHeight="1" x14ac:dyDescent="0.3">
      <c r="A999" s="19" t="s">
        <v>2152</v>
      </c>
      <c r="B999" s="20"/>
      <c r="C999" s="20"/>
      <c r="D999" s="20"/>
      <c r="E999" s="24"/>
      <c r="F999" s="27"/>
      <c r="G999" s="24"/>
      <c r="H999" s="27"/>
      <c r="I999" s="24"/>
      <c r="J999" s="27"/>
      <c r="K999" s="24"/>
      <c r="L999" s="27"/>
      <c r="M999" s="21"/>
      <c r="N999" s="1" t="s">
        <v>1972</v>
      </c>
    </row>
    <row r="1000" spans="1:52" ht="30" customHeight="1" x14ac:dyDescent="0.3">
      <c r="A1000" s="22" t="s">
        <v>1965</v>
      </c>
      <c r="B1000" s="22" t="s">
        <v>1966</v>
      </c>
      <c r="C1000" s="22" t="s">
        <v>78</v>
      </c>
      <c r="D1000" s="23">
        <v>1.05</v>
      </c>
      <c r="E1000" s="25">
        <f>단가대비표!O86</f>
        <v>5415</v>
      </c>
      <c r="F1000" s="28">
        <f>TRUNC(E1000*D1000,1)</f>
        <v>5685.7</v>
      </c>
      <c r="G1000" s="25">
        <f>단가대비표!P86</f>
        <v>0</v>
      </c>
      <c r="H1000" s="28">
        <f>TRUNC(G1000*D1000,1)</f>
        <v>0</v>
      </c>
      <c r="I1000" s="25">
        <f>단가대비표!V86</f>
        <v>0</v>
      </c>
      <c r="J1000" s="28">
        <f>TRUNC(I1000*D1000,1)</f>
        <v>0</v>
      </c>
      <c r="K1000" s="25">
        <f t="shared" ref="K1000:L1002" si="157">TRUNC(E1000+G1000+I1000,1)</f>
        <v>5415</v>
      </c>
      <c r="L1000" s="28">
        <f t="shared" si="157"/>
        <v>5685.7</v>
      </c>
      <c r="M1000" s="22" t="s">
        <v>52</v>
      </c>
      <c r="N1000" s="2" t="s">
        <v>1972</v>
      </c>
      <c r="O1000" s="2" t="s">
        <v>1967</v>
      </c>
      <c r="P1000" s="2" t="s">
        <v>64</v>
      </c>
      <c r="Q1000" s="2" t="s">
        <v>64</v>
      </c>
      <c r="R1000" s="2" t="s">
        <v>63</v>
      </c>
      <c r="S1000" s="3"/>
      <c r="T1000" s="3"/>
      <c r="U1000" s="3"/>
      <c r="V1000" s="3">
        <v>1</v>
      </c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2" t="s">
        <v>52</v>
      </c>
      <c r="AW1000" s="2" t="s">
        <v>2153</v>
      </c>
      <c r="AX1000" s="2" t="s">
        <v>52</v>
      </c>
      <c r="AY1000" s="2" t="s">
        <v>52</v>
      </c>
      <c r="AZ1000" s="2" t="s">
        <v>52</v>
      </c>
    </row>
    <row r="1001" spans="1:52" ht="30" customHeight="1" x14ac:dyDescent="0.3">
      <c r="A1001" s="22" t="s">
        <v>2154</v>
      </c>
      <c r="B1001" s="22" t="s">
        <v>1707</v>
      </c>
      <c r="C1001" s="22" t="s">
        <v>630</v>
      </c>
      <c r="D1001" s="23">
        <v>1</v>
      </c>
      <c r="E1001" s="25">
        <f>TRUNC(SUMIF(V1000:V1002, RIGHTB(O1001, 1), F1000:F1002)*U1001, 2)</f>
        <v>170.57</v>
      </c>
      <c r="F1001" s="28">
        <f>TRUNC(E1001*D1001,1)</f>
        <v>170.5</v>
      </c>
      <c r="G1001" s="25">
        <v>0</v>
      </c>
      <c r="H1001" s="28">
        <f>TRUNC(G1001*D1001,1)</f>
        <v>0</v>
      </c>
      <c r="I1001" s="25">
        <v>0</v>
      </c>
      <c r="J1001" s="28">
        <f>TRUNC(I1001*D1001,1)</f>
        <v>0</v>
      </c>
      <c r="K1001" s="25">
        <f t="shared" si="157"/>
        <v>170.5</v>
      </c>
      <c r="L1001" s="28">
        <f t="shared" si="157"/>
        <v>170.5</v>
      </c>
      <c r="M1001" s="22" t="s">
        <v>52</v>
      </c>
      <c r="N1001" s="2" t="s">
        <v>1972</v>
      </c>
      <c r="O1001" s="2" t="s">
        <v>631</v>
      </c>
      <c r="P1001" s="2" t="s">
        <v>64</v>
      </c>
      <c r="Q1001" s="2" t="s">
        <v>64</v>
      </c>
      <c r="R1001" s="2" t="s">
        <v>64</v>
      </c>
      <c r="S1001" s="3">
        <v>0</v>
      </c>
      <c r="T1001" s="3">
        <v>0</v>
      </c>
      <c r="U1001" s="3">
        <v>0.03</v>
      </c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2" t="s">
        <v>52</v>
      </c>
      <c r="AW1001" s="2" t="s">
        <v>2155</v>
      </c>
      <c r="AX1001" s="2" t="s">
        <v>52</v>
      </c>
      <c r="AY1001" s="2" t="s">
        <v>52</v>
      </c>
      <c r="AZ1001" s="2" t="s">
        <v>52</v>
      </c>
    </row>
    <row r="1002" spans="1:52" ht="30" customHeight="1" x14ac:dyDescent="0.3">
      <c r="A1002" s="22" t="s">
        <v>2005</v>
      </c>
      <c r="B1002" s="22" t="s">
        <v>52</v>
      </c>
      <c r="C1002" s="22" t="s">
        <v>78</v>
      </c>
      <c r="D1002" s="23">
        <v>1</v>
      </c>
      <c r="E1002" s="25">
        <f>일위대가목록!E137</f>
        <v>0</v>
      </c>
      <c r="F1002" s="28">
        <f>TRUNC(E1002*D1002,1)</f>
        <v>0</v>
      </c>
      <c r="G1002" s="25">
        <f>일위대가목록!F137</f>
        <v>15088</v>
      </c>
      <c r="H1002" s="28">
        <f>TRUNC(G1002*D1002,1)</f>
        <v>15088</v>
      </c>
      <c r="I1002" s="25">
        <f>일위대가목록!G137</f>
        <v>452</v>
      </c>
      <c r="J1002" s="28">
        <f>TRUNC(I1002*D1002,1)</f>
        <v>452</v>
      </c>
      <c r="K1002" s="25">
        <f t="shared" si="157"/>
        <v>15540</v>
      </c>
      <c r="L1002" s="28">
        <f t="shared" si="157"/>
        <v>15540</v>
      </c>
      <c r="M1002" s="22" t="s">
        <v>2006</v>
      </c>
      <c r="N1002" s="2" t="s">
        <v>1972</v>
      </c>
      <c r="O1002" s="2" t="s">
        <v>2004</v>
      </c>
      <c r="P1002" s="2" t="s">
        <v>63</v>
      </c>
      <c r="Q1002" s="2" t="s">
        <v>64</v>
      </c>
      <c r="R1002" s="2" t="s">
        <v>64</v>
      </c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2" t="s">
        <v>52</v>
      </c>
      <c r="AW1002" s="2" t="s">
        <v>2156</v>
      </c>
      <c r="AX1002" s="2" t="s">
        <v>52</v>
      </c>
      <c r="AY1002" s="2" t="s">
        <v>52</v>
      </c>
      <c r="AZ1002" s="2" t="s">
        <v>52</v>
      </c>
    </row>
    <row r="1003" spans="1:52" ht="30" customHeight="1" x14ac:dyDescent="0.3">
      <c r="A1003" s="22" t="s">
        <v>681</v>
      </c>
      <c r="B1003" s="22" t="s">
        <v>52</v>
      </c>
      <c r="C1003" s="22" t="s">
        <v>52</v>
      </c>
      <c r="D1003" s="23"/>
      <c r="E1003" s="25"/>
      <c r="F1003" s="28">
        <f>TRUNC(SUMIF(N1000:N1002, N999, F1000:F1002),0)</f>
        <v>5856</v>
      </c>
      <c r="G1003" s="25"/>
      <c r="H1003" s="28">
        <f>TRUNC(SUMIF(N1000:N1002, N999, H1000:H1002),0)</f>
        <v>15088</v>
      </c>
      <c r="I1003" s="25"/>
      <c r="J1003" s="28">
        <f>TRUNC(SUMIF(N1000:N1002, N999, J1000:J1002),0)</f>
        <v>452</v>
      </c>
      <c r="K1003" s="25"/>
      <c r="L1003" s="28">
        <f>F1003+H1003+J1003</f>
        <v>21396</v>
      </c>
      <c r="M1003" s="22" t="s">
        <v>52</v>
      </c>
      <c r="N1003" s="2" t="s">
        <v>67</v>
      </c>
      <c r="O1003" s="2" t="s">
        <v>67</v>
      </c>
      <c r="P1003" s="2" t="s">
        <v>52</v>
      </c>
      <c r="Q1003" s="2" t="s">
        <v>52</v>
      </c>
      <c r="R1003" s="2" t="s">
        <v>52</v>
      </c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2" t="s">
        <v>52</v>
      </c>
      <c r="AW1003" s="2" t="s">
        <v>52</v>
      </c>
      <c r="AX1003" s="2" t="s">
        <v>52</v>
      </c>
      <c r="AY1003" s="2" t="s">
        <v>52</v>
      </c>
      <c r="AZ1003" s="2" t="s">
        <v>52</v>
      </c>
    </row>
    <row r="1004" spans="1:52" ht="30" customHeight="1" x14ac:dyDescent="0.3">
      <c r="A1004" s="23"/>
      <c r="B1004" s="23"/>
      <c r="C1004" s="23"/>
      <c r="D1004" s="23"/>
      <c r="E1004" s="25"/>
      <c r="F1004" s="28"/>
      <c r="G1004" s="25"/>
      <c r="H1004" s="28"/>
      <c r="I1004" s="25"/>
      <c r="J1004" s="28"/>
      <c r="K1004" s="25"/>
      <c r="L1004" s="28"/>
      <c r="M1004" s="23"/>
    </row>
    <row r="1005" spans="1:52" ht="30" customHeight="1" x14ac:dyDescent="0.3">
      <c r="A1005" s="19" t="s">
        <v>2157</v>
      </c>
      <c r="B1005" s="20"/>
      <c r="C1005" s="20"/>
      <c r="D1005" s="20"/>
      <c r="E1005" s="24"/>
      <c r="F1005" s="27"/>
      <c r="G1005" s="24"/>
      <c r="H1005" s="27"/>
      <c r="I1005" s="24"/>
      <c r="J1005" s="27"/>
      <c r="K1005" s="24"/>
      <c r="L1005" s="27"/>
      <c r="M1005" s="21"/>
      <c r="N1005" s="1" t="s">
        <v>1011</v>
      </c>
    </row>
    <row r="1006" spans="1:52" ht="30" customHeight="1" x14ac:dyDescent="0.3">
      <c r="A1006" s="22" t="s">
        <v>1111</v>
      </c>
      <c r="B1006" s="22" t="s">
        <v>1112</v>
      </c>
      <c r="C1006" s="22" t="s">
        <v>1113</v>
      </c>
      <c r="D1006" s="23">
        <v>0.04</v>
      </c>
      <c r="E1006" s="25">
        <f>일위대가목록!E160</f>
        <v>11368</v>
      </c>
      <c r="F1006" s="28">
        <f t="shared" ref="F1006:F1012" si="158">TRUNC(E1006*D1006,1)</f>
        <v>454.7</v>
      </c>
      <c r="G1006" s="25">
        <f>일위대가목록!F160</f>
        <v>103529</v>
      </c>
      <c r="H1006" s="28">
        <f t="shared" ref="H1006:H1012" si="159">TRUNC(G1006*D1006,1)</f>
        <v>4141.1000000000004</v>
      </c>
      <c r="I1006" s="25">
        <f>일위대가목록!G160</f>
        <v>0</v>
      </c>
      <c r="J1006" s="28">
        <f t="shared" ref="J1006:J1012" si="160">TRUNC(I1006*D1006,1)</f>
        <v>0</v>
      </c>
      <c r="K1006" s="25">
        <f t="shared" ref="K1006:L1012" si="161">TRUNC(E1006+G1006+I1006,1)</f>
        <v>114897</v>
      </c>
      <c r="L1006" s="28">
        <f t="shared" si="161"/>
        <v>4595.8</v>
      </c>
      <c r="M1006" s="22" t="s">
        <v>1114</v>
      </c>
      <c r="N1006" s="2" t="s">
        <v>1011</v>
      </c>
      <c r="O1006" s="2" t="s">
        <v>1115</v>
      </c>
      <c r="P1006" s="2" t="s">
        <v>63</v>
      </c>
      <c r="Q1006" s="2" t="s">
        <v>64</v>
      </c>
      <c r="R1006" s="2" t="s">
        <v>64</v>
      </c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3"/>
      <c r="AS1006" s="3"/>
      <c r="AT1006" s="3"/>
      <c r="AU1006" s="3"/>
      <c r="AV1006" s="2" t="s">
        <v>52</v>
      </c>
      <c r="AW1006" s="2" t="s">
        <v>2158</v>
      </c>
      <c r="AX1006" s="2" t="s">
        <v>52</v>
      </c>
      <c r="AY1006" s="2" t="s">
        <v>52</v>
      </c>
      <c r="AZ1006" s="2" t="s">
        <v>52</v>
      </c>
    </row>
    <row r="1007" spans="1:52" ht="30" customHeight="1" x14ac:dyDescent="0.3">
      <c r="A1007" s="22" t="s">
        <v>2159</v>
      </c>
      <c r="B1007" s="22" t="s">
        <v>2160</v>
      </c>
      <c r="C1007" s="22" t="s">
        <v>1119</v>
      </c>
      <c r="D1007" s="23">
        <v>0.2</v>
      </c>
      <c r="E1007" s="25">
        <f>단가대비표!O67</f>
        <v>380000</v>
      </c>
      <c r="F1007" s="28">
        <f t="shared" si="158"/>
        <v>76000</v>
      </c>
      <c r="G1007" s="25">
        <f>단가대비표!P67</f>
        <v>0</v>
      </c>
      <c r="H1007" s="28">
        <f t="shared" si="159"/>
        <v>0</v>
      </c>
      <c r="I1007" s="25">
        <f>단가대비표!V67</f>
        <v>0</v>
      </c>
      <c r="J1007" s="28">
        <f t="shared" si="160"/>
        <v>0</v>
      </c>
      <c r="K1007" s="25">
        <f t="shared" si="161"/>
        <v>380000</v>
      </c>
      <c r="L1007" s="28">
        <f t="shared" si="161"/>
        <v>76000</v>
      </c>
      <c r="M1007" s="22" t="s">
        <v>2161</v>
      </c>
      <c r="N1007" s="2" t="s">
        <v>1011</v>
      </c>
      <c r="O1007" s="2" t="s">
        <v>2162</v>
      </c>
      <c r="P1007" s="2" t="s">
        <v>64</v>
      </c>
      <c r="Q1007" s="2" t="s">
        <v>64</v>
      </c>
      <c r="R1007" s="2" t="s">
        <v>63</v>
      </c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  <c r="AT1007" s="3"/>
      <c r="AU1007" s="3"/>
      <c r="AV1007" s="2" t="s">
        <v>52</v>
      </c>
      <c r="AW1007" s="2" t="s">
        <v>2163</v>
      </c>
      <c r="AX1007" s="2" t="s">
        <v>52</v>
      </c>
      <c r="AY1007" s="2" t="s">
        <v>52</v>
      </c>
      <c r="AZ1007" s="2" t="s">
        <v>52</v>
      </c>
    </row>
    <row r="1008" spans="1:52" ht="30" customHeight="1" x14ac:dyDescent="0.3">
      <c r="A1008" s="22" t="s">
        <v>1122</v>
      </c>
      <c r="B1008" s="22" t="s">
        <v>52</v>
      </c>
      <c r="C1008" s="22" t="s">
        <v>135</v>
      </c>
      <c r="D1008" s="23">
        <v>0.5</v>
      </c>
      <c r="E1008" s="25">
        <f>일위대가목록!E161</f>
        <v>0</v>
      </c>
      <c r="F1008" s="28">
        <f t="shared" si="158"/>
        <v>0</v>
      </c>
      <c r="G1008" s="25">
        <f>일위대가목록!F161</f>
        <v>86034</v>
      </c>
      <c r="H1008" s="28">
        <f t="shared" si="159"/>
        <v>43017</v>
      </c>
      <c r="I1008" s="25">
        <f>일위대가목록!G161</f>
        <v>0</v>
      </c>
      <c r="J1008" s="28">
        <f t="shared" si="160"/>
        <v>0</v>
      </c>
      <c r="K1008" s="25">
        <f t="shared" si="161"/>
        <v>86034</v>
      </c>
      <c r="L1008" s="28">
        <f t="shared" si="161"/>
        <v>43017</v>
      </c>
      <c r="M1008" s="22" t="s">
        <v>1123</v>
      </c>
      <c r="N1008" s="2" t="s">
        <v>1011</v>
      </c>
      <c r="O1008" s="2" t="s">
        <v>1124</v>
      </c>
      <c r="P1008" s="2" t="s">
        <v>63</v>
      </c>
      <c r="Q1008" s="2" t="s">
        <v>64</v>
      </c>
      <c r="R1008" s="2" t="s">
        <v>64</v>
      </c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  <c r="AT1008" s="3"/>
      <c r="AU1008" s="3"/>
      <c r="AV1008" s="2" t="s">
        <v>52</v>
      </c>
      <c r="AW1008" s="2" t="s">
        <v>2164</v>
      </c>
      <c r="AX1008" s="2" t="s">
        <v>52</v>
      </c>
      <c r="AY1008" s="2" t="s">
        <v>52</v>
      </c>
      <c r="AZ1008" s="2" t="s">
        <v>52</v>
      </c>
    </row>
    <row r="1009" spans="1:52" ht="30" customHeight="1" x14ac:dyDescent="0.3">
      <c r="A1009" s="22" t="s">
        <v>1126</v>
      </c>
      <c r="B1009" s="22" t="s">
        <v>2165</v>
      </c>
      <c r="C1009" s="22" t="s">
        <v>972</v>
      </c>
      <c r="D1009" s="23">
        <v>1</v>
      </c>
      <c r="E1009" s="25">
        <f>단가산출목록!E29</f>
        <v>163</v>
      </c>
      <c r="F1009" s="28">
        <f t="shared" si="158"/>
        <v>163</v>
      </c>
      <c r="G1009" s="25">
        <f>단가산출목록!F29</f>
        <v>497</v>
      </c>
      <c r="H1009" s="28">
        <f t="shared" si="159"/>
        <v>497</v>
      </c>
      <c r="I1009" s="25">
        <f>단가산출목록!G29</f>
        <v>133</v>
      </c>
      <c r="J1009" s="28">
        <f t="shared" si="160"/>
        <v>133</v>
      </c>
      <c r="K1009" s="25">
        <f t="shared" si="161"/>
        <v>793</v>
      </c>
      <c r="L1009" s="28">
        <f t="shared" si="161"/>
        <v>793</v>
      </c>
      <c r="M1009" s="22" t="s">
        <v>2166</v>
      </c>
      <c r="N1009" s="2" t="s">
        <v>1011</v>
      </c>
      <c r="O1009" s="2" t="s">
        <v>2167</v>
      </c>
      <c r="P1009" s="2" t="s">
        <v>64</v>
      </c>
      <c r="Q1009" s="2" t="s">
        <v>63</v>
      </c>
      <c r="R1009" s="2" t="s">
        <v>64</v>
      </c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2" t="s">
        <v>52</v>
      </c>
      <c r="AW1009" s="2" t="s">
        <v>2168</v>
      </c>
      <c r="AX1009" s="2" t="s">
        <v>52</v>
      </c>
      <c r="AY1009" s="2" t="s">
        <v>52</v>
      </c>
      <c r="AZ1009" s="2" t="s">
        <v>52</v>
      </c>
    </row>
    <row r="1010" spans="1:52" ht="30" customHeight="1" x14ac:dyDescent="0.3">
      <c r="A1010" s="22" t="s">
        <v>1131</v>
      </c>
      <c r="B1010" s="22" t="s">
        <v>677</v>
      </c>
      <c r="C1010" s="22" t="s">
        <v>678</v>
      </c>
      <c r="D1010" s="23">
        <v>2.4E-2</v>
      </c>
      <c r="E1010" s="25">
        <f>단가대비표!O182</f>
        <v>0</v>
      </c>
      <c r="F1010" s="28">
        <f t="shared" si="158"/>
        <v>0</v>
      </c>
      <c r="G1010" s="25">
        <f>단가대비표!P182</f>
        <v>273308</v>
      </c>
      <c r="H1010" s="28">
        <f t="shared" si="159"/>
        <v>6559.3</v>
      </c>
      <c r="I1010" s="25">
        <f>단가대비표!V182</f>
        <v>0</v>
      </c>
      <c r="J1010" s="28">
        <f t="shared" si="160"/>
        <v>0</v>
      </c>
      <c r="K1010" s="25">
        <f t="shared" si="161"/>
        <v>273308</v>
      </c>
      <c r="L1010" s="28">
        <f t="shared" si="161"/>
        <v>6559.3</v>
      </c>
      <c r="M1010" s="22" t="s">
        <v>52</v>
      </c>
      <c r="N1010" s="2" t="s">
        <v>1011</v>
      </c>
      <c r="O1010" s="2" t="s">
        <v>2169</v>
      </c>
      <c r="P1010" s="2" t="s">
        <v>64</v>
      </c>
      <c r="Q1010" s="2" t="s">
        <v>64</v>
      </c>
      <c r="R1010" s="2" t="s">
        <v>63</v>
      </c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3"/>
      <c r="AS1010" s="3"/>
      <c r="AT1010" s="3"/>
      <c r="AU1010" s="3"/>
      <c r="AV1010" s="2" t="s">
        <v>52</v>
      </c>
      <c r="AW1010" s="2" t="s">
        <v>2170</v>
      </c>
      <c r="AX1010" s="2" t="s">
        <v>52</v>
      </c>
      <c r="AY1010" s="2" t="s">
        <v>52</v>
      </c>
      <c r="AZ1010" s="2" t="s">
        <v>52</v>
      </c>
    </row>
    <row r="1011" spans="1:52" ht="30" customHeight="1" x14ac:dyDescent="0.3">
      <c r="A1011" s="22" t="s">
        <v>1134</v>
      </c>
      <c r="B1011" s="22" t="s">
        <v>677</v>
      </c>
      <c r="C1011" s="22" t="s">
        <v>678</v>
      </c>
      <c r="D1011" s="23">
        <v>1.2E-2</v>
      </c>
      <c r="E1011" s="25">
        <f>단가대비표!O172</f>
        <v>0</v>
      </c>
      <c r="F1011" s="28">
        <f t="shared" si="158"/>
        <v>0</v>
      </c>
      <c r="G1011" s="25">
        <f>단가대비표!P172</f>
        <v>172068</v>
      </c>
      <c r="H1011" s="28">
        <f t="shared" si="159"/>
        <v>2064.8000000000002</v>
      </c>
      <c r="I1011" s="25">
        <f>단가대비표!V172</f>
        <v>0</v>
      </c>
      <c r="J1011" s="28">
        <f t="shared" si="160"/>
        <v>0</v>
      </c>
      <c r="K1011" s="25">
        <f t="shared" si="161"/>
        <v>172068</v>
      </c>
      <c r="L1011" s="28">
        <f t="shared" si="161"/>
        <v>2064.8000000000002</v>
      </c>
      <c r="M1011" s="22" t="s">
        <v>52</v>
      </c>
      <c r="N1011" s="2" t="s">
        <v>1011</v>
      </c>
      <c r="O1011" s="2" t="s">
        <v>1186</v>
      </c>
      <c r="P1011" s="2" t="s">
        <v>64</v>
      </c>
      <c r="Q1011" s="2" t="s">
        <v>64</v>
      </c>
      <c r="R1011" s="2" t="s">
        <v>63</v>
      </c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3"/>
      <c r="AR1011" s="3"/>
      <c r="AS1011" s="3"/>
      <c r="AT1011" s="3"/>
      <c r="AU1011" s="3"/>
      <c r="AV1011" s="2" t="s">
        <v>52</v>
      </c>
      <c r="AW1011" s="2" t="s">
        <v>2171</v>
      </c>
      <c r="AX1011" s="2" t="s">
        <v>52</v>
      </c>
      <c r="AY1011" s="2" t="s">
        <v>52</v>
      </c>
      <c r="AZ1011" s="2" t="s">
        <v>52</v>
      </c>
    </row>
    <row r="1012" spans="1:52" ht="30" customHeight="1" x14ac:dyDescent="0.3">
      <c r="A1012" s="22" t="s">
        <v>2172</v>
      </c>
      <c r="B1012" s="22" t="s">
        <v>677</v>
      </c>
      <c r="C1012" s="22" t="s">
        <v>678</v>
      </c>
      <c r="D1012" s="23">
        <v>0.2</v>
      </c>
      <c r="E1012" s="25">
        <f>단가대비표!O196</f>
        <v>0</v>
      </c>
      <c r="F1012" s="28">
        <f t="shared" si="158"/>
        <v>0</v>
      </c>
      <c r="G1012" s="25">
        <f>단가대비표!P196</f>
        <v>275072</v>
      </c>
      <c r="H1012" s="28">
        <f t="shared" si="159"/>
        <v>55014.400000000001</v>
      </c>
      <c r="I1012" s="25">
        <f>단가대비표!V196</f>
        <v>0</v>
      </c>
      <c r="J1012" s="28">
        <f t="shared" si="160"/>
        <v>0</v>
      </c>
      <c r="K1012" s="25">
        <f t="shared" si="161"/>
        <v>275072</v>
      </c>
      <c r="L1012" s="28">
        <f t="shared" si="161"/>
        <v>55014.400000000001</v>
      </c>
      <c r="M1012" s="22" t="s">
        <v>52</v>
      </c>
      <c r="N1012" s="2" t="s">
        <v>1011</v>
      </c>
      <c r="O1012" s="2" t="s">
        <v>2173</v>
      </c>
      <c r="P1012" s="2" t="s">
        <v>64</v>
      </c>
      <c r="Q1012" s="2" t="s">
        <v>64</v>
      </c>
      <c r="R1012" s="2" t="s">
        <v>63</v>
      </c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  <c r="AT1012" s="3"/>
      <c r="AU1012" s="3"/>
      <c r="AV1012" s="2" t="s">
        <v>52</v>
      </c>
      <c r="AW1012" s="2" t="s">
        <v>2174</v>
      </c>
      <c r="AX1012" s="2" t="s">
        <v>52</v>
      </c>
      <c r="AY1012" s="2" t="s">
        <v>52</v>
      </c>
      <c r="AZ1012" s="2" t="s">
        <v>52</v>
      </c>
    </row>
    <row r="1013" spans="1:52" ht="30" customHeight="1" x14ac:dyDescent="0.3">
      <c r="A1013" s="22" t="s">
        <v>681</v>
      </c>
      <c r="B1013" s="22" t="s">
        <v>52</v>
      </c>
      <c r="C1013" s="22" t="s">
        <v>52</v>
      </c>
      <c r="D1013" s="23"/>
      <c r="E1013" s="25"/>
      <c r="F1013" s="28">
        <f>TRUNC(SUMIF(N1006:N1012, N1005, F1006:F1012),0)</f>
        <v>76617</v>
      </c>
      <c r="G1013" s="25"/>
      <c r="H1013" s="28">
        <f>TRUNC(SUMIF(N1006:N1012, N1005, H1006:H1012),0)</f>
        <v>111293</v>
      </c>
      <c r="I1013" s="25"/>
      <c r="J1013" s="28">
        <f>TRUNC(SUMIF(N1006:N1012, N1005, J1006:J1012),0)</f>
        <v>133</v>
      </c>
      <c r="K1013" s="25"/>
      <c r="L1013" s="28">
        <f>F1013+H1013+J1013</f>
        <v>188043</v>
      </c>
      <c r="M1013" s="22" t="s">
        <v>52</v>
      </c>
      <c r="N1013" s="2" t="s">
        <v>67</v>
      </c>
      <c r="O1013" s="2" t="s">
        <v>67</v>
      </c>
      <c r="P1013" s="2" t="s">
        <v>52</v>
      </c>
      <c r="Q1013" s="2" t="s">
        <v>52</v>
      </c>
      <c r="R1013" s="2" t="s">
        <v>52</v>
      </c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2" t="s">
        <v>52</v>
      </c>
      <c r="AW1013" s="2" t="s">
        <v>52</v>
      </c>
      <c r="AX1013" s="2" t="s">
        <v>52</v>
      </c>
      <c r="AY1013" s="2" t="s">
        <v>52</v>
      </c>
      <c r="AZ1013" s="2" t="s">
        <v>52</v>
      </c>
    </row>
    <row r="1014" spans="1:52" ht="30" customHeight="1" x14ac:dyDescent="0.3">
      <c r="A1014" s="23"/>
      <c r="B1014" s="23"/>
      <c r="C1014" s="23"/>
      <c r="D1014" s="23"/>
      <c r="E1014" s="25"/>
      <c r="F1014" s="28"/>
      <c r="G1014" s="25"/>
      <c r="H1014" s="28"/>
      <c r="I1014" s="25"/>
      <c r="J1014" s="28"/>
      <c r="K1014" s="25"/>
      <c r="L1014" s="28"/>
      <c r="M1014" s="23"/>
    </row>
    <row r="1015" spans="1:52" ht="30" customHeight="1" x14ac:dyDescent="0.3">
      <c r="A1015" s="19" t="s">
        <v>2175</v>
      </c>
      <c r="B1015" s="20"/>
      <c r="C1015" s="20"/>
      <c r="D1015" s="20"/>
      <c r="E1015" s="24"/>
      <c r="F1015" s="27"/>
      <c r="G1015" s="24"/>
      <c r="H1015" s="27"/>
      <c r="I1015" s="24"/>
      <c r="J1015" s="27"/>
      <c r="K1015" s="24"/>
      <c r="L1015" s="27"/>
      <c r="M1015" s="21"/>
      <c r="N1015" s="1" t="s">
        <v>1115</v>
      </c>
    </row>
    <row r="1016" spans="1:52" ht="30" customHeight="1" x14ac:dyDescent="0.3">
      <c r="A1016" s="22" t="s">
        <v>668</v>
      </c>
      <c r="B1016" s="22" t="s">
        <v>669</v>
      </c>
      <c r="C1016" s="22" t="s">
        <v>670</v>
      </c>
      <c r="D1016" s="23">
        <v>8</v>
      </c>
      <c r="E1016" s="25">
        <f>단가대비표!O45</f>
        <v>1421</v>
      </c>
      <c r="F1016" s="28">
        <f>TRUNC(E1016*D1016,1)</f>
        <v>11368</v>
      </c>
      <c r="G1016" s="25">
        <f>단가대비표!P45</f>
        <v>0</v>
      </c>
      <c r="H1016" s="28">
        <f>TRUNC(G1016*D1016,1)</f>
        <v>0</v>
      </c>
      <c r="I1016" s="25">
        <f>단가대비표!V45</f>
        <v>0</v>
      </c>
      <c r="J1016" s="28">
        <f>TRUNC(I1016*D1016,1)</f>
        <v>0</v>
      </c>
      <c r="K1016" s="25">
        <f t="shared" ref="K1016:L1018" si="162">TRUNC(E1016+G1016+I1016,1)</f>
        <v>1421</v>
      </c>
      <c r="L1016" s="28">
        <f t="shared" si="162"/>
        <v>11368</v>
      </c>
      <c r="M1016" s="22" t="s">
        <v>52</v>
      </c>
      <c r="N1016" s="2" t="s">
        <v>1115</v>
      </c>
      <c r="O1016" s="2" t="s">
        <v>671</v>
      </c>
      <c r="P1016" s="2" t="s">
        <v>64</v>
      </c>
      <c r="Q1016" s="2" t="s">
        <v>64</v>
      </c>
      <c r="R1016" s="2" t="s">
        <v>63</v>
      </c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  <c r="AT1016" s="3"/>
      <c r="AU1016" s="3"/>
      <c r="AV1016" s="2" t="s">
        <v>52</v>
      </c>
      <c r="AW1016" s="2" t="s">
        <v>2176</v>
      </c>
      <c r="AX1016" s="2" t="s">
        <v>52</v>
      </c>
      <c r="AY1016" s="2" t="s">
        <v>52</v>
      </c>
      <c r="AZ1016" s="2" t="s">
        <v>52</v>
      </c>
    </row>
    <row r="1017" spans="1:52" ht="30" customHeight="1" x14ac:dyDescent="0.3">
      <c r="A1017" s="22" t="s">
        <v>1341</v>
      </c>
      <c r="B1017" s="22" t="s">
        <v>677</v>
      </c>
      <c r="C1017" s="22" t="s">
        <v>678</v>
      </c>
      <c r="D1017" s="23">
        <v>0.26</v>
      </c>
      <c r="E1017" s="25">
        <f>단가대비표!O173</f>
        <v>0</v>
      </c>
      <c r="F1017" s="28">
        <f>TRUNC(E1017*D1017,1)</f>
        <v>0</v>
      </c>
      <c r="G1017" s="25">
        <f>단가대비표!P173</f>
        <v>226122</v>
      </c>
      <c r="H1017" s="28">
        <f>TRUNC(G1017*D1017,1)</f>
        <v>58791.7</v>
      </c>
      <c r="I1017" s="25">
        <f>단가대비표!V173</f>
        <v>0</v>
      </c>
      <c r="J1017" s="28">
        <f>TRUNC(I1017*D1017,1)</f>
        <v>0</v>
      </c>
      <c r="K1017" s="25">
        <f t="shared" si="162"/>
        <v>226122</v>
      </c>
      <c r="L1017" s="28">
        <f t="shared" si="162"/>
        <v>58791.7</v>
      </c>
      <c r="M1017" s="22" t="s">
        <v>52</v>
      </c>
      <c r="N1017" s="2" t="s">
        <v>1115</v>
      </c>
      <c r="O1017" s="2" t="s">
        <v>1342</v>
      </c>
      <c r="P1017" s="2" t="s">
        <v>64</v>
      </c>
      <c r="Q1017" s="2" t="s">
        <v>64</v>
      </c>
      <c r="R1017" s="2" t="s">
        <v>63</v>
      </c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2" t="s">
        <v>52</v>
      </c>
      <c r="AW1017" s="2" t="s">
        <v>2177</v>
      </c>
      <c r="AX1017" s="2" t="s">
        <v>52</v>
      </c>
      <c r="AY1017" s="2" t="s">
        <v>52</v>
      </c>
      <c r="AZ1017" s="2" t="s">
        <v>52</v>
      </c>
    </row>
    <row r="1018" spans="1:52" ht="30" customHeight="1" x14ac:dyDescent="0.3">
      <c r="A1018" s="22" t="s">
        <v>1134</v>
      </c>
      <c r="B1018" s="22" t="s">
        <v>677</v>
      </c>
      <c r="C1018" s="22" t="s">
        <v>678</v>
      </c>
      <c r="D1018" s="23">
        <v>0.26</v>
      </c>
      <c r="E1018" s="25">
        <f>단가대비표!O172</f>
        <v>0</v>
      </c>
      <c r="F1018" s="28">
        <f>TRUNC(E1018*D1018,1)</f>
        <v>0</v>
      </c>
      <c r="G1018" s="25">
        <f>단가대비표!P172</f>
        <v>172068</v>
      </c>
      <c r="H1018" s="28">
        <f>TRUNC(G1018*D1018,1)</f>
        <v>44737.599999999999</v>
      </c>
      <c r="I1018" s="25">
        <f>단가대비표!V172</f>
        <v>0</v>
      </c>
      <c r="J1018" s="28">
        <f>TRUNC(I1018*D1018,1)</f>
        <v>0</v>
      </c>
      <c r="K1018" s="25">
        <f t="shared" si="162"/>
        <v>172068</v>
      </c>
      <c r="L1018" s="28">
        <f t="shared" si="162"/>
        <v>44737.599999999999</v>
      </c>
      <c r="M1018" s="22" t="s">
        <v>52</v>
      </c>
      <c r="N1018" s="2" t="s">
        <v>1115</v>
      </c>
      <c r="O1018" s="2" t="s">
        <v>1186</v>
      </c>
      <c r="P1018" s="2" t="s">
        <v>64</v>
      </c>
      <c r="Q1018" s="2" t="s">
        <v>64</v>
      </c>
      <c r="R1018" s="2" t="s">
        <v>63</v>
      </c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3"/>
      <c r="AS1018" s="3"/>
      <c r="AT1018" s="3"/>
      <c r="AU1018" s="3"/>
      <c r="AV1018" s="2" t="s">
        <v>52</v>
      </c>
      <c r="AW1018" s="2" t="s">
        <v>2178</v>
      </c>
      <c r="AX1018" s="2" t="s">
        <v>52</v>
      </c>
      <c r="AY1018" s="2" t="s">
        <v>52</v>
      </c>
      <c r="AZ1018" s="2" t="s">
        <v>52</v>
      </c>
    </row>
    <row r="1019" spans="1:52" ht="30" customHeight="1" x14ac:dyDescent="0.3">
      <c r="A1019" s="22" t="s">
        <v>681</v>
      </c>
      <c r="B1019" s="22" t="s">
        <v>52</v>
      </c>
      <c r="C1019" s="22" t="s">
        <v>52</v>
      </c>
      <c r="D1019" s="23"/>
      <c r="E1019" s="25"/>
      <c r="F1019" s="28">
        <f>TRUNC(SUMIF(N1016:N1018, N1015, F1016:F1018),0)</f>
        <v>11368</v>
      </c>
      <c r="G1019" s="25"/>
      <c r="H1019" s="28">
        <f>TRUNC(SUMIF(N1016:N1018, N1015, H1016:H1018),0)</f>
        <v>103529</v>
      </c>
      <c r="I1019" s="25"/>
      <c r="J1019" s="28">
        <f>TRUNC(SUMIF(N1016:N1018, N1015, J1016:J1018),0)</f>
        <v>0</v>
      </c>
      <c r="K1019" s="25"/>
      <c r="L1019" s="28">
        <f>F1019+H1019+J1019</f>
        <v>114897</v>
      </c>
      <c r="M1019" s="22" t="s">
        <v>52</v>
      </c>
      <c r="N1019" s="2" t="s">
        <v>67</v>
      </c>
      <c r="O1019" s="2" t="s">
        <v>67</v>
      </c>
      <c r="P1019" s="2" t="s">
        <v>52</v>
      </c>
      <c r="Q1019" s="2" t="s">
        <v>52</v>
      </c>
      <c r="R1019" s="2" t="s">
        <v>52</v>
      </c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  <c r="AT1019" s="3"/>
      <c r="AU1019" s="3"/>
      <c r="AV1019" s="2" t="s">
        <v>52</v>
      </c>
      <c r="AW1019" s="2" t="s">
        <v>52</v>
      </c>
      <c r="AX1019" s="2" t="s">
        <v>52</v>
      </c>
      <c r="AY1019" s="2" t="s">
        <v>52</v>
      </c>
      <c r="AZ1019" s="2" t="s">
        <v>52</v>
      </c>
    </row>
    <row r="1020" spans="1:52" ht="30" customHeight="1" x14ac:dyDescent="0.3">
      <c r="A1020" s="23"/>
      <c r="B1020" s="23"/>
      <c r="C1020" s="23"/>
      <c r="D1020" s="23"/>
      <c r="E1020" s="25"/>
      <c r="F1020" s="28"/>
      <c r="G1020" s="25"/>
      <c r="H1020" s="28"/>
      <c r="I1020" s="25"/>
      <c r="J1020" s="28"/>
      <c r="K1020" s="25"/>
      <c r="L1020" s="28"/>
      <c r="M1020" s="23"/>
    </row>
    <row r="1021" spans="1:52" ht="30" customHeight="1" x14ac:dyDescent="0.3">
      <c r="A1021" s="19" t="s">
        <v>2179</v>
      </c>
      <c r="B1021" s="20"/>
      <c r="C1021" s="20"/>
      <c r="D1021" s="20"/>
      <c r="E1021" s="24"/>
      <c r="F1021" s="27"/>
      <c r="G1021" s="24"/>
      <c r="H1021" s="27"/>
      <c r="I1021" s="24"/>
      <c r="J1021" s="27"/>
      <c r="K1021" s="24"/>
      <c r="L1021" s="27"/>
      <c r="M1021" s="21"/>
      <c r="N1021" s="1" t="s">
        <v>1124</v>
      </c>
    </row>
    <row r="1022" spans="1:52" ht="30" customHeight="1" x14ac:dyDescent="0.3">
      <c r="A1022" s="22" t="s">
        <v>1524</v>
      </c>
      <c r="B1022" s="22" t="s">
        <v>1389</v>
      </c>
      <c r="C1022" s="22" t="s">
        <v>135</v>
      </c>
      <c r="D1022" s="23">
        <v>1</v>
      </c>
      <c r="E1022" s="25">
        <f>단가대비표!O31</f>
        <v>0</v>
      </c>
      <c r="F1022" s="28">
        <f>TRUNC(E1022*D1022,1)</f>
        <v>0</v>
      </c>
      <c r="G1022" s="25">
        <f>단가대비표!P31</f>
        <v>0</v>
      </c>
      <c r="H1022" s="28">
        <f>TRUNC(G1022*D1022,1)</f>
        <v>0</v>
      </c>
      <c r="I1022" s="25">
        <f>단가대비표!V31</f>
        <v>0</v>
      </c>
      <c r="J1022" s="28">
        <f>TRUNC(I1022*D1022,1)</f>
        <v>0</v>
      </c>
      <c r="K1022" s="25">
        <f>TRUNC(E1022+G1022+I1022,1)</f>
        <v>0</v>
      </c>
      <c r="L1022" s="28">
        <f>TRUNC(F1022+H1022+J1022,1)</f>
        <v>0</v>
      </c>
      <c r="M1022" s="22" t="s">
        <v>1385</v>
      </c>
      <c r="N1022" s="2" t="s">
        <v>1124</v>
      </c>
      <c r="O1022" s="2" t="s">
        <v>1525</v>
      </c>
      <c r="P1022" s="2" t="s">
        <v>64</v>
      </c>
      <c r="Q1022" s="2" t="s">
        <v>64</v>
      </c>
      <c r="R1022" s="2" t="s">
        <v>63</v>
      </c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2" t="s">
        <v>52</v>
      </c>
      <c r="AW1022" s="2" t="s">
        <v>2180</v>
      </c>
      <c r="AX1022" s="2" t="s">
        <v>52</v>
      </c>
      <c r="AY1022" s="2" t="s">
        <v>52</v>
      </c>
      <c r="AZ1022" s="2" t="s">
        <v>52</v>
      </c>
    </row>
    <row r="1023" spans="1:52" ht="30" customHeight="1" x14ac:dyDescent="0.3">
      <c r="A1023" s="22" t="s">
        <v>1134</v>
      </c>
      <c r="B1023" s="22" t="s">
        <v>677</v>
      </c>
      <c r="C1023" s="22" t="s">
        <v>678</v>
      </c>
      <c r="D1023" s="23">
        <v>0.5</v>
      </c>
      <c r="E1023" s="25">
        <f>단가대비표!O172</f>
        <v>0</v>
      </c>
      <c r="F1023" s="28">
        <f>TRUNC(E1023*D1023,1)</f>
        <v>0</v>
      </c>
      <c r="G1023" s="25">
        <f>단가대비표!P172</f>
        <v>172068</v>
      </c>
      <c r="H1023" s="28">
        <f>TRUNC(G1023*D1023,1)</f>
        <v>86034</v>
      </c>
      <c r="I1023" s="25">
        <f>단가대비표!V172</f>
        <v>0</v>
      </c>
      <c r="J1023" s="28">
        <f>TRUNC(I1023*D1023,1)</f>
        <v>0</v>
      </c>
      <c r="K1023" s="25">
        <f>TRUNC(E1023+G1023+I1023,1)</f>
        <v>172068</v>
      </c>
      <c r="L1023" s="28">
        <f>TRUNC(F1023+H1023+J1023,1)</f>
        <v>86034</v>
      </c>
      <c r="M1023" s="22" t="s">
        <v>52</v>
      </c>
      <c r="N1023" s="2" t="s">
        <v>1124</v>
      </c>
      <c r="O1023" s="2" t="s">
        <v>1186</v>
      </c>
      <c r="P1023" s="2" t="s">
        <v>64</v>
      </c>
      <c r="Q1023" s="2" t="s">
        <v>64</v>
      </c>
      <c r="R1023" s="2" t="s">
        <v>63</v>
      </c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3"/>
      <c r="AS1023" s="3"/>
      <c r="AT1023" s="3"/>
      <c r="AU1023" s="3"/>
      <c r="AV1023" s="2" t="s">
        <v>52</v>
      </c>
      <c r="AW1023" s="2" t="s">
        <v>2181</v>
      </c>
      <c r="AX1023" s="2" t="s">
        <v>52</v>
      </c>
      <c r="AY1023" s="2" t="s">
        <v>52</v>
      </c>
      <c r="AZ1023" s="2" t="s">
        <v>52</v>
      </c>
    </row>
    <row r="1024" spans="1:52" ht="30" customHeight="1" x14ac:dyDescent="0.3">
      <c r="A1024" s="22" t="s">
        <v>681</v>
      </c>
      <c r="B1024" s="22" t="s">
        <v>52</v>
      </c>
      <c r="C1024" s="22" t="s">
        <v>52</v>
      </c>
      <c r="D1024" s="23"/>
      <c r="E1024" s="25"/>
      <c r="F1024" s="28">
        <f>TRUNC(SUMIF(N1022:N1023, N1021, F1022:F1023),0)</f>
        <v>0</v>
      </c>
      <c r="G1024" s="25"/>
      <c r="H1024" s="28">
        <f>TRUNC(SUMIF(N1022:N1023, N1021, H1022:H1023),0)</f>
        <v>86034</v>
      </c>
      <c r="I1024" s="25"/>
      <c r="J1024" s="28">
        <f>TRUNC(SUMIF(N1022:N1023, N1021, J1022:J1023),0)</f>
        <v>0</v>
      </c>
      <c r="K1024" s="25"/>
      <c r="L1024" s="28">
        <f>F1024+H1024+J1024</f>
        <v>86034</v>
      </c>
      <c r="M1024" s="22" t="s">
        <v>52</v>
      </c>
      <c r="N1024" s="2" t="s">
        <v>67</v>
      </c>
      <c r="O1024" s="2" t="s">
        <v>67</v>
      </c>
      <c r="P1024" s="2" t="s">
        <v>52</v>
      </c>
      <c r="Q1024" s="2" t="s">
        <v>52</v>
      </c>
      <c r="R1024" s="2" t="s">
        <v>52</v>
      </c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2" t="s">
        <v>52</v>
      </c>
      <c r="AW1024" s="2" t="s">
        <v>52</v>
      </c>
      <c r="AX1024" s="2" t="s">
        <v>52</v>
      </c>
      <c r="AY1024" s="2" t="s">
        <v>52</v>
      </c>
      <c r="AZ1024" s="2" t="s">
        <v>52</v>
      </c>
    </row>
    <row r="1025" spans="1:52" ht="30" customHeight="1" x14ac:dyDescent="0.3">
      <c r="A1025" s="23"/>
      <c r="B1025" s="23"/>
      <c r="C1025" s="23"/>
      <c r="D1025" s="23"/>
      <c r="E1025" s="25"/>
      <c r="F1025" s="28"/>
      <c r="G1025" s="25"/>
      <c r="H1025" s="28"/>
      <c r="I1025" s="25"/>
      <c r="J1025" s="28"/>
      <c r="K1025" s="25"/>
      <c r="L1025" s="28"/>
      <c r="M1025" s="23"/>
    </row>
    <row r="1026" spans="1:52" ht="30" customHeight="1" x14ac:dyDescent="0.3">
      <c r="A1026" s="19" t="s">
        <v>2182</v>
      </c>
      <c r="B1026" s="20"/>
      <c r="C1026" s="20"/>
      <c r="D1026" s="20"/>
      <c r="E1026" s="24"/>
      <c r="F1026" s="27"/>
      <c r="G1026" s="24"/>
      <c r="H1026" s="27"/>
      <c r="I1026" s="24"/>
      <c r="J1026" s="27"/>
      <c r="K1026" s="24"/>
      <c r="L1026" s="27"/>
      <c r="M1026" s="21"/>
      <c r="N1026" s="1" t="s">
        <v>459</v>
      </c>
    </row>
    <row r="1027" spans="1:52" ht="30" customHeight="1" x14ac:dyDescent="0.3">
      <c r="A1027" s="22" t="s">
        <v>1341</v>
      </c>
      <c r="B1027" s="22" t="s">
        <v>677</v>
      </c>
      <c r="C1027" s="22" t="s">
        <v>678</v>
      </c>
      <c r="D1027" s="23">
        <v>0.04</v>
      </c>
      <c r="E1027" s="25">
        <f>단가대비표!O173</f>
        <v>0</v>
      </c>
      <c r="F1027" s="28">
        <f t="shared" ref="F1027:F1032" si="163">TRUNC(E1027*D1027,1)</f>
        <v>0</v>
      </c>
      <c r="G1027" s="25">
        <f>단가대비표!P173</f>
        <v>226122</v>
      </c>
      <c r="H1027" s="28">
        <f t="shared" ref="H1027:H1032" si="164">TRUNC(G1027*D1027,1)</f>
        <v>9044.7999999999993</v>
      </c>
      <c r="I1027" s="25">
        <f>단가대비표!V173</f>
        <v>0</v>
      </c>
      <c r="J1027" s="28">
        <f t="shared" ref="J1027:J1032" si="165">TRUNC(I1027*D1027,1)</f>
        <v>0</v>
      </c>
      <c r="K1027" s="25">
        <f t="shared" ref="K1027:L1032" si="166">TRUNC(E1027+G1027+I1027,1)</f>
        <v>226122</v>
      </c>
      <c r="L1027" s="28">
        <f t="shared" si="166"/>
        <v>9044.7999999999993</v>
      </c>
      <c r="M1027" s="22" t="s">
        <v>52</v>
      </c>
      <c r="N1027" s="2" t="s">
        <v>459</v>
      </c>
      <c r="O1027" s="2" t="s">
        <v>1342</v>
      </c>
      <c r="P1027" s="2" t="s">
        <v>64</v>
      </c>
      <c r="Q1027" s="2" t="s">
        <v>64</v>
      </c>
      <c r="R1027" s="2" t="s">
        <v>63</v>
      </c>
      <c r="S1027" s="3"/>
      <c r="T1027" s="3"/>
      <c r="U1027" s="3"/>
      <c r="V1027" s="3">
        <v>1</v>
      </c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2" t="s">
        <v>52</v>
      </c>
      <c r="AW1027" s="2" t="s">
        <v>2183</v>
      </c>
      <c r="AX1027" s="2" t="s">
        <v>52</v>
      </c>
      <c r="AY1027" s="2" t="s">
        <v>52</v>
      </c>
      <c r="AZ1027" s="2" t="s">
        <v>52</v>
      </c>
    </row>
    <row r="1028" spans="1:52" ht="30" customHeight="1" x14ac:dyDescent="0.3">
      <c r="A1028" s="22" t="s">
        <v>1134</v>
      </c>
      <c r="B1028" s="22" t="s">
        <v>677</v>
      </c>
      <c r="C1028" s="22" t="s">
        <v>678</v>
      </c>
      <c r="D1028" s="23">
        <v>0.02</v>
      </c>
      <c r="E1028" s="25">
        <f>단가대비표!O172</f>
        <v>0</v>
      </c>
      <c r="F1028" s="28">
        <f t="shared" si="163"/>
        <v>0</v>
      </c>
      <c r="G1028" s="25">
        <f>단가대비표!P172</f>
        <v>172068</v>
      </c>
      <c r="H1028" s="28">
        <f t="shared" si="164"/>
        <v>3441.3</v>
      </c>
      <c r="I1028" s="25">
        <f>단가대비표!V172</f>
        <v>0</v>
      </c>
      <c r="J1028" s="28">
        <f t="shared" si="165"/>
        <v>0</v>
      </c>
      <c r="K1028" s="25">
        <f t="shared" si="166"/>
        <v>172068</v>
      </c>
      <c r="L1028" s="28">
        <f t="shared" si="166"/>
        <v>3441.3</v>
      </c>
      <c r="M1028" s="22" t="s">
        <v>52</v>
      </c>
      <c r="N1028" s="2" t="s">
        <v>459</v>
      </c>
      <c r="O1028" s="2" t="s">
        <v>1186</v>
      </c>
      <c r="P1028" s="2" t="s">
        <v>64</v>
      </c>
      <c r="Q1028" s="2" t="s">
        <v>64</v>
      </c>
      <c r="R1028" s="2" t="s">
        <v>63</v>
      </c>
      <c r="S1028" s="3"/>
      <c r="T1028" s="3"/>
      <c r="U1028" s="3"/>
      <c r="V1028" s="3">
        <v>1</v>
      </c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2" t="s">
        <v>52</v>
      </c>
      <c r="AW1028" s="2" t="s">
        <v>2184</v>
      </c>
      <c r="AX1028" s="2" t="s">
        <v>52</v>
      </c>
      <c r="AY1028" s="2" t="s">
        <v>52</v>
      </c>
      <c r="AZ1028" s="2" t="s">
        <v>52</v>
      </c>
    </row>
    <row r="1029" spans="1:52" ht="30" customHeight="1" x14ac:dyDescent="0.3">
      <c r="A1029" s="22" t="s">
        <v>1239</v>
      </c>
      <c r="B1029" s="22" t="s">
        <v>1806</v>
      </c>
      <c r="C1029" s="22" t="s">
        <v>630</v>
      </c>
      <c r="D1029" s="23">
        <v>1</v>
      </c>
      <c r="E1029" s="25">
        <v>0</v>
      </c>
      <c r="F1029" s="28">
        <f t="shared" si="163"/>
        <v>0</v>
      </c>
      <c r="G1029" s="25">
        <v>0</v>
      </c>
      <c r="H1029" s="28">
        <f t="shared" si="164"/>
        <v>0</v>
      </c>
      <c r="I1029" s="25">
        <f>TRUNC(SUMIF(V1027:V1032, RIGHTB(O1029, 1), H1027:H1032)*U1029, 2)</f>
        <v>499.44</v>
      </c>
      <c r="J1029" s="28">
        <f t="shared" si="165"/>
        <v>499.4</v>
      </c>
      <c r="K1029" s="25">
        <f t="shared" si="166"/>
        <v>499.4</v>
      </c>
      <c r="L1029" s="28">
        <f t="shared" si="166"/>
        <v>499.4</v>
      </c>
      <c r="M1029" s="22" t="s">
        <v>52</v>
      </c>
      <c r="N1029" s="2" t="s">
        <v>459</v>
      </c>
      <c r="O1029" s="2" t="s">
        <v>631</v>
      </c>
      <c r="P1029" s="2" t="s">
        <v>64</v>
      </c>
      <c r="Q1029" s="2" t="s">
        <v>64</v>
      </c>
      <c r="R1029" s="2" t="s">
        <v>64</v>
      </c>
      <c r="S1029" s="3">
        <v>1</v>
      </c>
      <c r="T1029" s="3">
        <v>2</v>
      </c>
      <c r="U1029" s="3">
        <v>0.04</v>
      </c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/>
      <c r="AS1029" s="3"/>
      <c r="AT1029" s="3"/>
      <c r="AU1029" s="3"/>
      <c r="AV1029" s="2" t="s">
        <v>52</v>
      </c>
      <c r="AW1029" s="2" t="s">
        <v>2185</v>
      </c>
      <c r="AX1029" s="2" t="s">
        <v>52</v>
      </c>
      <c r="AY1029" s="2" t="s">
        <v>52</v>
      </c>
      <c r="AZ1029" s="2" t="s">
        <v>52</v>
      </c>
    </row>
    <row r="1030" spans="1:52" ht="30" customHeight="1" x14ac:dyDescent="0.3">
      <c r="A1030" s="22" t="s">
        <v>660</v>
      </c>
      <c r="B1030" s="22" t="s">
        <v>712</v>
      </c>
      <c r="C1030" s="22" t="s">
        <v>662</v>
      </c>
      <c r="D1030" s="23">
        <v>0.16</v>
      </c>
      <c r="E1030" s="25">
        <f>일위대가목록!E8</f>
        <v>33805</v>
      </c>
      <c r="F1030" s="28">
        <f t="shared" si="163"/>
        <v>5408.8</v>
      </c>
      <c r="G1030" s="25">
        <f>일위대가목록!F8</f>
        <v>59020</v>
      </c>
      <c r="H1030" s="28">
        <f t="shared" si="164"/>
        <v>9443.2000000000007</v>
      </c>
      <c r="I1030" s="25">
        <f>일위대가목록!G8</f>
        <v>29621</v>
      </c>
      <c r="J1030" s="28">
        <f t="shared" si="165"/>
        <v>4739.3</v>
      </c>
      <c r="K1030" s="25">
        <f t="shared" si="166"/>
        <v>122446</v>
      </c>
      <c r="L1030" s="28">
        <f t="shared" si="166"/>
        <v>19591.3</v>
      </c>
      <c r="M1030" s="22" t="s">
        <v>713</v>
      </c>
      <c r="N1030" s="2" t="s">
        <v>459</v>
      </c>
      <c r="O1030" s="2" t="s">
        <v>711</v>
      </c>
      <c r="P1030" s="2" t="s">
        <v>63</v>
      </c>
      <c r="Q1030" s="2" t="s">
        <v>64</v>
      </c>
      <c r="R1030" s="2" t="s">
        <v>64</v>
      </c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3"/>
      <c r="AS1030" s="3"/>
      <c r="AT1030" s="3"/>
      <c r="AU1030" s="3"/>
      <c r="AV1030" s="2" t="s">
        <v>52</v>
      </c>
      <c r="AW1030" s="2" t="s">
        <v>2186</v>
      </c>
      <c r="AX1030" s="2" t="s">
        <v>52</v>
      </c>
      <c r="AY1030" s="2" t="s">
        <v>52</v>
      </c>
      <c r="AZ1030" s="2" t="s">
        <v>52</v>
      </c>
    </row>
    <row r="1031" spans="1:52" ht="30" customHeight="1" x14ac:dyDescent="0.3">
      <c r="A1031" s="22" t="s">
        <v>738</v>
      </c>
      <c r="B1031" s="22" t="s">
        <v>739</v>
      </c>
      <c r="C1031" s="22" t="s">
        <v>662</v>
      </c>
      <c r="D1031" s="23">
        <v>0.16</v>
      </c>
      <c r="E1031" s="25">
        <f>일위대가목록!E11</f>
        <v>0</v>
      </c>
      <c r="F1031" s="28">
        <f t="shared" si="163"/>
        <v>0</v>
      </c>
      <c r="G1031" s="25">
        <f>일위대가목록!F11</f>
        <v>0</v>
      </c>
      <c r="H1031" s="28">
        <f t="shared" si="164"/>
        <v>0</v>
      </c>
      <c r="I1031" s="25">
        <f>일위대가목록!G11</f>
        <v>18857</v>
      </c>
      <c r="J1031" s="28">
        <f t="shared" si="165"/>
        <v>3017.1</v>
      </c>
      <c r="K1031" s="25">
        <f t="shared" si="166"/>
        <v>18857</v>
      </c>
      <c r="L1031" s="28">
        <f t="shared" si="166"/>
        <v>3017.1</v>
      </c>
      <c r="M1031" s="22" t="s">
        <v>740</v>
      </c>
      <c r="N1031" s="2" t="s">
        <v>459</v>
      </c>
      <c r="O1031" s="2" t="s">
        <v>737</v>
      </c>
      <c r="P1031" s="2" t="s">
        <v>63</v>
      </c>
      <c r="Q1031" s="2" t="s">
        <v>64</v>
      </c>
      <c r="R1031" s="2" t="s">
        <v>64</v>
      </c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2" t="s">
        <v>52</v>
      </c>
      <c r="AW1031" s="2" t="s">
        <v>2187</v>
      </c>
      <c r="AX1031" s="2" t="s">
        <v>52</v>
      </c>
      <c r="AY1031" s="2" t="s">
        <v>52</v>
      </c>
      <c r="AZ1031" s="2" t="s">
        <v>52</v>
      </c>
    </row>
    <row r="1032" spans="1:52" ht="30" customHeight="1" x14ac:dyDescent="0.3">
      <c r="A1032" s="22" t="s">
        <v>660</v>
      </c>
      <c r="B1032" s="22" t="s">
        <v>694</v>
      </c>
      <c r="C1032" s="22" t="s">
        <v>662</v>
      </c>
      <c r="D1032" s="23">
        <v>0.16</v>
      </c>
      <c r="E1032" s="25">
        <f>일위대가목록!E6</f>
        <v>17682</v>
      </c>
      <c r="F1032" s="28">
        <f t="shared" si="163"/>
        <v>2829.1</v>
      </c>
      <c r="G1032" s="25">
        <f>일위대가목록!F6</f>
        <v>59020</v>
      </c>
      <c r="H1032" s="28">
        <f t="shared" si="164"/>
        <v>9443.2000000000007</v>
      </c>
      <c r="I1032" s="25">
        <f>일위대가목록!G6</f>
        <v>23423</v>
      </c>
      <c r="J1032" s="28">
        <f t="shared" si="165"/>
        <v>3747.6</v>
      </c>
      <c r="K1032" s="25">
        <f t="shared" si="166"/>
        <v>100125</v>
      </c>
      <c r="L1032" s="28">
        <f t="shared" si="166"/>
        <v>16019.9</v>
      </c>
      <c r="M1032" s="22" t="s">
        <v>695</v>
      </c>
      <c r="N1032" s="2" t="s">
        <v>459</v>
      </c>
      <c r="O1032" s="2" t="s">
        <v>693</v>
      </c>
      <c r="P1032" s="2" t="s">
        <v>63</v>
      </c>
      <c r="Q1032" s="2" t="s">
        <v>64</v>
      </c>
      <c r="R1032" s="2" t="s">
        <v>64</v>
      </c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2" t="s">
        <v>52</v>
      </c>
      <c r="AW1032" s="2" t="s">
        <v>2188</v>
      </c>
      <c r="AX1032" s="2" t="s">
        <v>52</v>
      </c>
      <c r="AY1032" s="2" t="s">
        <v>52</v>
      </c>
      <c r="AZ1032" s="2" t="s">
        <v>52</v>
      </c>
    </row>
    <row r="1033" spans="1:52" ht="30" customHeight="1" x14ac:dyDescent="0.3">
      <c r="A1033" s="22" t="s">
        <v>681</v>
      </c>
      <c r="B1033" s="22" t="s">
        <v>52</v>
      </c>
      <c r="C1033" s="22" t="s">
        <v>52</v>
      </c>
      <c r="D1033" s="23"/>
      <c r="E1033" s="25"/>
      <c r="F1033" s="28">
        <f>TRUNC(SUMIF(N1027:N1032, N1026, F1027:F1032),0)</f>
        <v>8237</v>
      </c>
      <c r="G1033" s="25"/>
      <c r="H1033" s="28">
        <f>TRUNC(SUMIF(N1027:N1032, N1026, H1027:H1032),0)</f>
        <v>31372</v>
      </c>
      <c r="I1033" s="25"/>
      <c r="J1033" s="28">
        <f>TRUNC(SUMIF(N1027:N1032, N1026, J1027:J1032),0)</f>
        <v>12003</v>
      </c>
      <c r="K1033" s="25"/>
      <c r="L1033" s="28">
        <f>F1033+H1033+J1033</f>
        <v>51612</v>
      </c>
      <c r="M1033" s="22" t="s">
        <v>52</v>
      </c>
      <c r="N1033" s="2" t="s">
        <v>67</v>
      </c>
      <c r="O1033" s="2" t="s">
        <v>67</v>
      </c>
      <c r="P1033" s="2" t="s">
        <v>52</v>
      </c>
      <c r="Q1033" s="2" t="s">
        <v>52</v>
      </c>
      <c r="R1033" s="2" t="s">
        <v>52</v>
      </c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2" t="s">
        <v>52</v>
      </c>
      <c r="AW1033" s="2" t="s">
        <v>52</v>
      </c>
      <c r="AX1033" s="2" t="s">
        <v>52</v>
      </c>
      <c r="AY1033" s="2" t="s">
        <v>52</v>
      </c>
      <c r="AZ1033" s="2" t="s">
        <v>52</v>
      </c>
    </row>
    <row r="1034" spans="1:52" ht="30" customHeight="1" x14ac:dyDescent="0.3">
      <c r="A1034" s="23"/>
      <c r="B1034" s="23"/>
      <c r="C1034" s="23"/>
      <c r="D1034" s="23"/>
      <c r="E1034" s="25"/>
      <c r="F1034" s="28"/>
      <c r="G1034" s="25"/>
      <c r="H1034" s="28"/>
      <c r="I1034" s="25"/>
      <c r="J1034" s="28"/>
      <c r="K1034" s="25"/>
      <c r="L1034" s="28"/>
      <c r="M1034" s="23"/>
    </row>
    <row r="1035" spans="1:52" ht="30" customHeight="1" x14ac:dyDescent="0.3">
      <c r="A1035" s="19" t="s">
        <v>2189</v>
      </c>
      <c r="B1035" s="20"/>
      <c r="C1035" s="20"/>
      <c r="D1035" s="20"/>
      <c r="E1035" s="24"/>
      <c r="F1035" s="27"/>
      <c r="G1035" s="24"/>
      <c r="H1035" s="27"/>
      <c r="I1035" s="24"/>
      <c r="J1035" s="27"/>
      <c r="K1035" s="24"/>
      <c r="L1035" s="27"/>
      <c r="M1035" s="21"/>
      <c r="N1035" s="1" t="s">
        <v>503</v>
      </c>
    </row>
    <row r="1036" spans="1:52" ht="30" customHeight="1" x14ac:dyDescent="0.3">
      <c r="A1036" s="22" t="s">
        <v>660</v>
      </c>
      <c r="B1036" s="22" t="s">
        <v>684</v>
      </c>
      <c r="C1036" s="22" t="s">
        <v>662</v>
      </c>
      <c r="D1036" s="23">
        <v>0.1449</v>
      </c>
      <c r="E1036" s="25">
        <f>일위대가목록!E5</f>
        <v>17162</v>
      </c>
      <c r="F1036" s="28">
        <f>TRUNC(E1036*D1036,1)</f>
        <v>2486.6999999999998</v>
      </c>
      <c r="G1036" s="25">
        <f>일위대가목록!F5</f>
        <v>59020</v>
      </c>
      <c r="H1036" s="28">
        <f>TRUNC(G1036*D1036,1)</f>
        <v>8551.9</v>
      </c>
      <c r="I1036" s="25">
        <f>일위대가목록!G5</f>
        <v>17514</v>
      </c>
      <c r="J1036" s="28">
        <f>TRUNC(I1036*D1036,1)</f>
        <v>2537.6999999999998</v>
      </c>
      <c r="K1036" s="25">
        <f>TRUNC(E1036+G1036+I1036,1)</f>
        <v>93696</v>
      </c>
      <c r="L1036" s="28">
        <f>TRUNC(F1036+H1036+J1036,1)</f>
        <v>13576.3</v>
      </c>
      <c r="M1036" s="22" t="s">
        <v>685</v>
      </c>
      <c r="N1036" s="2" t="s">
        <v>503</v>
      </c>
      <c r="O1036" s="2" t="s">
        <v>683</v>
      </c>
      <c r="P1036" s="2" t="s">
        <v>63</v>
      </c>
      <c r="Q1036" s="2" t="s">
        <v>64</v>
      </c>
      <c r="R1036" s="2" t="s">
        <v>64</v>
      </c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3"/>
      <c r="AS1036" s="3"/>
      <c r="AT1036" s="3"/>
      <c r="AU1036" s="3"/>
      <c r="AV1036" s="2" t="s">
        <v>52</v>
      </c>
      <c r="AW1036" s="2" t="s">
        <v>2190</v>
      </c>
      <c r="AX1036" s="2" t="s">
        <v>52</v>
      </c>
      <c r="AY1036" s="2" t="s">
        <v>52</v>
      </c>
      <c r="AZ1036" s="2" t="s">
        <v>52</v>
      </c>
    </row>
    <row r="1037" spans="1:52" ht="30" customHeight="1" x14ac:dyDescent="0.3">
      <c r="A1037" s="22" t="s">
        <v>731</v>
      </c>
      <c r="B1037" s="22" t="s">
        <v>732</v>
      </c>
      <c r="C1037" s="22" t="s">
        <v>662</v>
      </c>
      <c r="D1037" s="23">
        <v>0.1449</v>
      </c>
      <c r="E1037" s="25">
        <f>일위대가목록!E10</f>
        <v>0</v>
      </c>
      <c r="F1037" s="28">
        <f>TRUNC(E1037*D1037,1)</f>
        <v>0</v>
      </c>
      <c r="G1037" s="25">
        <f>일위대가목록!F10</f>
        <v>0</v>
      </c>
      <c r="H1037" s="28">
        <f>TRUNC(G1037*D1037,1)</f>
        <v>0</v>
      </c>
      <c r="I1037" s="25">
        <f>일위대가목록!G10</f>
        <v>5513</v>
      </c>
      <c r="J1037" s="28">
        <f>TRUNC(I1037*D1037,1)</f>
        <v>798.8</v>
      </c>
      <c r="K1037" s="25">
        <f>TRUNC(E1037+G1037+I1037,1)</f>
        <v>5513</v>
      </c>
      <c r="L1037" s="28">
        <f>TRUNC(F1037+H1037+J1037,1)</f>
        <v>798.8</v>
      </c>
      <c r="M1037" s="22" t="s">
        <v>733</v>
      </c>
      <c r="N1037" s="2" t="s">
        <v>503</v>
      </c>
      <c r="O1037" s="2" t="s">
        <v>730</v>
      </c>
      <c r="P1037" s="2" t="s">
        <v>63</v>
      </c>
      <c r="Q1037" s="2" t="s">
        <v>64</v>
      </c>
      <c r="R1037" s="2" t="s">
        <v>64</v>
      </c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2" t="s">
        <v>52</v>
      </c>
      <c r="AW1037" s="2" t="s">
        <v>2191</v>
      </c>
      <c r="AX1037" s="2" t="s">
        <v>52</v>
      </c>
      <c r="AY1037" s="2" t="s">
        <v>52</v>
      </c>
      <c r="AZ1037" s="2" t="s">
        <v>52</v>
      </c>
    </row>
    <row r="1038" spans="1:52" ht="30" customHeight="1" x14ac:dyDescent="0.3">
      <c r="A1038" s="22" t="s">
        <v>681</v>
      </c>
      <c r="B1038" s="22" t="s">
        <v>52</v>
      </c>
      <c r="C1038" s="22" t="s">
        <v>52</v>
      </c>
      <c r="D1038" s="23"/>
      <c r="E1038" s="25"/>
      <c r="F1038" s="28">
        <f>TRUNC(SUMIF(N1036:N1037, N1035, F1036:F1037),0)</f>
        <v>2486</v>
      </c>
      <c r="G1038" s="25"/>
      <c r="H1038" s="28">
        <f>TRUNC(SUMIF(N1036:N1037, N1035, H1036:H1037),0)</f>
        <v>8551</v>
      </c>
      <c r="I1038" s="25"/>
      <c r="J1038" s="28">
        <f>TRUNC(SUMIF(N1036:N1037, N1035, J1036:J1037),0)</f>
        <v>3336</v>
      </c>
      <c r="K1038" s="25"/>
      <c r="L1038" s="28">
        <f>F1038+H1038+J1038</f>
        <v>14373</v>
      </c>
      <c r="M1038" s="22" t="s">
        <v>52</v>
      </c>
      <c r="N1038" s="2" t="s">
        <v>67</v>
      </c>
      <c r="O1038" s="2" t="s">
        <v>67</v>
      </c>
      <c r="P1038" s="2" t="s">
        <v>52</v>
      </c>
      <c r="Q1038" s="2" t="s">
        <v>52</v>
      </c>
      <c r="R1038" s="2" t="s">
        <v>52</v>
      </c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2" t="s">
        <v>52</v>
      </c>
      <c r="AW1038" s="2" t="s">
        <v>52</v>
      </c>
      <c r="AX1038" s="2" t="s">
        <v>52</v>
      </c>
      <c r="AY1038" s="2" t="s">
        <v>52</v>
      </c>
      <c r="AZ1038" s="2" t="s">
        <v>52</v>
      </c>
    </row>
    <row r="1039" spans="1:52" ht="30" customHeight="1" x14ac:dyDescent="0.3">
      <c r="A1039" s="23"/>
      <c r="B1039" s="23"/>
      <c r="C1039" s="23"/>
      <c r="D1039" s="23"/>
      <c r="E1039" s="25"/>
      <c r="F1039" s="28"/>
      <c r="G1039" s="25"/>
      <c r="H1039" s="28"/>
      <c r="I1039" s="25"/>
      <c r="J1039" s="28"/>
      <c r="K1039" s="25"/>
      <c r="L1039" s="28"/>
      <c r="M1039" s="23"/>
    </row>
    <row r="1040" spans="1:52" ht="30" customHeight="1" x14ac:dyDescent="0.3">
      <c r="A1040" s="19" t="s">
        <v>2192</v>
      </c>
      <c r="B1040" s="20"/>
      <c r="C1040" s="20"/>
      <c r="D1040" s="20"/>
      <c r="E1040" s="24"/>
      <c r="F1040" s="27"/>
      <c r="G1040" s="24"/>
      <c r="H1040" s="27"/>
      <c r="I1040" s="24"/>
      <c r="J1040" s="27"/>
      <c r="K1040" s="24"/>
      <c r="L1040" s="27"/>
      <c r="M1040" s="21"/>
      <c r="N1040" s="1" t="s">
        <v>498</v>
      </c>
    </row>
    <row r="1041" spans="1:52" ht="30" customHeight="1" x14ac:dyDescent="0.3">
      <c r="A1041" s="22" t="s">
        <v>1567</v>
      </c>
      <c r="B1041" s="22" t="s">
        <v>677</v>
      </c>
      <c r="C1041" s="22" t="s">
        <v>678</v>
      </c>
      <c r="D1041" s="23">
        <v>0.03</v>
      </c>
      <c r="E1041" s="25">
        <f>단가대비표!O185</f>
        <v>0</v>
      </c>
      <c r="F1041" s="28">
        <f>TRUNC(E1041*D1041,1)</f>
        <v>0</v>
      </c>
      <c r="G1041" s="25">
        <f>단가대비표!P185</f>
        <v>228286</v>
      </c>
      <c r="H1041" s="28">
        <f>TRUNC(G1041*D1041,1)</f>
        <v>6848.5</v>
      </c>
      <c r="I1041" s="25">
        <f>단가대비표!V185</f>
        <v>0</v>
      </c>
      <c r="J1041" s="28">
        <f>TRUNC(I1041*D1041,1)</f>
        <v>0</v>
      </c>
      <c r="K1041" s="25">
        <f>TRUNC(E1041+G1041+I1041,1)</f>
        <v>228286</v>
      </c>
      <c r="L1041" s="28">
        <f>TRUNC(F1041+H1041+J1041,1)</f>
        <v>6848.5</v>
      </c>
      <c r="M1041" s="22" t="s">
        <v>52</v>
      </c>
      <c r="N1041" s="2" t="s">
        <v>498</v>
      </c>
      <c r="O1041" s="2" t="s">
        <v>1568</v>
      </c>
      <c r="P1041" s="2" t="s">
        <v>64</v>
      </c>
      <c r="Q1041" s="2" t="s">
        <v>64</v>
      </c>
      <c r="R1041" s="2" t="s">
        <v>63</v>
      </c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  <c r="AU1041" s="3"/>
      <c r="AV1041" s="2" t="s">
        <v>52</v>
      </c>
      <c r="AW1041" s="2" t="s">
        <v>2193</v>
      </c>
      <c r="AX1041" s="2" t="s">
        <v>52</v>
      </c>
      <c r="AY1041" s="2" t="s">
        <v>52</v>
      </c>
      <c r="AZ1041" s="2" t="s">
        <v>52</v>
      </c>
    </row>
    <row r="1042" spans="1:52" ht="30" customHeight="1" x14ac:dyDescent="0.3">
      <c r="A1042" s="22" t="s">
        <v>1134</v>
      </c>
      <c r="B1042" s="22" t="s">
        <v>677</v>
      </c>
      <c r="C1042" s="22" t="s">
        <v>678</v>
      </c>
      <c r="D1042" s="23">
        <v>0.01</v>
      </c>
      <c r="E1042" s="25">
        <f>단가대비표!O172</f>
        <v>0</v>
      </c>
      <c r="F1042" s="28">
        <f>TRUNC(E1042*D1042,1)</f>
        <v>0</v>
      </c>
      <c r="G1042" s="25">
        <f>단가대비표!P172</f>
        <v>172068</v>
      </c>
      <c r="H1042" s="28">
        <f>TRUNC(G1042*D1042,1)</f>
        <v>1720.6</v>
      </c>
      <c r="I1042" s="25">
        <f>단가대비표!V172</f>
        <v>0</v>
      </c>
      <c r="J1042" s="28">
        <f>TRUNC(I1042*D1042,1)</f>
        <v>0</v>
      </c>
      <c r="K1042" s="25">
        <f>TRUNC(E1042+G1042+I1042,1)</f>
        <v>172068</v>
      </c>
      <c r="L1042" s="28">
        <f>TRUNC(F1042+H1042+J1042,1)</f>
        <v>1720.6</v>
      </c>
      <c r="M1042" s="22" t="s">
        <v>52</v>
      </c>
      <c r="N1042" s="2" t="s">
        <v>498</v>
      </c>
      <c r="O1042" s="2" t="s">
        <v>1186</v>
      </c>
      <c r="P1042" s="2" t="s">
        <v>64</v>
      </c>
      <c r="Q1042" s="2" t="s">
        <v>64</v>
      </c>
      <c r="R1042" s="2" t="s">
        <v>63</v>
      </c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2" t="s">
        <v>52</v>
      </c>
      <c r="AW1042" s="2" t="s">
        <v>2194</v>
      </c>
      <c r="AX1042" s="2" t="s">
        <v>52</v>
      </c>
      <c r="AY1042" s="2" t="s">
        <v>52</v>
      </c>
      <c r="AZ1042" s="2" t="s">
        <v>52</v>
      </c>
    </row>
    <row r="1043" spans="1:52" ht="30" customHeight="1" x14ac:dyDescent="0.3">
      <c r="A1043" s="22" t="s">
        <v>681</v>
      </c>
      <c r="B1043" s="22" t="s">
        <v>52</v>
      </c>
      <c r="C1043" s="22" t="s">
        <v>52</v>
      </c>
      <c r="D1043" s="23"/>
      <c r="E1043" s="25"/>
      <c r="F1043" s="28">
        <f>TRUNC(SUMIF(N1041:N1042, N1040, F1041:F1042),0)</f>
        <v>0</v>
      </c>
      <c r="G1043" s="25"/>
      <c r="H1043" s="28">
        <f>TRUNC(SUMIF(N1041:N1042, N1040, H1041:H1042),0)</f>
        <v>8569</v>
      </c>
      <c r="I1043" s="25"/>
      <c r="J1043" s="28">
        <f>TRUNC(SUMIF(N1041:N1042, N1040, J1041:J1042),0)</f>
        <v>0</v>
      </c>
      <c r="K1043" s="25"/>
      <c r="L1043" s="28">
        <f>F1043+H1043+J1043</f>
        <v>8569</v>
      </c>
      <c r="M1043" s="22" t="s">
        <v>52</v>
      </c>
      <c r="N1043" s="2" t="s">
        <v>67</v>
      </c>
      <c r="O1043" s="2" t="s">
        <v>67</v>
      </c>
      <c r="P1043" s="2" t="s">
        <v>52</v>
      </c>
      <c r="Q1043" s="2" t="s">
        <v>52</v>
      </c>
      <c r="R1043" s="2" t="s">
        <v>52</v>
      </c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2" t="s">
        <v>52</v>
      </c>
      <c r="AW1043" s="2" t="s">
        <v>52</v>
      </c>
      <c r="AX1043" s="2" t="s">
        <v>52</v>
      </c>
      <c r="AY1043" s="2" t="s">
        <v>52</v>
      </c>
      <c r="AZ1043" s="2" t="s">
        <v>52</v>
      </c>
    </row>
    <row r="1044" spans="1:52" ht="30" customHeight="1" x14ac:dyDescent="0.3">
      <c r="A1044" s="23"/>
      <c r="B1044" s="23"/>
      <c r="C1044" s="23"/>
      <c r="D1044" s="23"/>
      <c r="E1044" s="25"/>
      <c r="F1044" s="28"/>
      <c r="G1044" s="25"/>
      <c r="H1044" s="28"/>
      <c r="I1044" s="25"/>
      <c r="J1044" s="28"/>
      <c r="K1044" s="25"/>
      <c r="L1044" s="28"/>
      <c r="M1044" s="23"/>
    </row>
    <row r="1045" spans="1:52" ht="30" customHeight="1" x14ac:dyDescent="0.3">
      <c r="A1045" s="19" t="s">
        <v>2195</v>
      </c>
      <c r="B1045" s="20"/>
      <c r="C1045" s="20"/>
      <c r="D1045" s="20"/>
      <c r="E1045" s="24"/>
      <c r="F1045" s="27"/>
      <c r="G1045" s="24"/>
      <c r="H1045" s="27"/>
      <c r="I1045" s="24"/>
      <c r="J1045" s="27"/>
      <c r="K1045" s="24"/>
      <c r="L1045" s="27"/>
      <c r="M1045" s="21"/>
      <c r="N1045" s="1" t="s">
        <v>512</v>
      </c>
    </row>
    <row r="1046" spans="1:52" ht="30" customHeight="1" x14ac:dyDescent="0.3">
      <c r="A1046" s="22" t="s">
        <v>1134</v>
      </c>
      <c r="B1046" s="22" t="s">
        <v>677</v>
      </c>
      <c r="C1046" s="22" t="s">
        <v>678</v>
      </c>
      <c r="D1046" s="23">
        <v>0.03</v>
      </c>
      <c r="E1046" s="25">
        <f>단가대비표!O172</f>
        <v>0</v>
      </c>
      <c r="F1046" s="28">
        <f>TRUNC(E1046*D1046,1)</f>
        <v>0</v>
      </c>
      <c r="G1046" s="25">
        <f>단가대비표!P172</f>
        <v>172068</v>
      </c>
      <c r="H1046" s="28">
        <f>TRUNC(G1046*D1046,1)</f>
        <v>5162</v>
      </c>
      <c r="I1046" s="25">
        <f>단가대비표!V172</f>
        <v>0</v>
      </c>
      <c r="J1046" s="28">
        <f>TRUNC(I1046*D1046,1)</f>
        <v>0</v>
      </c>
      <c r="K1046" s="25">
        <f>TRUNC(E1046+G1046+I1046,1)</f>
        <v>172068</v>
      </c>
      <c r="L1046" s="28">
        <f>TRUNC(F1046+H1046+J1046,1)</f>
        <v>5162</v>
      </c>
      <c r="M1046" s="22" t="s">
        <v>52</v>
      </c>
      <c r="N1046" s="2" t="s">
        <v>512</v>
      </c>
      <c r="O1046" s="2" t="s">
        <v>1186</v>
      </c>
      <c r="P1046" s="2" t="s">
        <v>64</v>
      </c>
      <c r="Q1046" s="2" t="s">
        <v>64</v>
      </c>
      <c r="R1046" s="2" t="s">
        <v>63</v>
      </c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  <c r="AT1046" s="3"/>
      <c r="AU1046" s="3"/>
      <c r="AV1046" s="2" t="s">
        <v>52</v>
      </c>
      <c r="AW1046" s="2" t="s">
        <v>2196</v>
      </c>
      <c r="AX1046" s="2" t="s">
        <v>52</v>
      </c>
      <c r="AY1046" s="2" t="s">
        <v>52</v>
      </c>
      <c r="AZ1046" s="2" t="s">
        <v>52</v>
      </c>
    </row>
    <row r="1047" spans="1:52" ht="30" customHeight="1" x14ac:dyDescent="0.3">
      <c r="A1047" s="22" t="s">
        <v>681</v>
      </c>
      <c r="B1047" s="22" t="s">
        <v>52</v>
      </c>
      <c r="C1047" s="22" t="s">
        <v>52</v>
      </c>
      <c r="D1047" s="23"/>
      <c r="E1047" s="25"/>
      <c r="F1047" s="28">
        <f>TRUNC(SUMIF(N1046:N1046, N1045, F1046:F1046),0)</f>
        <v>0</v>
      </c>
      <c r="G1047" s="25"/>
      <c r="H1047" s="28">
        <f>TRUNC(SUMIF(N1046:N1046, N1045, H1046:H1046),0)</f>
        <v>5162</v>
      </c>
      <c r="I1047" s="25"/>
      <c r="J1047" s="28">
        <f>TRUNC(SUMIF(N1046:N1046, N1045, J1046:J1046),0)</f>
        <v>0</v>
      </c>
      <c r="K1047" s="25"/>
      <c r="L1047" s="28">
        <f>F1047+H1047+J1047</f>
        <v>5162</v>
      </c>
      <c r="M1047" s="22" t="s">
        <v>52</v>
      </c>
      <c r="N1047" s="2" t="s">
        <v>67</v>
      </c>
      <c r="O1047" s="2" t="s">
        <v>67</v>
      </c>
      <c r="P1047" s="2" t="s">
        <v>52</v>
      </c>
      <c r="Q1047" s="2" t="s">
        <v>52</v>
      </c>
      <c r="R1047" s="2" t="s">
        <v>52</v>
      </c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2" t="s">
        <v>52</v>
      </c>
      <c r="AW1047" s="2" t="s">
        <v>52</v>
      </c>
      <c r="AX1047" s="2" t="s">
        <v>52</v>
      </c>
      <c r="AY1047" s="2" t="s">
        <v>52</v>
      </c>
      <c r="AZ1047" s="2" t="s">
        <v>52</v>
      </c>
    </row>
    <row r="1048" spans="1:52" ht="30" customHeight="1" x14ac:dyDescent="0.3">
      <c r="A1048" s="23"/>
      <c r="B1048" s="23"/>
      <c r="C1048" s="23"/>
      <c r="D1048" s="23"/>
      <c r="E1048" s="25"/>
      <c r="F1048" s="28"/>
      <c r="G1048" s="25"/>
      <c r="H1048" s="28"/>
      <c r="I1048" s="25"/>
      <c r="J1048" s="28"/>
      <c r="K1048" s="25"/>
      <c r="L1048" s="28"/>
      <c r="M1048" s="23"/>
    </row>
    <row r="1049" spans="1:52" ht="30" customHeight="1" x14ac:dyDescent="0.3">
      <c r="A1049" s="19" t="s">
        <v>2197</v>
      </c>
      <c r="B1049" s="20"/>
      <c r="C1049" s="20"/>
      <c r="D1049" s="20"/>
      <c r="E1049" s="24"/>
      <c r="F1049" s="27"/>
      <c r="G1049" s="24"/>
      <c r="H1049" s="27"/>
      <c r="I1049" s="24"/>
      <c r="J1049" s="27"/>
      <c r="K1049" s="24"/>
      <c r="L1049" s="27"/>
      <c r="M1049" s="21"/>
      <c r="N1049" s="1" t="s">
        <v>2198</v>
      </c>
    </row>
    <row r="1050" spans="1:52" ht="30" customHeight="1" x14ac:dyDescent="0.3">
      <c r="A1050" s="22" t="s">
        <v>1134</v>
      </c>
      <c r="B1050" s="22" t="s">
        <v>677</v>
      </c>
      <c r="C1050" s="22" t="s">
        <v>678</v>
      </c>
      <c r="D1050" s="23">
        <v>3.2500000000000001E-2</v>
      </c>
      <c r="E1050" s="25">
        <f>단가대비표!O172</f>
        <v>0</v>
      </c>
      <c r="F1050" s="28">
        <f>TRUNC(E1050*D1050,1)</f>
        <v>0</v>
      </c>
      <c r="G1050" s="25">
        <f>단가대비표!P172</f>
        <v>172068</v>
      </c>
      <c r="H1050" s="28">
        <f>TRUNC(G1050*D1050,1)</f>
        <v>5592.2</v>
      </c>
      <c r="I1050" s="25">
        <f>단가대비표!V172</f>
        <v>0</v>
      </c>
      <c r="J1050" s="28">
        <f>TRUNC(I1050*D1050,1)</f>
        <v>0</v>
      </c>
      <c r="K1050" s="25">
        <f>TRUNC(E1050+G1050+I1050,1)</f>
        <v>172068</v>
      </c>
      <c r="L1050" s="28">
        <f>TRUNC(F1050+H1050+J1050,1)</f>
        <v>5592.2</v>
      </c>
      <c r="M1050" s="22" t="s">
        <v>52</v>
      </c>
      <c r="N1050" s="2" t="s">
        <v>2198</v>
      </c>
      <c r="O1050" s="2" t="s">
        <v>1186</v>
      </c>
      <c r="P1050" s="2" t="s">
        <v>64</v>
      </c>
      <c r="Q1050" s="2" t="s">
        <v>64</v>
      </c>
      <c r="R1050" s="2" t="s">
        <v>63</v>
      </c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2" t="s">
        <v>52</v>
      </c>
      <c r="AW1050" s="2" t="s">
        <v>2201</v>
      </c>
      <c r="AX1050" s="2" t="s">
        <v>52</v>
      </c>
      <c r="AY1050" s="2" t="s">
        <v>52</v>
      </c>
      <c r="AZ1050" s="2" t="s">
        <v>52</v>
      </c>
    </row>
    <row r="1051" spans="1:52" ht="30" customHeight="1" x14ac:dyDescent="0.3">
      <c r="A1051" s="22" t="s">
        <v>681</v>
      </c>
      <c r="B1051" s="22" t="s">
        <v>52</v>
      </c>
      <c r="C1051" s="22" t="s">
        <v>52</v>
      </c>
      <c r="D1051" s="23"/>
      <c r="E1051" s="25"/>
      <c r="F1051" s="28">
        <f>TRUNC(SUMIF(N1050:N1050, N1049, F1050:F1050),0)</f>
        <v>0</v>
      </c>
      <c r="G1051" s="25"/>
      <c r="H1051" s="28">
        <f>TRUNC(SUMIF(N1050:N1050, N1049, H1050:H1050),0)</f>
        <v>5592</v>
      </c>
      <c r="I1051" s="25"/>
      <c r="J1051" s="28">
        <f>TRUNC(SUMIF(N1050:N1050, N1049, J1050:J1050),0)</f>
        <v>0</v>
      </c>
      <c r="K1051" s="25"/>
      <c r="L1051" s="28">
        <f>F1051+H1051+J1051</f>
        <v>5592</v>
      </c>
      <c r="M1051" s="22" t="s">
        <v>52</v>
      </c>
      <c r="N1051" s="2" t="s">
        <v>67</v>
      </c>
      <c r="O1051" s="2" t="s">
        <v>67</v>
      </c>
      <c r="P1051" s="2" t="s">
        <v>52</v>
      </c>
      <c r="Q1051" s="2" t="s">
        <v>52</v>
      </c>
      <c r="R1051" s="2" t="s">
        <v>52</v>
      </c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2" t="s">
        <v>52</v>
      </c>
      <c r="AW1051" s="2" t="s">
        <v>52</v>
      </c>
      <c r="AX1051" s="2" t="s">
        <v>52</v>
      </c>
      <c r="AY1051" s="2" t="s">
        <v>52</v>
      </c>
      <c r="AZ1051" s="2" t="s">
        <v>52</v>
      </c>
    </row>
    <row r="1052" spans="1:52" ht="30" customHeight="1" x14ac:dyDescent="0.3">
      <c r="A1052" s="23"/>
      <c r="B1052" s="23"/>
      <c r="C1052" s="23"/>
      <c r="D1052" s="23"/>
      <c r="E1052" s="25"/>
      <c r="F1052" s="28"/>
      <c r="G1052" s="25"/>
      <c r="H1052" s="28"/>
      <c r="I1052" s="25"/>
      <c r="J1052" s="28"/>
      <c r="K1052" s="25"/>
      <c r="L1052" s="28"/>
      <c r="M1052" s="23"/>
    </row>
    <row r="1053" spans="1:52" ht="30" customHeight="1" x14ac:dyDescent="0.3">
      <c r="A1053" s="19" t="s">
        <v>2202</v>
      </c>
      <c r="B1053" s="20"/>
      <c r="C1053" s="20"/>
      <c r="D1053" s="20"/>
      <c r="E1053" s="24"/>
      <c r="F1053" s="27"/>
      <c r="G1053" s="24"/>
      <c r="H1053" s="27"/>
      <c r="I1053" s="24"/>
      <c r="J1053" s="27"/>
      <c r="K1053" s="24"/>
      <c r="L1053" s="27"/>
      <c r="M1053" s="21"/>
      <c r="N1053" s="1" t="s">
        <v>516</v>
      </c>
    </row>
    <row r="1054" spans="1:52" ht="30" customHeight="1" x14ac:dyDescent="0.3">
      <c r="A1054" s="22" t="s">
        <v>1956</v>
      </c>
      <c r="B1054" s="22" t="s">
        <v>677</v>
      </c>
      <c r="C1054" s="22" t="s">
        <v>678</v>
      </c>
      <c r="D1054" s="23">
        <v>1.6E-2</v>
      </c>
      <c r="E1054" s="25">
        <f>단가대비표!O188</f>
        <v>0</v>
      </c>
      <c r="F1054" s="28">
        <f>TRUNC(E1054*D1054,1)</f>
        <v>0</v>
      </c>
      <c r="G1054" s="25">
        <f>단가대비표!P188</f>
        <v>256883</v>
      </c>
      <c r="H1054" s="28">
        <f>TRUNC(G1054*D1054,1)</f>
        <v>4110.1000000000004</v>
      </c>
      <c r="I1054" s="25">
        <f>단가대비표!V188</f>
        <v>0</v>
      </c>
      <c r="J1054" s="28">
        <f>TRUNC(I1054*D1054,1)</f>
        <v>0</v>
      </c>
      <c r="K1054" s="25">
        <f>TRUNC(E1054+G1054+I1054,1)</f>
        <v>256883</v>
      </c>
      <c r="L1054" s="28">
        <f>TRUNC(F1054+H1054+J1054,1)</f>
        <v>4110.1000000000004</v>
      </c>
      <c r="M1054" s="22" t="s">
        <v>52</v>
      </c>
      <c r="N1054" s="2" t="s">
        <v>516</v>
      </c>
      <c r="O1054" s="2" t="s">
        <v>1957</v>
      </c>
      <c r="P1054" s="2" t="s">
        <v>64</v>
      </c>
      <c r="Q1054" s="2" t="s">
        <v>64</v>
      </c>
      <c r="R1054" s="2" t="s">
        <v>63</v>
      </c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  <c r="AU1054" s="3"/>
      <c r="AV1054" s="2" t="s">
        <v>52</v>
      </c>
      <c r="AW1054" s="2" t="s">
        <v>2203</v>
      </c>
      <c r="AX1054" s="2" t="s">
        <v>52</v>
      </c>
      <c r="AY1054" s="2" t="s">
        <v>52</v>
      </c>
      <c r="AZ1054" s="2" t="s">
        <v>52</v>
      </c>
    </row>
    <row r="1055" spans="1:52" ht="30" customHeight="1" x14ac:dyDescent="0.3">
      <c r="A1055" s="22" t="s">
        <v>1134</v>
      </c>
      <c r="B1055" s="22" t="s">
        <v>677</v>
      </c>
      <c r="C1055" s="22" t="s">
        <v>678</v>
      </c>
      <c r="D1055" s="23">
        <v>1.0999999999999999E-2</v>
      </c>
      <c r="E1055" s="25">
        <f>단가대비표!O172</f>
        <v>0</v>
      </c>
      <c r="F1055" s="28">
        <f>TRUNC(E1055*D1055,1)</f>
        <v>0</v>
      </c>
      <c r="G1055" s="25">
        <f>단가대비표!P172</f>
        <v>172068</v>
      </c>
      <c r="H1055" s="28">
        <f>TRUNC(G1055*D1055,1)</f>
        <v>1892.7</v>
      </c>
      <c r="I1055" s="25">
        <f>단가대비표!V172</f>
        <v>0</v>
      </c>
      <c r="J1055" s="28">
        <f>TRUNC(I1055*D1055,1)</f>
        <v>0</v>
      </c>
      <c r="K1055" s="25">
        <f>TRUNC(E1055+G1055+I1055,1)</f>
        <v>172068</v>
      </c>
      <c r="L1055" s="28">
        <f>TRUNC(F1055+H1055+J1055,1)</f>
        <v>1892.7</v>
      </c>
      <c r="M1055" s="22" t="s">
        <v>52</v>
      </c>
      <c r="N1055" s="2" t="s">
        <v>516</v>
      </c>
      <c r="O1055" s="2" t="s">
        <v>1186</v>
      </c>
      <c r="P1055" s="2" t="s">
        <v>64</v>
      </c>
      <c r="Q1055" s="2" t="s">
        <v>64</v>
      </c>
      <c r="R1055" s="2" t="s">
        <v>63</v>
      </c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2" t="s">
        <v>52</v>
      </c>
      <c r="AW1055" s="2" t="s">
        <v>2204</v>
      </c>
      <c r="AX1055" s="2" t="s">
        <v>52</v>
      </c>
      <c r="AY1055" s="2" t="s">
        <v>52</v>
      </c>
      <c r="AZ1055" s="2" t="s">
        <v>52</v>
      </c>
    </row>
    <row r="1056" spans="1:52" ht="30" customHeight="1" x14ac:dyDescent="0.3">
      <c r="A1056" s="22" t="s">
        <v>681</v>
      </c>
      <c r="B1056" s="22" t="s">
        <v>52</v>
      </c>
      <c r="C1056" s="22" t="s">
        <v>52</v>
      </c>
      <c r="D1056" s="23"/>
      <c r="E1056" s="25"/>
      <c r="F1056" s="28">
        <f>TRUNC(SUMIF(N1054:N1055, N1053, F1054:F1055),0)</f>
        <v>0</v>
      </c>
      <c r="G1056" s="25"/>
      <c r="H1056" s="28">
        <f>TRUNC(SUMIF(N1054:N1055, N1053, H1054:H1055),0)</f>
        <v>6002</v>
      </c>
      <c r="I1056" s="25"/>
      <c r="J1056" s="28">
        <f>TRUNC(SUMIF(N1054:N1055, N1053, J1054:J1055),0)</f>
        <v>0</v>
      </c>
      <c r="K1056" s="25"/>
      <c r="L1056" s="28">
        <f>F1056+H1056+J1056</f>
        <v>6002</v>
      </c>
      <c r="M1056" s="22" t="s">
        <v>52</v>
      </c>
      <c r="N1056" s="2" t="s">
        <v>67</v>
      </c>
      <c r="O1056" s="2" t="s">
        <v>67</v>
      </c>
      <c r="P1056" s="2" t="s">
        <v>52</v>
      </c>
      <c r="Q1056" s="2" t="s">
        <v>52</v>
      </c>
      <c r="R1056" s="2" t="s">
        <v>52</v>
      </c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  <c r="AT1056" s="3"/>
      <c r="AU1056" s="3"/>
      <c r="AV1056" s="2" t="s">
        <v>52</v>
      </c>
      <c r="AW1056" s="2" t="s">
        <v>52</v>
      </c>
      <c r="AX1056" s="2" t="s">
        <v>52</v>
      </c>
      <c r="AY1056" s="2" t="s">
        <v>52</v>
      </c>
      <c r="AZ1056" s="2" t="s">
        <v>52</v>
      </c>
    </row>
    <row r="1057" spans="1:52" ht="30" customHeight="1" x14ac:dyDescent="0.3">
      <c r="A1057" s="23"/>
      <c r="B1057" s="23"/>
      <c r="C1057" s="23"/>
      <c r="D1057" s="23"/>
      <c r="E1057" s="25"/>
      <c r="F1057" s="28"/>
      <c r="G1057" s="25"/>
      <c r="H1057" s="28"/>
      <c r="I1057" s="25"/>
      <c r="J1057" s="28"/>
      <c r="K1057" s="25"/>
      <c r="L1057" s="28"/>
      <c r="M1057" s="23"/>
    </row>
    <row r="1058" spans="1:52" ht="30" customHeight="1" x14ac:dyDescent="0.3">
      <c r="A1058" s="19" t="s">
        <v>2205</v>
      </c>
      <c r="B1058" s="20"/>
      <c r="C1058" s="20"/>
      <c r="D1058" s="20"/>
      <c r="E1058" s="24"/>
      <c r="F1058" s="27"/>
      <c r="G1058" s="24"/>
      <c r="H1058" s="27"/>
      <c r="I1058" s="24"/>
      <c r="J1058" s="27"/>
      <c r="K1058" s="24"/>
      <c r="L1058" s="27"/>
      <c r="M1058" s="21"/>
      <c r="N1058" s="1" t="s">
        <v>521</v>
      </c>
    </row>
    <row r="1059" spans="1:52" ht="30" customHeight="1" x14ac:dyDescent="0.3">
      <c r="A1059" s="22" t="s">
        <v>2206</v>
      </c>
      <c r="B1059" s="22" t="s">
        <v>677</v>
      </c>
      <c r="C1059" s="22" t="s">
        <v>678</v>
      </c>
      <c r="D1059" s="23">
        <v>0.38</v>
      </c>
      <c r="E1059" s="25">
        <f>단가대비표!O183</f>
        <v>0</v>
      </c>
      <c r="F1059" s="28">
        <f>TRUNC(E1059*D1059,1)</f>
        <v>0</v>
      </c>
      <c r="G1059" s="25">
        <f>단가대비표!P183</f>
        <v>270807</v>
      </c>
      <c r="H1059" s="28">
        <f>TRUNC(G1059*D1059,1)</f>
        <v>102906.6</v>
      </c>
      <c r="I1059" s="25">
        <f>단가대비표!V183</f>
        <v>0</v>
      </c>
      <c r="J1059" s="28">
        <f>TRUNC(I1059*D1059,1)</f>
        <v>0</v>
      </c>
      <c r="K1059" s="25">
        <f t="shared" ref="K1059:L1061" si="167">TRUNC(E1059+G1059+I1059,1)</f>
        <v>270807</v>
      </c>
      <c r="L1059" s="28">
        <f t="shared" si="167"/>
        <v>102906.6</v>
      </c>
      <c r="M1059" s="22" t="s">
        <v>52</v>
      </c>
      <c r="N1059" s="2" t="s">
        <v>521</v>
      </c>
      <c r="O1059" s="2" t="s">
        <v>2207</v>
      </c>
      <c r="P1059" s="2" t="s">
        <v>64</v>
      </c>
      <c r="Q1059" s="2" t="s">
        <v>64</v>
      </c>
      <c r="R1059" s="2" t="s">
        <v>63</v>
      </c>
      <c r="S1059" s="3"/>
      <c r="T1059" s="3"/>
      <c r="U1059" s="3"/>
      <c r="V1059" s="3">
        <v>1</v>
      </c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P1059" s="3"/>
      <c r="AQ1059" s="3"/>
      <c r="AR1059" s="3"/>
      <c r="AS1059" s="3"/>
      <c r="AT1059" s="3"/>
      <c r="AU1059" s="3"/>
      <c r="AV1059" s="2" t="s">
        <v>52</v>
      </c>
      <c r="AW1059" s="2" t="s">
        <v>2208</v>
      </c>
      <c r="AX1059" s="2" t="s">
        <v>52</v>
      </c>
      <c r="AY1059" s="2" t="s">
        <v>52</v>
      </c>
      <c r="AZ1059" s="2" t="s">
        <v>52</v>
      </c>
    </row>
    <row r="1060" spans="1:52" ht="30" customHeight="1" x14ac:dyDescent="0.3">
      <c r="A1060" s="22" t="s">
        <v>1134</v>
      </c>
      <c r="B1060" s="22" t="s">
        <v>677</v>
      </c>
      <c r="C1060" s="22" t="s">
        <v>678</v>
      </c>
      <c r="D1060" s="23">
        <v>0.252</v>
      </c>
      <c r="E1060" s="25">
        <f>단가대비표!O172</f>
        <v>0</v>
      </c>
      <c r="F1060" s="28">
        <f>TRUNC(E1060*D1060,1)</f>
        <v>0</v>
      </c>
      <c r="G1060" s="25">
        <f>단가대비표!P172</f>
        <v>172068</v>
      </c>
      <c r="H1060" s="28">
        <f>TRUNC(G1060*D1060,1)</f>
        <v>43361.1</v>
      </c>
      <c r="I1060" s="25">
        <f>단가대비표!V172</f>
        <v>0</v>
      </c>
      <c r="J1060" s="28">
        <f>TRUNC(I1060*D1060,1)</f>
        <v>0</v>
      </c>
      <c r="K1060" s="25">
        <f t="shared" si="167"/>
        <v>172068</v>
      </c>
      <c r="L1060" s="28">
        <f t="shared" si="167"/>
        <v>43361.1</v>
      </c>
      <c r="M1060" s="22" t="s">
        <v>52</v>
      </c>
      <c r="N1060" s="2" t="s">
        <v>521</v>
      </c>
      <c r="O1060" s="2" t="s">
        <v>1186</v>
      </c>
      <c r="P1060" s="2" t="s">
        <v>64</v>
      </c>
      <c r="Q1060" s="2" t="s">
        <v>64</v>
      </c>
      <c r="R1060" s="2" t="s">
        <v>63</v>
      </c>
      <c r="S1060" s="3"/>
      <c r="T1060" s="3"/>
      <c r="U1060" s="3"/>
      <c r="V1060" s="3">
        <v>1</v>
      </c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  <c r="AT1060" s="3"/>
      <c r="AU1060" s="3"/>
      <c r="AV1060" s="2" t="s">
        <v>52</v>
      </c>
      <c r="AW1060" s="2" t="s">
        <v>2209</v>
      </c>
      <c r="AX1060" s="2" t="s">
        <v>52</v>
      </c>
      <c r="AY1060" s="2" t="s">
        <v>52</v>
      </c>
      <c r="AZ1060" s="2" t="s">
        <v>52</v>
      </c>
    </row>
    <row r="1061" spans="1:52" ht="30" customHeight="1" x14ac:dyDescent="0.3">
      <c r="A1061" s="22" t="s">
        <v>1239</v>
      </c>
      <c r="B1061" s="22" t="s">
        <v>1292</v>
      </c>
      <c r="C1061" s="22" t="s">
        <v>630</v>
      </c>
      <c r="D1061" s="23">
        <v>1</v>
      </c>
      <c r="E1061" s="25">
        <v>0</v>
      </c>
      <c r="F1061" s="28">
        <f>TRUNC(E1061*D1061,1)</f>
        <v>0</v>
      </c>
      <c r="G1061" s="25">
        <v>0</v>
      </c>
      <c r="H1061" s="28">
        <f>TRUNC(G1061*D1061,1)</f>
        <v>0</v>
      </c>
      <c r="I1061" s="25">
        <f>TRUNC(SUMIF(V1059:V1061, RIGHTB(O1061, 1), H1059:H1061)*U1061, 2)</f>
        <v>2925.35</v>
      </c>
      <c r="J1061" s="28">
        <f>TRUNC(I1061*D1061,1)</f>
        <v>2925.3</v>
      </c>
      <c r="K1061" s="25">
        <f t="shared" si="167"/>
        <v>2925.3</v>
      </c>
      <c r="L1061" s="28">
        <f t="shared" si="167"/>
        <v>2925.3</v>
      </c>
      <c r="M1061" s="22" t="s">
        <v>52</v>
      </c>
      <c r="N1061" s="2" t="s">
        <v>521</v>
      </c>
      <c r="O1061" s="2" t="s">
        <v>631</v>
      </c>
      <c r="P1061" s="2" t="s">
        <v>64</v>
      </c>
      <c r="Q1061" s="2" t="s">
        <v>64</v>
      </c>
      <c r="R1061" s="2" t="s">
        <v>64</v>
      </c>
      <c r="S1061" s="3">
        <v>1</v>
      </c>
      <c r="T1061" s="3">
        <v>2</v>
      </c>
      <c r="U1061" s="3">
        <v>0.02</v>
      </c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  <c r="AU1061" s="3"/>
      <c r="AV1061" s="2" t="s">
        <v>52</v>
      </c>
      <c r="AW1061" s="2" t="s">
        <v>2210</v>
      </c>
      <c r="AX1061" s="2" t="s">
        <v>52</v>
      </c>
      <c r="AY1061" s="2" t="s">
        <v>52</v>
      </c>
      <c r="AZ1061" s="2" t="s">
        <v>52</v>
      </c>
    </row>
    <row r="1062" spans="1:52" ht="30" customHeight="1" x14ac:dyDescent="0.3">
      <c r="A1062" s="22" t="s">
        <v>681</v>
      </c>
      <c r="B1062" s="22" t="s">
        <v>52</v>
      </c>
      <c r="C1062" s="22" t="s">
        <v>52</v>
      </c>
      <c r="D1062" s="23"/>
      <c r="E1062" s="25"/>
      <c r="F1062" s="28">
        <f>TRUNC(SUMIF(N1059:N1061, N1058, F1059:F1061),0)</f>
        <v>0</v>
      </c>
      <c r="G1062" s="25"/>
      <c r="H1062" s="28">
        <f>TRUNC(SUMIF(N1059:N1061, N1058, H1059:H1061),0)</f>
        <v>146267</v>
      </c>
      <c r="I1062" s="25"/>
      <c r="J1062" s="28">
        <f>TRUNC(SUMIF(N1059:N1061, N1058, J1059:J1061),0)</f>
        <v>2925</v>
      </c>
      <c r="K1062" s="25"/>
      <c r="L1062" s="28">
        <f>F1062+H1062+J1062</f>
        <v>149192</v>
      </c>
      <c r="M1062" s="22" t="s">
        <v>52</v>
      </c>
      <c r="N1062" s="2" t="s">
        <v>67</v>
      </c>
      <c r="O1062" s="2" t="s">
        <v>67</v>
      </c>
      <c r="P1062" s="2" t="s">
        <v>52</v>
      </c>
      <c r="Q1062" s="2" t="s">
        <v>52</v>
      </c>
      <c r="R1062" s="2" t="s">
        <v>52</v>
      </c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  <c r="AT1062" s="3"/>
      <c r="AU1062" s="3"/>
      <c r="AV1062" s="2" t="s">
        <v>52</v>
      </c>
      <c r="AW1062" s="2" t="s">
        <v>52</v>
      </c>
      <c r="AX1062" s="2" t="s">
        <v>52</v>
      </c>
      <c r="AY1062" s="2" t="s">
        <v>52</v>
      </c>
      <c r="AZ1062" s="2" t="s">
        <v>52</v>
      </c>
    </row>
    <row r="1063" spans="1:52" ht="30" customHeight="1" x14ac:dyDescent="0.3">
      <c r="A1063" s="23"/>
      <c r="B1063" s="23"/>
      <c r="C1063" s="23"/>
      <c r="D1063" s="23"/>
      <c r="E1063" s="25"/>
      <c r="F1063" s="28"/>
      <c r="G1063" s="25"/>
      <c r="H1063" s="28"/>
      <c r="I1063" s="25"/>
      <c r="J1063" s="28"/>
      <c r="K1063" s="25"/>
      <c r="L1063" s="28"/>
      <c r="M1063" s="23"/>
    </row>
    <row r="1064" spans="1:52" ht="30" customHeight="1" x14ac:dyDescent="0.3">
      <c r="A1064" s="19" t="s">
        <v>2211</v>
      </c>
      <c r="B1064" s="20"/>
      <c r="C1064" s="20"/>
      <c r="D1064" s="20"/>
      <c r="E1064" s="24"/>
      <c r="F1064" s="27"/>
      <c r="G1064" s="24"/>
      <c r="H1064" s="27"/>
      <c r="I1064" s="24"/>
      <c r="J1064" s="27"/>
      <c r="K1064" s="24"/>
      <c r="L1064" s="27"/>
      <c r="M1064" s="21"/>
      <c r="N1064" s="1" t="s">
        <v>507</v>
      </c>
    </row>
    <row r="1065" spans="1:52" ht="30" customHeight="1" x14ac:dyDescent="0.3">
      <c r="A1065" s="22" t="s">
        <v>1134</v>
      </c>
      <c r="B1065" s="22" t="s">
        <v>677</v>
      </c>
      <c r="C1065" s="22" t="s">
        <v>678</v>
      </c>
      <c r="D1065" s="23">
        <v>0.06</v>
      </c>
      <c r="E1065" s="25">
        <f>단가대비표!O172</f>
        <v>0</v>
      </c>
      <c r="F1065" s="28">
        <f>TRUNC(E1065*D1065,1)</f>
        <v>0</v>
      </c>
      <c r="G1065" s="25">
        <f>단가대비표!P172</f>
        <v>172068</v>
      </c>
      <c r="H1065" s="28">
        <f>TRUNC(G1065*D1065,1)</f>
        <v>10324</v>
      </c>
      <c r="I1065" s="25">
        <f>단가대비표!V172</f>
        <v>0</v>
      </c>
      <c r="J1065" s="28">
        <f>TRUNC(I1065*D1065,1)</f>
        <v>0</v>
      </c>
      <c r="K1065" s="25">
        <f>TRUNC(E1065+G1065+I1065,1)</f>
        <v>172068</v>
      </c>
      <c r="L1065" s="28">
        <f>TRUNC(F1065+H1065+J1065,1)</f>
        <v>10324</v>
      </c>
      <c r="M1065" s="22" t="s">
        <v>52</v>
      </c>
      <c r="N1065" s="2" t="s">
        <v>507</v>
      </c>
      <c r="O1065" s="2" t="s">
        <v>1186</v>
      </c>
      <c r="P1065" s="2" t="s">
        <v>64</v>
      </c>
      <c r="Q1065" s="2" t="s">
        <v>64</v>
      </c>
      <c r="R1065" s="2" t="s">
        <v>63</v>
      </c>
      <c r="S1065" s="3"/>
      <c r="T1065" s="3"/>
      <c r="U1065" s="3"/>
      <c r="V1065" s="3">
        <v>1</v>
      </c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2" t="s">
        <v>52</v>
      </c>
      <c r="AW1065" s="2" t="s">
        <v>2212</v>
      </c>
      <c r="AX1065" s="2" t="s">
        <v>52</v>
      </c>
      <c r="AY1065" s="2" t="s">
        <v>52</v>
      </c>
      <c r="AZ1065" s="2" t="s">
        <v>52</v>
      </c>
    </row>
    <row r="1066" spans="1:52" ht="30" customHeight="1" x14ac:dyDescent="0.3">
      <c r="A1066" s="22" t="s">
        <v>673</v>
      </c>
      <c r="B1066" s="22" t="s">
        <v>1485</v>
      </c>
      <c r="C1066" s="22" t="s">
        <v>630</v>
      </c>
      <c r="D1066" s="23">
        <v>1</v>
      </c>
      <c r="E1066" s="25">
        <f>TRUNC(SUMIF(V1065:V1066, RIGHTB(O1066, 1), H1065:H1066)*U1066, 2)</f>
        <v>516.20000000000005</v>
      </c>
      <c r="F1066" s="28">
        <f>TRUNC(E1066*D1066,1)</f>
        <v>516.20000000000005</v>
      </c>
      <c r="G1066" s="25">
        <v>0</v>
      </c>
      <c r="H1066" s="28">
        <f>TRUNC(G1066*D1066,1)</f>
        <v>0</v>
      </c>
      <c r="I1066" s="25">
        <v>0</v>
      </c>
      <c r="J1066" s="28">
        <f>TRUNC(I1066*D1066,1)</f>
        <v>0</v>
      </c>
      <c r="K1066" s="25">
        <f>TRUNC(E1066+G1066+I1066,1)</f>
        <v>516.20000000000005</v>
      </c>
      <c r="L1066" s="28">
        <f>TRUNC(F1066+H1066+J1066,1)</f>
        <v>516.20000000000005</v>
      </c>
      <c r="M1066" s="22" t="s">
        <v>52</v>
      </c>
      <c r="N1066" s="2" t="s">
        <v>507</v>
      </c>
      <c r="O1066" s="2" t="s">
        <v>631</v>
      </c>
      <c r="P1066" s="2" t="s">
        <v>64</v>
      </c>
      <c r="Q1066" s="2" t="s">
        <v>64</v>
      </c>
      <c r="R1066" s="2" t="s">
        <v>64</v>
      </c>
      <c r="S1066" s="3">
        <v>1</v>
      </c>
      <c r="T1066" s="3">
        <v>0</v>
      </c>
      <c r="U1066" s="3">
        <v>0.05</v>
      </c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P1066" s="3"/>
      <c r="AQ1066" s="3"/>
      <c r="AR1066" s="3"/>
      <c r="AS1066" s="3"/>
      <c r="AT1066" s="3"/>
      <c r="AU1066" s="3"/>
      <c r="AV1066" s="2" t="s">
        <v>52</v>
      </c>
      <c r="AW1066" s="2" t="s">
        <v>2213</v>
      </c>
      <c r="AX1066" s="2" t="s">
        <v>52</v>
      </c>
      <c r="AY1066" s="2" t="s">
        <v>52</v>
      </c>
      <c r="AZ1066" s="2" t="s">
        <v>52</v>
      </c>
    </row>
    <row r="1067" spans="1:52" ht="30" customHeight="1" x14ac:dyDescent="0.3">
      <c r="A1067" s="22" t="s">
        <v>681</v>
      </c>
      <c r="B1067" s="22" t="s">
        <v>52</v>
      </c>
      <c r="C1067" s="22" t="s">
        <v>52</v>
      </c>
      <c r="D1067" s="23"/>
      <c r="E1067" s="25"/>
      <c r="F1067" s="28">
        <f>TRUNC(SUMIF(N1065:N1066, N1064, F1065:F1066),0)</f>
        <v>516</v>
      </c>
      <c r="G1067" s="25"/>
      <c r="H1067" s="28">
        <f>TRUNC(SUMIF(N1065:N1066, N1064, H1065:H1066),0)</f>
        <v>10324</v>
      </c>
      <c r="I1067" s="25"/>
      <c r="J1067" s="28">
        <f>TRUNC(SUMIF(N1065:N1066, N1064, J1065:J1066),0)</f>
        <v>0</v>
      </c>
      <c r="K1067" s="25"/>
      <c r="L1067" s="28">
        <f>F1067+H1067+J1067</f>
        <v>10840</v>
      </c>
      <c r="M1067" s="22" t="s">
        <v>52</v>
      </c>
      <c r="N1067" s="2" t="s">
        <v>67</v>
      </c>
      <c r="O1067" s="2" t="s">
        <v>67</v>
      </c>
      <c r="P1067" s="2" t="s">
        <v>52</v>
      </c>
      <c r="Q1067" s="2" t="s">
        <v>52</v>
      </c>
      <c r="R1067" s="2" t="s">
        <v>52</v>
      </c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2" t="s">
        <v>52</v>
      </c>
      <c r="AW1067" s="2" t="s">
        <v>52</v>
      </c>
      <c r="AX1067" s="2" t="s">
        <v>52</v>
      </c>
      <c r="AY1067" s="2" t="s">
        <v>52</v>
      </c>
      <c r="AZ1067" s="2" t="s">
        <v>52</v>
      </c>
    </row>
    <row r="1068" spans="1:52" ht="30" customHeight="1" x14ac:dyDescent="0.3">
      <c r="A1068" s="23"/>
      <c r="B1068" s="23"/>
      <c r="C1068" s="23"/>
      <c r="D1068" s="23"/>
      <c r="E1068" s="25"/>
      <c r="F1068" s="28"/>
      <c r="G1068" s="25"/>
      <c r="H1068" s="28"/>
      <c r="I1068" s="25"/>
      <c r="J1068" s="28"/>
      <c r="K1068" s="25"/>
      <c r="L1068" s="28"/>
      <c r="M1068" s="23"/>
    </row>
    <row r="1069" spans="1:52" ht="30" customHeight="1" x14ac:dyDescent="0.3">
      <c r="A1069" s="19" t="s">
        <v>2214</v>
      </c>
      <c r="B1069" s="20"/>
      <c r="C1069" s="20"/>
      <c r="D1069" s="20"/>
      <c r="E1069" s="24"/>
      <c r="F1069" s="27"/>
      <c r="G1069" s="24"/>
      <c r="H1069" s="27"/>
      <c r="I1069" s="24"/>
      <c r="J1069" s="27"/>
      <c r="K1069" s="24"/>
      <c r="L1069" s="27"/>
      <c r="M1069" s="21"/>
      <c r="N1069" s="1" t="s">
        <v>472</v>
      </c>
    </row>
    <row r="1070" spans="1:52" ht="30" customHeight="1" x14ac:dyDescent="0.3">
      <c r="A1070" s="22" t="s">
        <v>1794</v>
      </c>
      <c r="B1070" s="22" t="s">
        <v>677</v>
      </c>
      <c r="C1070" s="22" t="s">
        <v>678</v>
      </c>
      <c r="D1070" s="23">
        <v>5.1999999999999998E-2</v>
      </c>
      <c r="E1070" s="25">
        <f>단가대비표!O180</f>
        <v>0</v>
      </c>
      <c r="F1070" s="28">
        <f>TRUNC(E1070*D1070,1)</f>
        <v>0</v>
      </c>
      <c r="G1070" s="25">
        <f>단가대비표!P180</f>
        <v>282536</v>
      </c>
      <c r="H1070" s="28">
        <f>TRUNC(G1070*D1070,1)</f>
        <v>14691.8</v>
      </c>
      <c r="I1070" s="25">
        <f>단가대비표!V180</f>
        <v>0</v>
      </c>
      <c r="J1070" s="28">
        <f>TRUNC(I1070*D1070,1)</f>
        <v>0</v>
      </c>
      <c r="K1070" s="25">
        <f t="shared" ref="K1070:L1073" si="168">TRUNC(E1070+G1070+I1070,1)</f>
        <v>282536</v>
      </c>
      <c r="L1070" s="28">
        <f t="shared" si="168"/>
        <v>14691.8</v>
      </c>
      <c r="M1070" s="22" t="s">
        <v>52</v>
      </c>
      <c r="N1070" s="2" t="s">
        <v>472</v>
      </c>
      <c r="O1070" s="2" t="s">
        <v>1795</v>
      </c>
      <c r="P1070" s="2" t="s">
        <v>64</v>
      </c>
      <c r="Q1070" s="2" t="s">
        <v>64</v>
      </c>
      <c r="R1070" s="2" t="s">
        <v>63</v>
      </c>
      <c r="S1070" s="3"/>
      <c r="T1070" s="3"/>
      <c r="U1070" s="3"/>
      <c r="V1070" s="3">
        <v>1</v>
      </c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/>
      <c r="AQ1070" s="3"/>
      <c r="AR1070" s="3"/>
      <c r="AS1070" s="3"/>
      <c r="AT1070" s="3"/>
      <c r="AU1070" s="3"/>
      <c r="AV1070" s="2" t="s">
        <v>52</v>
      </c>
      <c r="AW1070" s="2" t="s">
        <v>2215</v>
      </c>
      <c r="AX1070" s="2" t="s">
        <v>52</v>
      </c>
      <c r="AY1070" s="2" t="s">
        <v>52</v>
      </c>
      <c r="AZ1070" s="2" t="s">
        <v>52</v>
      </c>
    </row>
    <row r="1071" spans="1:52" ht="30" customHeight="1" x14ac:dyDescent="0.3">
      <c r="A1071" s="22" t="s">
        <v>1791</v>
      </c>
      <c r="B1071" s="22" t="s">
        <v>677</v>
      </c>
      <c r="C1071" s="22" t="s">
        <v>678</v>
      </c>
      <c r="D1071" s="23">
        <v>4.3999999999999997E-2</v>
      </c>
      <c r="E1071" s="25">
        <f>단가대비표!O177</f>
        <v>0</v>
      </c>
      <c r="F1071" s="28">
        <f>TRUNC(E1071*D1071,1)</f>
        <v>0</v>
      </c>
      <c r="G1071" s="25">
        <f>단가대비표!P177</f>
        <v>239808</v>
      </c>
      <c r="H1071" s="28">
        <f>TRUNC(G1071*D1071,1)</f>
        <v>10551.5</v>
      </c>
      <c r="I1071" s="25">
        <f>단가대비표!V177</f>
        <v>0</v>
      </c>
      <c r="J1071" s="28">
        <f>TRUNC(I1071*D1071,1)</f>
        <v>0</v>
      </c>
      <c r="K1071" s="25">
        <f t="shared" si="168"/>
        <v>239808</v>
      </c>
      <c r="L1071" s="28">
        <f t="shared" si="168"/>
        <v>10551.5</v>
      </c>
      <c r="M1071" s="22" t="s">
        <v>52</v>
      </c>
      <c r="N1071" s="2" t="s">
        <v>472</v>
      </c>
      <c r="O1071" s="2" t="s">
        <v>1792</v>
      </c>
      <c r="P1071" s="2" t="s">
        <v>64</v>
      </c>
      <c r="Q1071" s="2" t="s">
        <v>64</v>
      </c>
      <c r="R1071" s="2" t="s">
        <v>63</v>
      </c>
      <c r="S1071" s="3"/>
      <c r="T1071" s="3"/>
      <c r="U1071" s="3"/>
      <c r="V1071" s="3">
        <v>1</v>
      </c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  <c r="AT1071" s="3"/>
      <c r="AU1071" s="3"/>
      <c r="AV1071" s="2" t="s">
        <v>52</v>
      </c>
      <c r="AW1071" s="2" t="s">
        <v>2216</v>
      </c>
      <c r="AX1071" s="2" t="s">
        <v>52</v>
      </c>
      <c r="AY1071" s="2" t="s">
        <v>52</v>
      </c>
      <c r="AZ1071" s="2" t="s">
        <v>52</v>
      </c>
    </row>
    <row r="1072" spans="1:52" ht="30" customHeight="1" x14ac:dyDescent="0.3">
      <c r="A1072" s="22" t="s">
        <v>1134</v>
      </c>
      <c r="B1072" s="22" t="s">
        <v>677</v>
      </c>
      <c r="C1072" s="22" t="s">
        <v>678</v>
      </c>
      <c r="D1072" s="23">
        <v>8.9999999999999993E-3</v>
      </c>
      <c r="E1072" s="25">
        <f>단가대비표!O172</f>
        <v>0</v>
      </c>
      <c r="F1072" s="28">
        <f>TRUNC(E1072*D1072,1)</f>
        <v>0</v>
      </c>
      <c r="G1072" s="25">
        <f>단가대비표!P172</f>
        <v>172068</v>
      </c>
      <c r="H1072" s="28">
        <f>TRUNC(G1072*D1072,1)</f>
        <v>1548.6</v>
      </c>
      <c r="I1072" s="25">
        <f>단가대비표!V172</f>
        <v>0</v>
      </c>
      <c r="J1072" s="28">
        <f>TRUNC(I1072*D1072,1)</f>
        <v>0</v>
      </c>
      <c r="K1072" s="25">
        <f t="shared" si="168"/>
        <v>172068</v>
      </c>
      <c r="L1072" s="28">
        <f t="shared" si="168"/>
        <v>1548.6</v>
      </c>
      <c r="M1072" s="22" t="s">
        <v>52</v>
      </c>
      <c r="N1072" s="2" t="s">
        <v>472</v>
      </c>
      <c r="O1072" s="2" t="s">
        <v>1186</v>
      </c>
      <c r="P1072" s="2" t="s">
        <v>64</v>
      </c>
      <c r="Q1072" s="2" t="s">
        <v>64</v>
      </c>
      <c r="R1072" s="2" t="s">
        <v>63</v>
      </c>
      <c r="S1072" s="3"/>
      <c r="T1072" s="3"/>
      <c r="U1072" s="3"/>
      <c r="V1072" s="3">
        <v>1</v>
      </c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  <c r="AT1072" s="3"/>
      <c r="AU1072" s="3"/>
      <c r="AV1072" s="2" t="s">
        <v>52</v>
      </c>
      <c r="AW1072" s="2" t="s">
        <v>2217</v>
      </c>
      <c r="AX1072" s="2" t="s">
        <v>52</v>
      </c>
      <c r="AY1072" s="2" t="s">
        <v>52</v>
      </c>
      <c r="AZ1072" s="2" t="s">
        <v>52</v>
      </c>
    </row>
    <row r="1073" spans="1:52" ht="30" customHeight="1" x14ac:dyDescent="0.3">
      <c r="A1073" s="22" t="s">
        <v>1239</v>
      </c>
      <c r="B1073" s="22" t="s">
        <v>1190</v>
      </c>
      <c r="C1073" s="22" t="s">
        <v>630</v>
      </c>
      <c r="D1073" s="23">
        <v>1</v>
      </c>
      <c r="E1073" s="25">
        <f>TRUNC(SUMIF(V1070:V1073, RIGHTB(O1073, 1), H1070:H1073)*U1073, 2)</f>
        <v>803.75</v>
      </c>
      <c r="F1073" s="28">
        <f>TRUNC(E1073*D1073,1)</f>
        <v>803.7</v>
      </c>
      <c r="G1073" s="25">
        <v>0</v>
      </c>
      <c r="H1073" s="28">
        <f>TRUNC(G1073*D1073,1)</f>
        <v>0</v>
      </c>
      <c r="I1073" s="25">
        <v>0</v>
      </c>
      <c r="J1073" s="28">
        <f>TRUNC(I1073*D1073,1)</f>
        <v>0</v>
      </c>
      <c r="K1073" s="25">
        <f t="shared" si="168"/>
        <v>803.7</v>
      </c>
      <c r="L1073" s="28">
        <f t="shared" si="168"/>
        <v>803.7</v>
      </c>
      <c r="M1073" s="22" t="s">
        <v>52</v>
      </c>
      <c r="N1073" s="2" t="s">
        <v>472</v>
      </c>
      <c r="O1073" s="2" t="s">
        <v>631</v>
      </c>
      <c r="P1073" s="2" t="s">
        <v>64</v>
      </c>
      <c r="Q1073" s="2" t="s">
        <v>64</v>
      </c>
      <c r="R1073" s="2" t="s">
        <v>64</v>
      </c>
      <c r="S1073" s="3">
        <v>1</v>
      </c>
      <c r="T1073" s="3">
        <v>0</v>
      </c>
      <c r="U1073" s="3">
        <v>0.03</v>
      </c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2" t="s">
        <v>52</v>
      </c>
      <c r="AW1073" s="2" t="s">
        <v>2218</v>
      </c>
      <c r="AX1073" s="2" t="s">
        <v>52</v>
      </c>
      <c r="AY1073" s="2" t="s">
        <v>52</v>
      </c>
      <c r="AZ1073" s="2" t="s">
        <v>52</v>
      </c>
    </row>
    <row r="1074" spans="1:52" ht="30" customHeight="1" x14ac:dyDescent="0.3">
      <c r="A1074" s="22" t="s">
        <v>681</v>
      </c>
      <c r="B1074" s="22" t="s">
        <v>52</v>
      </c>
      <c r="C1074" s="22" t="s">
        <v>52</v>
      </c>
      <c r="D1074" s="23"/>
      <c r="E1074" s="25"/>
      <c r="F1074" s="28">
        <f>TRUNC(SUMIF(N1070:N1073, N1069, F1070:F1073),0)</f>
        <v>803</v>
      </c>
      <c r="G1074" s="25"/>
      <c r="H1074" s="28">
        <f>TRUNC(SUMIF(N1070:N1073, N1069, H1070:H1073),0)</f>
        <v>26791</v>
      </c>
      <c r="I1074" s="25"/>
      <c r="J1074" s="28">
        <f>TRUNC(SUMIF(N1070:N1073, N1069, J1070:J1073),0)</f>
        <v>0</v>
      </c>
      <c r="K1074" s="25"/>
      <c r="L1074" s="28">
        <f>F1074+H1074+J1074</f>
        <v>27594</v>
      </c>
      <c r="M1074" s="22" t="s">
        <v>52</v>
      </c>
      <c r="N1074" s="2" t="s">
        <v>67</v>
      </c>
      <c r="O1074" s="2" t="s">
        <v>67</v>
      </c>
      <c r="P1074" s="2" t="s">
        <v>52</v>
      </c>
      <c r="Q1074" s="2" t="s">
        <v>52</v>
      </c>
      <c r="R1074" s="2" t="s">
        <v>52</v>
      </c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  <c r="AT1074" s="3"/>
      <c r="AU1074" s="3"/>
      <c r="AV1074" s="2" t="s">
        <v>52</v>
      </c>
      <c r="AW1074" s="2" t="s">
        <v>52</v>
      </c>
      <c r="AX1074" s="2" t="s">
        <v>52</v>
      </c>
      <c r="AY1074" s="2" t="s">
        <v>52</v>
      </c>
      <c r="AZ1074" s="2" t="s">
        <v>52</v>
      </c>
    </row>
    <row r="1075" spans="1:52" ht="30" customHeight="1" x14ac:dyDescent="0.3">
      <c r="A1075" s="23"/>
      <c r="B1075" s="23"/>
      <c r="C1075" s="23"/>
      <c r="D1075" s="23"/>
      <c r="E1075" s="25"/>
      <c r="F1075" s="28"/>
      <c r="G1075" s="25"/>
      <c r="H1075" s="28"/>
      <c r="I1075" s="25"/>
      <c r="J1075" s="28"/>
      <c r="K1075" s="25"/>
      <c r="L1075" s="28"/>
      <c r="M1075" s="23"/>
    </row>
    <row r="1076" spans="1:52" ht="30" customHeight="1" x14ac:dyDescent="0.3">
      <c r="A1076" s="19" t="s">
        <v>2219</v>
      </c>
      <c r="B1076" s="20"/>
      <c r="C1076" s="20"/>
      <c r="D1076" s="20"/>
      <c r="E1076" s="24"/>
      <c r="F1076" s="27"/>
      <c r="G1076" s="24"/>
      <c r="H1076" s="27"/>
      <c r="I1076" s="24"/>
      <c r="J1076" s="27"/>
      <c r="K1076" s="24"/>
      <c r="L1076" s="27"/>
      <c r="M1076" s="21"/>
      <c r="N1076" s="1" t="s">
        <v>526</v>
      </c>
    </row>
    <row r="1077" spans="1:52" ht="30" customHeight="1" x14ac:dyDescent="0.3">
      <c r="A1077" s="22" t="s">
        <v>1956</v>
      </c>
      <c r="B1077" s="22" t="s">
        <v>677</v>
      </c>
      <c r="C1077" s="22" t="s">
        <v>678</v>
      </c>
      <c r="D1077" s="23">
        <v>1.6E-2</v>
      </c>
      <c r="E1077" s="25">
        <f>단가대비표!O188</f>
        <v>0</v>
      </c>
      <c r="F1077" s="28">
        <f>TRUNC(E1077*D1077,1)</f>
        <v>0</v>
      </c>
      <c r="G1077" s="25">
        <f>단가대비표!P188</f>
        <v>256883</v>
      </c>
      <c r="H1077" s="28">
        <f>TRUNC(G1077*D1077,1)</f>
        <v>4110.1000000000004</v>
      </c>
      <c r="I1077" s="25">
        <f>단가대비표!V188</f>
        <v>0</v>
      </c>
      <c r="J1077" s="28">
        <f>TRUNC(I1077*D1077,1)</f>
        <v>0</v>
      </c>
      <c r="K1077" s="25">
        <f t="shared" ref="K1077:L1079" si="169">TRUNC(E1077+G1077+I1077,1)</f>
        <v>256883</v>
      </c>
      <c r="L1077" s="28">
        <f t="shared" si="169"/>
        <v>4110.1000000000004</v>
      </c>
      <c r="M1077" s="22" t="s">
        <v>52</v>
      </c>
      <c r="N1077" s="2" t="s">
        <v>526</v>
      </c>
      <c r="O1077" s="2" t="s">
        <v>1957</v>
      </c>
      <c r="P1077" s="2" t="s">
        <v>64</v>
      </c>
      <c r="Q1077" s="2" t="s">
        <v>64</v>
      </c>
      <c r="R1077" s="2" t="s">
        <v>63</v>
      </c>
      <c r="S1077" s="3"/>
      <c r="T1077" s="3"/>
      <c r="U1077" s="3"/>
      <c r="V1077" s="3">
        <v>1</v>
      </c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2" t="s">
        <v>52</v>
      </c>
      <c r="AW1077" s="2" t="s">
        <v>2220</v>
      </c>
      <c r="AX1077" s="2" t="s">
        <v>52</v>
      </c>
      <c r="AY1077" s="2" t="s">
        <v>52</v>
      </c>
      <c r="AZ1077" s="2" t="s">
        <v>52</v>
      </c>
    </row>
    <row r="1078" spans="1:52" ht="30" customHeight="1" x14ac:dyDescent="0.3">
      <c r="A1078" s="22" t="s">
        <v>1134</v>
      </c>
      <c r="B1078" s="22" t="s">
        <v>677</v>
      </c>
      <c r="C1078" s="22" t="s">
        <v>678</v>
      </c>
      <c r="D1078" s="23">
        <v>1.2E-2</v>
      </c>
      <c r="E1078" s="25">
        <f>단가대비표!O172</f>
        <v>0</v>
      </c>
      <c r="F1078" s="28">
        <f>TRUNC(E1078*D1078,1)</f>
        <v>0</v>
      </c>
      <c r="G1078" s="25">
        <f>단가대비표!P172</f>
        <v>172068</v>
      </c>
      <c r="H1078" s="28">
        <f>TRUNC(G1078*D1078,1)</f>
        <v>2064.8000000000002</v>
      </c>
      <c r="I1078" s="25">
        <f>단가대비표!V172</f>
        <v>0</v>
      </c>
      <c r="J1078" s="28">
        <f>TRUNC(I1078*D1078,1)</f>
        <v>0</v>
      </c>
      <c r="K1078" s="25">
        <f t="shared" si="169"/>
        <v>172068</v>
      </c>
      <c r="L1078" s="28">
        <f t="shared" si="169"/>
        <v>2064.8000000000002</v>
      </c>
      <c r="M1078" s="22" t="s">
        <v>52</v>
      </c>
      <c r="N1078" s="2" t="s">
        <v>526</v>
      </c>
      <c r="O1078" s="2" t="s">
        <v>1186</v>
      </c>
      <c r="P1078" s="2" t="s">
        <v>64</v>
      </c>
      <c r="Q1078" s="2" t="s">
        <v>64</v>
      </c>
      <c r="R1078" s="2" t="s">
        <v>63</v>
      </c>
      <c r="S1078" s="3"/>
      <c r="T1078" s="3"/>
      <c r="U1078" s="3"/>
      <c r="V1078" s="3">
        <v>1</v>
      </c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  <c r="AT1078" s="3"/>
      <c r="AU1078" s="3"/>
      <c r="AV1078" s="2" t="s">
        <v>52</v>
      </c>
      <c r="AW1078" s="2" t="s">
        <v>2221</v>
      </c>
      <c r="AX1078" s="2" t="s">
        <v>52</v>
      </c>
      <c r="AY1078" s="2" t="s">
        <v>52</v>
      </c>
      <c r="AZ1078" s="2" t="s">
        <v>52</v>
      </c>
    </row>
    <row r="1079" spans="1:52" ht="30" customHeight="1" x14ac:dyDescent="0.3">
      <c r="A1079" s="22" t="s">
        <v>1239</v>
      </c>
      <c r="B1079" s="22" t="s">
        <v>1292</v>
      </c>
      <c r="C1079" s="22" t="s">
        <v>630</v>
      </c>
      <c r="D1079" s="23">
        <v>1</v>
      </c>
      <c r="E1079" s="25">
        <v>0</v>
      </c>
      <c r="F1079" s="28">
        <f>TRUNC(E1079*D1079,1)</f>
        <v>0</v>
      </c>
      <c r="G1079" s="25">
        <v>0</v>
      </c>
      <c r="H1079" s="28">
        <f>TRUNC(G1079*D1079,1)</f>
        <v>0</v>
      </c>
      <c r="I1079" s="25">
        <f>TRUNC(SUMIF(V1077:V1079, RIGHTB(O1079, 1), H1077:H1079)*U1079, 2)</f>
        <v>123.49</v>
      </c>
      <c r="J1079" s="28">
        <f>TRUNC(I1079*D1079,1)</f>
        <v>123.4</v>
      </c>
      <c r="K1079" s="25">
        <f t="shared" si="169"/>
        <v>123.4</v>
      </c>
      <c r="L1079" s="28">
        <f t="shared" si="169"/>
        <v>123.4</v>
      </c>
      <c r="M1079" s="22" t="s">
        <v>52</v>
      </c>
      <c r="N1079" s="2" t="s">
        <v>526</v>
      </c>
      <c r="O1079" s="2" t="s">
        <v>631</v>
      </c>
      <c r="P1079" s="2" t="s">
        <v>64</v>
      </c>
      <c r="Q1079" s="2" t="s">
        <v>64</v>
      </c>
      <c r="R1079" s="2" t="s">
        <v>64</v>
      </c>
      <c r="S1079" s="3">
        <v>1</v>
      </c>
      <c r="T1079" s="3">
        <v>2</v>
      </c>
      <c r="U1079" s="3">
        <v>0.02</v>
      </c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2" t="s">
        <v>52</v>
      </c>
      <c r="AW1079" s="2" t="s">
        <v>2222</v>
      </c>
      <c r="AX1079" s="2" t="s">
        <v>52</v>
      </c>
      <c r="AY1079" s="2" t="s">
        <v>52</v>
      </c>
      <c r="AZ1079" s="2" t="s">
        <v>52</v>
      </c>
    </row>
    <row r="1080" spans="1:52" ht="30" customHeight="1" x14ac:dyDescent="0.3">
      <c r="A1080" s="22" t="s">
        <v>681</v>
      </c>
      <c r="B1080" s="22" t="s">
        <v>52</v>
      </c>
      <c r="C1080" s="22" t="s">
        <v>52</v>
      </c>
      <c r="D1080" s="23"/>
      <c r="E1080" s="25"/>
      <c r="F1080" s="28">
        <f>TRUNC(SUMIF(N1077:N1079, N1076, F1077:F1079),0)</f>
        <v>0</v>
      </c>
      <c r="G1080" s="25"/>
      <c r="H1080" s="28">
        <f>TRUNC(SUMIF(N1077:N1079, N1076, H1077:H1079),0)</f>
        <v>6174</v>
      </c>
      <c r="I1080" s="25"/>
      <c r="J1080" s="28">
        <f>TRUNC(SUMIF(N1077:N1079, N1076, J1077:J1079),0)</f>
        <v>123</v>
      </c>
      <c r="K1080" s="25"/>
      <c r="L1080" s="28">
        <f>F1080+H1080+J1080</f>
        <v>6297</v>
      </c>
      <c r="M1080" s="22" t="s">
        <v>52</v>
      </c>
      <c r="N1080" s="2" t="s">
        <v>67</v>
      </c>
      <c r="O1080" s="2" t="s">
        <v>67</v>
      </c>
      <c r="P1080" s="2" t="s">
        <v>52</v>
      </c>
      <c r="Q1080" s="2" t="s">
        <v>52</v>
      </c>
      <c r="R1080" s="2" t="s">
        <v>52</v>
      </c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2" t="s">
        <v>52</v>
      </c>
      <c r="AW1080" s="2" t="s">
        <v>52</v>
      </c>
      <c r="AX1080" s="2" t="s">
        <v>52</v>
      </c>
      <c r="AY1080" s="2" t="s">
        <v>52</v>
      </c>
      <c r="AZ1080" s="2" t="s">
        <v>52</v>
      </c>
    </row>
    <row r="1081" spans="1:52" ht="30" customHeight="1" x14ac:dyDescent="0.3">
      <c r="A1081" s="23"/>
      <c r="B1081" s="23"/>
      <c r="C1081" s="23"/>
      <c r="D1081" s="23"/>
      <c r="E1081" s="25"/>
      <c r="F1081" s="28"/>
      <c r="G1081" s="25"/>
      <c r="H1081" s="28"/>
      <c r="I1081" s="25"/>
      <c r="J1081" s="28"/>
      <c r="K1081" s="25"/>
      <c r="L1081" s="28"/>
      <c r="M1081" s="23"/>
    </row>
    <row r="1082" spans="1:52" ht="30" customHeight="1" x14ac:dyDescent="0.3">
      <c r="A1082" s="19" t="s">
        <v>2223</v>
      </c>
      <c r="B1082" s="20"/>
      <c r="C1082" s="20"/>
      <c r="D1082" s="20"/>
      <c r="E1082" s="24"/>
      <c r="F1082" s="27"/>
      <c r="G1082" s="24"/>
      <c r="H1082" s="27"/>
      <c r="I1082" s="24"/>
      <c r="J1082" s="27"/>
      <c r="K1082" s="24"/>
      <c r="L1082" s="27"/>
      <c r="M1082" s="21"/>
      <c r="N1082" s="1" t="s">
        <v>530</v>
      </c>
    </row>
    <row r="1083" spans="1:52" ht="30" customHeight="1" x14ac:dyDescent="0.3">
      <c r="A1083" s="22" t="s">
        <v>1956</v>
      </c>
      <c r="B1083" s="22" t="s">
        <v>677</v>
      </c>
      <c r="C1083" s="22" t="s">
        <v>678</v>
      </c>
      <c r="D1083" s="23">
        <v>6.0000000000000001E-3</v>
      </c>
      <c r="E1083" s="25">
        <f>단가대비표!O188</f>
        <v>0</v>
      </c>
      <c r="F1083" s="28">
        <f>TRUNC(E1083*D1083,1)</f>
        <v>0</v>
      </c>
      <c r="G1083" s="25">
        <f>단가대비표!P188</f>
        <v>256883</v>
      </c>
      <c r="H1083" s="28">
        <f>TRUNC(G1083*D1083,1)</f>
        <v>1541.2</v>
      </c>
      <c r="I1083" s="25">
        <f>단가대비표!V188</f>
        <v>0</v>
      </c>
      <c r="J1083" s="28">
        <f>TRUNC(I1083*D1083,1)</f>
        <v>0</v>
      </c>
      <c r="K1083" s="25">
        <f>TRUNC(E1083+G1083+I1083,1)</f>
        <v>256883</v>
      </c>
      <c r="L1083" s="28">
        <f>TRUNC(F1083+H1083+J1083,1)</f>
        <v>1541.2</v>
      </c>
      <c r="M1083" s="22" t="s">
        <v>52</v>
      </c>
      <c r="N1083" s="2" t="s">
        <v>530</v>
      </c>
      <c r="O1083" s="2" t="s">
        <v>1957</v>
      </c>
      <c r="P1083" s="2" t="s">
        <v>64</v>
      </c>
      <c r="Q1083" s="2" t="s">
        <v>64</v>
      </c>
      <c r="R1083" s="2" t="s">
        <v>63</v>
      </c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3"/>
      <c r="AS1083" s="3"/>
      <c r="AT1083" s="3"/>
      <c r="AU1083" s="3"/>
      <c r="AV1083" s="2" t="s">
        <v>52</v>
      </c>
      <c r="AW1083" s="2" t="s">
        <v>2224</v>
      </c>
      <c r="AX1083" s="2" t="s">
        <v>52</v>
      </c>
      <c r="AY1083" s="2" t="s">
        <v>52</v>
      </c>
      <c r="AZ1083" s="2" t="s">
        <v>52</v>
      </c>
    </row>
    <row r="1084" spans="1:52" ht="30" customHeight="1" x14ac:dyDescent="0.3">
      <c r="A1084" s="22" t="s">
        <v>1134</v>
      </c>
      <c r="B1084" s="22" t="s">
        <v>677</v>
      </c>
      <c r="C1084" s="22" t="s">
        <v>678</v>
      </c>
      <c r="D1084" s="23">
        <v>4.0000000000000001E-3</v>
      </c>
      <c r="E1084" s="25">
        <f>단가대비표!O172</f>
        <v>0</v>
      </c>
      <c r="F1084" s="28">
        <f>TRUNC(E1084*D1084,1)</f>
        <v>0</v>
      </c>
      <c r="G1084" s="25">
        <f>단가대비표!P172</f>
        <v>172068</v>
      </c>
      <c r="H1084" s="28">
        <f>TRUNC(G1084*D1084,1)</f>
        <v>688.2</v>
      </c>
      <c r="I1084" s="25">
        <f>단가대비표!V172</f>
        <v>0</v>
      </c>
      <c r="J1084" s="28">
        <f>TRUNC(I1084*D1084,1)</f>
        <v>0</v>
      </c>
      <c r="K1084" s="25">
        <f>TRUNC(E1084+G1084+I1084,1)</f>
        <v>172068</v>
      </c>
      <c r="L1084" s="28">
        <f>TRUNC(F1084+H1084+J1084,1)</f>
        <v>688.2</v>
      </c>
      <c r="M1084" s="22" t="s">
        <v>52</v>
      </c>
      <c r="N1084" s="2" t="s">
        <v>530</v>
      </c>
      <c r="O1084" s="2" t="s">
        <v>1186</v>
      </c>
      <c r="P1084" s="2" t="s">
        <v>64</v>
      </c>
      <c r="Q1084" s="2" t="s">
        <v>64</v>
      </c>
      <c r="R1084" s="2" t="s">
        <v>63</v>
      </c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2" t="s">
        <v>52</v>
      </c>
      <c r="AW1084" s="2" t="s">
        <v>2225</v>
      </c>
      <c r="AX1084" s="2" t="s">
        <v>52</v>
      </c>
      <c r="AY1084" s="2" t="s">
        <v>52</v>
      </c>
      <c r="AZ1084" s="2" t="s">
        <v>52</v>
      </c>
    </row>
    <row r="1085" spans="1:52" ht="30" customHeight="1" x14ac:dyDescent="0.3">
      <c r="A1085" s="22" t="s">
        <v>681</v>
      </c>
      <c r="B1085" s="22" t="s">
        <v>52</v>
      </c>
      <c r="C1085" s="22" t="s">
        <v>52</v>
      </c>
      <c r="D1085" s="23"/>
      <c r="E1085" s="25"/>
      <c r="F1085" s="28">
        <f>TRUNC(SUMIF(N1083:N1084, N1082, F1083:F1084),0)</f>
        <v>0</v>
      </c>
      <c r="G1085" s="25"/>
      <c r="H1085" s="28">
        <f>TRUNC(SUMIF(N1083:N1084, N1082, H1083:H1084),0)</f>
        <v>2229</v>
      </c>
      <c r="I1085" s="25"/>
      <c r="J1085" s="28">
        <f>TRUNC(SUMIF(N1083:N1084, N1082, J1083:J1084),0)</f>
        <v>0</v>
      </c>
      <c r="K1085" s="25"/>
      <c r="L1085" s="28">
        <f>F1085+H1085+J1085</f>
        <v>2229</v>
      </c>
      <c r="M1085" s="22" t="s">
        <v>52</v>
      </c>
      <c r="N1085" s="2" t="s">
        <v>67</v>
      </c>
      <c r="O1085" s="2" t="s">
        <v>67</v>
      </c>
      <c r="P1085" s="2" t="s">
        <v>52</v>
      </c>
      <c r="Q1085" s="2" t="s">
        <v>52</v>
      </c>
      <c r="R1085" s="2" t="s">
        <v>52</v>
      </c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2" t="s">
        <v>52</v>
      </c>
      <c r="AW1085" s="2" t="s">
        <v>52</v>
      </c>
      <c r="AX1085" s="2" t="s">
        <v>52</v>
      </c>
      <c r="AY1085" s="2" t="s">
        <v>52</v>
      </c>
      <c r="AZ1085" s="2" t="s">
        <v>52</v>
      </c>
    </row>
    <row r="1086" spans="1:52" ht="30" customHeight="1" x14ac:dyDescent="0.3">
      <c r="A1086" s="23"/>
      <c r="B1086" s="23"/>
      <c r="C1086" s="23"/>
      <c r="D1086" s="23"/>
      <c r="E1086" s="25"/>
      <c r="F1086" s="28"/>
      <c r="G1086" s="25"/>
      <c r="H1086" s="28"/>
      <c r="I1086" s="25"/>
      <c r="J1086" s="28"/>
      <c r="K1086" s="25"/>
      <c r="L1086" s="28"/>
      <c r="M1086" s="23"/>
    </row>
    <row r="1087" spans="1:52" ht="30" customHeight="1" x14ac:dyDescent="0.3">
      <c r="A1087" s="19" t="s">
        <v>2226</v>
      </c>
      <c r="B1087" s="20"/>
      <c r="C1087" s="20"/>
      <c r="D1087" s="20"/>
      <c r="E1087" s="24"/>
      <c r="F1087" s="27"/>
      <c r="G1087" s="24"/>
      <c r="H1087" s="27"/>
      <c r="I1087" s="24"/>
      <c r="J1087" s="27"/>
      <c r="K1087" s="24"/>
      <c r="L1087" s="27"/>
      <c r="M1087" s="21"/>
      <c r="N1087" s="1" t="s">
        <v>477</v>
      </c>
    </row>
    <row r="1088" spans="1:52" ht="30" customHeight="1" x14ac:dyDescent="0.3">
      <c r="A1088" s="22" t="s">
        <v>1134</v>
      </c>
      <c r="B1088" s="22" t="s">
        <v>677</v>
      </c>
      <c r="C1088" s="22" t="s">
        <v>678</v>
      </c>
      <c r="D1088" s="23">
        <v>0.05</v>
      </c>
      <c r="E1088" s="25">
        <f>단가대비표!O172</f>
        <v>0</v>
      </c>
      <c r="F1088" s="28">
        <f>TRUNC(E1088*D1088,1)</f>
        <v>0</v>
      </c>
      <c r="G1088" s="25">
        <f>단가대비표!P172</f>
        <v>172068</v>
      </c>
      <c r="H1088" s="28">
        <f>TRUNC(G1088*D1088,1)</f>
        <v>8603.4</v>
      </c>
      <c r="I1088" s="25">
        <f>단가대비표!V172</f>
        <v>0</v>
      </c>
      <c r="J1088" s="28">
        <f>TRUNC(I1088*D1088,1)</f>
        <v>0</v>
      </c>
      <c r="K1088" s="25">
        <f>TRUNC(E1088+G1088+I1088,1)</f>
        <v>172068</v>
      </c>
      <c r="L1088" s="28">
        <f>TRUNC(F1088+H1088+J1088,1)</f>
        <v>8603.4</v>
      </c>
      <c r="M1088" s="22" t="s">
        <v>52</v>
      </c>
      <c r="N1088" s="2" t="s">
        <v>477</v>
      </c>
      <c r="O1088" s="2" t="s">
        <v>1186</v>
      </c>
      <c r="P1088" s="2" t="s">
        <v>64</v>
      </c>
      <c r="Q1088" s="2" t="s">
        <v>64</v>
      </c>
      <c r="R1088" s="2" t="s">
        <v>63</v>
      </c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  <c r="AT1088" s="3"/>
      <c r="AU1088" s="3"/>
      <c r="AV1088" s="2" t="s">
        <v>52</v>
      </c>
      <c r="AW1088" s="2" t="s">
        <v>2227</v>
      </c>
      <c r="AX1088" s="2" t="s">
        <v>52</v>
      </c>
      <c r="AY1088" s="2" t="s">
        <v>52</v>
      </c>
      <c r="AZ1088" s="2" t="s">
        <v>52</v>
      </c>
    </row>
    <row r="1089" spans="1:52" ht="30" customHeight="1" x14ac:dyDescent="0.3">
      <c r="A1089" s="22" t="s">
        <v>1835</v>
      </c>
      <c r="B1089" s="22" t="s">
        <v>52</v>
      </c>
      <c r="C1089" s="22" t="s">
        <v>60</v>
      </c>
      <c r="D1089" s="23">
        <v>1</v>
      </c>
      <c r="E1089" s="25">
        <f>일위대가목록!E116</f>
        <v>0</v>
      </c>
      <c r="F1089" s="28">
        <f>TRUNC(E1089*D1089,1)</f>
        <v>0</v>
      </c>
      <c r="G1089" s="25">
        <f>일위대가목록!F116</f>
        <v>23273</v>
      </c>
      <c r="H1089" s="28">
        <f>TRUNC(G1089*D1089,1)</f>
        <v>23273</v>
      </c>
      <c r="I1089" s="25">
        <f>일위대가목록!G116</f>
        <v>0</v>
      </c>
      <c r="J1089" s="28">
        <f>TRUNC(I1089*D1089,1)</f>
        <v>0</v>
      </c>
      <c r="K1089" s="25">
        <f>TRUNC(E1089+G1089+I1089,1)</f>
        <v>23273</v>
      </c>
      <c r="L1089" s="28">
        <f>TRUNC(F1089+H1089+J1089,1)</f>
        <v>23273</v>
      </c>
      <c r="M1089" s="22" t="s">
        <v>1836</v>
      </c>
      <c r="N1089" s="2" t="s">
        <v>477</v>
      </c>
      <c r="O1089" s="2" t="s">
        <v>1834</v>
      </c>
      <c r="P1089" s="2" t="s">
        <v>63</v>
      </c>
      <c r="Q1089" s="2" t="s">
        <v>64</v>
      </c>
      <c r="R1089" s="2" t="s">
        <v>64</v>
      </c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2" t="s">
        <v>52</v>
      </c>
      <c r="AW1089" s="2" t="s">
        <v>2228</v>
      </c>
      <c r="AX1089" s="2" t="s">
        <v>52</v>
      </c>
      <c r="AY1089" s="2" t="s">
        <v>52</v>
      </c>
      <c r="AZ1089" s="2" t="s">
        <v>52</v>
      </c>
    </row>
    <row r="1090" spans="1:52" ht="30" customHeight="1" x14ac:dyDescent="0.3">
      <c r="A1090" s="22" t="s">
        <v>681</v>
      </c>
      <c r="B1090" s="22" t="s">
        <v>52</v>
      </c>
      <c r="C1090" s="22" t="s">
        <v>52</v>
      </c>
      <c r="D1090" s="23"/>
      <c r="E1090" s="25"/>
      <c r="F1090" s="28">
        <f>TRUNC(SUMIF(N1088:N1089, N1087, F1088:F1089),0)</f>
        <v>0</v>
      </c>
      <c r="G1090" s="25"/>
      <c r="H1090" s="28">
        <f>TRUNC(SUMIF(N1088:N1089, N1087, H1088:H1089),0)</f>
        <v>31876</v>
      </c>
      <c r="I1090" s="25"/>
      <c r="J1090" s="28">
        <f>TRUNC(SUMIF(N1088:N1089, N1087, J1088:J1089),0)</f>
        <v>0</v>
      </c>
      <c r="K1090" s="25"/>
      <c r="L1090" s="28">
        <f>F1090+H1090+J1090</f>
        <v>31876</v>
      </c>
      <c r="M1090" s="22" t="s">
        <v>52</v>
      </c>
      <c r="N1090" s="2" t="s">
        <v>67</v>
      </c>
      <c r="O1090" s="2" t="s">
        <v>67</v>
      </c>
      <c r="P1090" s="2" t="s">
        <v>52</v>
      </c>
      <c r="Q1090" s="2" t="s">
        <v>52</v>
      </c>
      <c r="R1090" s="2" t="s">
        <v>52</v>
      </c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2" t="s">
        <v>52</v>
      </c>
      <c r="AW1090" s="2" t="s">
        <v>52</v>
      </c>
      <c r="AX1090" s="2" t="s">
        <v>52</v>
      </c>
      <c r="AY1090" s="2" t="s">
        <v>52</v>
      </c>
      <c r="AZ1090" s="2" t="s">
        <v>52</v>
      </c>
    </row>
    <row r="1091" spans="1:52" ht="30" customHeight="1" x14ac:dyDescent="0.3">
      <c r="A1091" s="23"/>
      <c r="B1091" s="23"/>
      <c r="C1091" s="23"/>
      <c r="D1091" s="23"/>
      <c r="E1091" s="25"/>
      <c r="F1091" s="28"/>
      <c r="G1091" s="25"/>
      <c r="H1091" s="28"/>
      <c r="I1091" s="25"/>
      <c r="J1091" s="28"/>
      <c r="K1091" s="25"/>
      <c r="L1091" s="28"/>
      <c r="M1091" s="23"/>
    </row>
    <row r="1092" spans="1:52" ht="30" customHeight="1" x14ac:dyDescent="0.3">
      <c r="A1092" s="19" t="s">
        <v>2229</v>
      </c>
      <c r="B1092" s="20"/>
      <c r="C1092" s="20"/>
      <c r="D1092" s="20"/>
      <c r="E1092" s="24"/>
      <c r="F1092" s="27"/>
      <c r="G1092" s="24"/>
      <c r="H1092" s="27"/>
      <c r="I1092" s="24"/>
      <c r="J1092" s="27"/>
      <c r="K1092" s="24"/>
      <c r="L1092" s="27"/>
      <c r="M1092" s="21"/>
      <c r="N1092" s="1" t="s">
        <v>467</v>
      </c>
    </row>
    <row r="1093" spans="1:52" ht="30" customHeight="1" x14ac:dyDescent="0.3">
      <c r="A1093" s="22" t="s">
        <v>1134</v>
      </c>
      <c r="B1093" s="22" t="s">
        <v>677</v>
      </c>
      <c r="C1093" s="22" t="s">
        <v>678</v>
      </c>
      <c r="D1093" s="23">
        <v>1.4999999999999999E-2</v>
      </c>
      <c r="E1093" s="25">
        <f>단가대비표!O172</f>
        <v>0</v>
      </c>
      <c r="F1093" s="28">
        <f>TRUNC(E1093*D1093,1)</f>
        <v>0</v>
      </c>
      <c r="G1093" s="25">
        <f>단가대비표!P172</f>
        <v>172068</v>
      </c>
      <c r="H1093" s="28">
        <f>TRUNC(G1093*D1093,1)</f>
        <v>2581</v>
      </c>
      <c r="I1093" s="25">
        <f>단가대비표!V172</f>
        <v>0</v>
      </c>
      <c r="J1093" s="28">
        <f>TRUNC(I1093*D1093,1)</f>
        <v>0</v>
      </c>
      <c r="K1093" s="25">
        <f>TRUNC(E1093+G1093+I1093,1)</f>
        <v>172068</v>
      </c>
      <c r="L1093" s="28">
        <f>TRUNC(F1093+H1093+J1093,1)</f>
        <v>2581</v>
      </c>
      <c r="M1093" s="22" t="s">
        <v>52</v>
      </c>
      <c r="N1093" s="2" t="s">
        <v>467</v>
      </c>
      <c r="O1093" s="2" t="s">
        <v>1186</v>
      </c>
      <c r="P1093" s="2" t="s">
        <v>64</v>
      </c>
      <c r="Q1093" s="2" t="s">
        <v>64</v>
      </c>
      <c r="R1093" s="2" t="s">
        <v>63</v>
      </c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2" t="s">
        <v>52</v>
      </c>
      <c r="AW1093" s="2" t="s">
        <v>2230</v>
      </c>
      <c r="AX1093" s="2" t="s">
        <v>52</v>
      </c>
      <c r="AY1093" s="2" t="s">
        <v>52</v>
      </c>
      <c r="AZ1093" s="2" t="s">
        <v>52</v>
      </c>
    </row>
    <row r="1094" spans="1:52" ht="30" customHeight="1" x14ac:dyDescent="0.3">
      <c r="A1094" s="22" t="s">
        <v>681</v>
      </c>
      <c r="B1094" s="22" t="s">
        <v>52</v>
      </c>
      <c r="C1094" s="22" t="s">
        <v>52</v>
      </c>
      <c r="D1094" s="23"/>
      <c r="E1094" s="25"/>
      <c r="F1094" s="28">
        <f>TRUNC(SUMIF(N1093:N1093, N1092, F1093:F1093),0)</f>
        <v>0</v>
      </c>
      <c r="G1094" s="25"/>
      <c r="H1094" s="28">
        <f>TRUNC(SUMIF(N1093:N1093, N1092, H1093:H1093),0)</f>
        <v>2581</v>
      </c>
      <c r="I1094" s="25"/>
      <c r="J1094" s="28">
        <f>TRUNC(SUMIF(N1093:N1093, N1092, J1093:J1093),0)</f>
        <v>0</v>
      </c>
      <c r="K1094" s="25"/>
      <c r="L1094" s="28">
        <f>F1094+H1094+J1094</f>
        <v>2581</v>
      </c>
      <c r="M1094" s="22" t="s">
        <v>52</v>
      </c>
      <c r="N1094" s="2" t="s">
        <v>67</v>
      </c>
      <c r="O1094" s="2" t="s">
        <v>67</v>
      </c>
      <c r="P1094" s="2" t="s">
        <v>52</v>
      </c>
      <c r="Q1094" s="2" t="s">
        <v>52</v>
      </c>
      <c r="R1094" s="2" t="s">
        <v>52</v>
      </c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  <c r="AT1094" s="3"/>
      <c r="AU1094" s="3"/>
      <c r="AV1094" s="2" t="s">
        <v>52</v>
      </c>
      <c r="AW1094" s="2" t="s">
        <v>52</v>
      </c>
      <c r="AX1094" s="2" t="s">
        <v>52</v>
      </c>
      <c r="AY1094" s="2" t="s">
        <v>52</v>
      </c>
      <c r="AZ1094" s="2" t="s">
        <v>52</v>
      </c>
    </row>
    <row r="1095" spans="1:52" ht="30" customHeight="1" x14ac:dyDescent="0.3">
      <c r="A1095" s="23"/>
      <c r="B1095" s="23"/>
      <c r="C1095" s="23"/>
      <c r="D1095" s="23"/>
      <c r="E1095" s="25"/>
      <c r="F1095" s="28"/>
      <c r="G1095" s="25"/>
      <c r="H1095" s="28"/>
      <c r="I1095" s="25"/>
      <c r="J1095" s="28"/>
      <c r="K1095" s="25"/>
      <c r="L1095" s="28"/>
      <c r="M1095" s="23"/>
    </row>
    <row r="1096" spans="1:52" ht="30" customHeight="1" x14ac:dyDescent="0.3">
      <c r="A1096" s="19" t="s">
        <v>2231</v>
      </c>
      <c r="B1096" s="20"/>
      <c r="C1096" s="20"/>
      <c r="D1096" s="20"/>
      <c r="E1096" s="24"/>
      <c r="F1096" s="27"/>
      <c r="G1096" s="24"/>
      <c r="H1096" s="27"/>
      <c r="I1096" s="24"/>
      <c r="J1096" s="27"/>
      <c r="K1096" s="24"/>
      <c r="L1096" s="27"/>
      <c r="M1096" s="21"/>
      <c r="N1096" s="1" t="s">
        <v>489</v>
      </c>
    </row>
    <row r="1097" spans="1:52" ht="30" customHeight="1" x14ac:dyDescent="0.3">
      <c r="A1097" s="22" t="s">
        <v>1794</v>
      </c>
      <c r="B1097" s="22" t="s">
        <v>677</v>
      </c>
      <c r="C1097" s="22" t="s">
        <v>678</v>
      </c>
      <c r="D1097" s="23">
        <v>0.05</v>
      </c>
      <c r="E1097" s="25">
        <f>단가대비표!O180</f>
        <v>0</v>
      </c>
      <c r="F1097" s="28">
        <f>TRUNC(E1097*D1097,1)</f>
        <v>0</v>
      </c>
      <c r="G1097" s="25">
        <f>단가대비표!P180</f>
        <v>282536</v>
      </c>
      <c r="H1097" s="28">
        <f>TRUNC(G1097*D1097,1)</f>
        <v>14126.8</v>
      </c>
      <c r="I1097" s="25">
        <f>단가대비표!V180</f>
        <v>0</v>
      </c>
      <c r="J1097" s="28">
        <f>TRUNC(I1097*D1097,1)</f>
        <v>0</v>
      </c>
      <c r="K1097" s="25">
        <f t="shared" ref="K1097:L1099" si="170">TRUNC(E1097+G1097+I1097,1)</f>
        <v>282536</v>
      </c>
      <c r="L1097" s="28">
        <f t="shared" si="170"/>
        <v>14126.8</v>
      </c>
      <c r="M1097" s="22" t="s">
        <v>52</v>
      </c>
      <c r="N1097" s="2" t="s">
        <v>489</v>
      </c>
      <c r="O1097" s="2" t="s">
        <v>1795</v>
      </c>
      <c r="P1097" s="2" t="s">
        <v>64</v>
      </c>
      <c r="Q1097" s="2" t="s">
        <v>64</v>
      </c>
      <c r="R1097" s="2" t="s">
        <v>63</v>
      </c>
      <c r="S1097" s="3"/>
      <c r="T1097" s="3"/>
      <c r="U1097" s="3"/>
      <c r="V1097" s="3">
        <v>1</v>
      </c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2" t="s">
        <v>52</v>
      </c>
      <c r="AW1097" s="2" t="s">
        <v>2232</v>
      </c>
      <c r="AX1097" s="2" t="s">
        <v>52</v>
      </c>
      <c r="AY1097" s="2" t="s">
        <v>52</v>
      </c>
      <c r="AZ1097" s="2" t="s">
        <v>52</v>
      </c>
    </row>
    <row r="1098" spans="1:52" ht="30" customHeight="1" x14ac:dyDescent="0.3">
      <c r="A1098" s="22" t="s">
        <v>1134</v>
      </c>
      <c r="B1098" s="22" t="s">
        <v>677</v>
      </c>
      <c r="C1098" s="22" t="s">
        <v>678</v>
      </c>
      <c r="D1098" s="23">
        <v>0.01</v>
      </c>
      <c r="E1098" s="25">
        <f>단가대비표!O172</f>
        <v>0</v>
      </c>
      <c r="F1098" s="28">
        <f>TRUNC(E1098*D1098,1)</f>
        <v>0</v>
      </c>
      <c r="G1098" s="25">
        <f>단가대비표!P172</f>
        <v>172068</v>
      </c>
      <c r="H1098" s="28">
        <f>TRUNC(G1098*D1098,1)</f>
        <v>1720.6</v>
      </c>
      <c r="I1098" s="25">
        <f>단가대비표!V172</f>
        <v>0</v>
      </c>
      <c r="J1098" s="28">
        <f>TRUNC(I1098*D1098,1)</f>
        <v>0</v>
      </c>
      <c r="K1098" s="25">
        <f t="shared" si="170"/>
        <v>172068</v>
      </c>
      <c r="L1098" s="28">
        <f t="shared" si="170"/>
        <v>1720.6</v>
      </c>
      <c r="M1098" s="22" t="s">
        <v>52</v>
      </c>
      <c r="N1098" s="2" t="s">
        <v>489</v>
      </c>
      <c r="O1098" s="2" t="s">
        <v>1186</v>
      </c>
      <c r="P1098" s="2" t="s">
        <v>64</v>
      </c>
      <c r="Q1098" s="2" t="s">
        <v>64</v>
      </c>
      <c r="R1098" s="2" t="s">
        <v>63</v>
      </c>
      <c r="S1098" s="3"/>
      <c r="T1098" s="3"/>
      <c r="U1098" s="3"/>
      <c r="V1098" s="3">
        <v>1</v>
      </c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  <c r="AT1098" s="3"/>
      <c r="AU1098" s="3"/>
      <c r="AV1098" s="2" t="s">
        <v>52</v>
      </c>
      <c r="AW1098" s="2" t="s">
        <v>2233</v>
      </c>
      <c r="AX1098" s="2" t="s">
        <v>52</v>
      </c>
      <c r="AY1098" s="2" t="s">
        <v>52</v>
      </c>
      <c r="AZ1098" s="2" t="s">
        <v>52</v>
      </c>
    </row>
    <row r="1099" spans="1:52" ht="30" customHeight="1" x14ac:dyDescent="0.3">
      <c r="A1099" s="22" t="s">
        <v>673</v>
      </c>
      <c r="B1099" s="22" t="s">
        <v>1485</v>
      </c>
      <c r="C1099" s="22" t="s">
        <v>630</v>
      </c>
      <c r="D1099" s="23">
        <v>1</v>
      </c>
      <c r="E1099" s="25">
        <f>TRUNC(SUMIF(V1097:V1099, RIGHTB(O1099, 1), H1097:H1099)*U1099, 2)</f>
        <v>792.37</v>
      </c>
      <c r="F1099" s="28">
        <f>TRUNC(E1099*D1099,1)</f>
        <v>792.3</v>
      </c>
      <c r="G1099" s="25">
        <v>0</v>
      </c>
      <c r="H1099" s="28">
        <f>TRUNC(G1099*D1099,1)</f>
        <v>0</v>
      </c>
      <c r="I1099" s="25">
        <v>0</v>
      </c>
      <c r="J1099" s="28">
        <f>TRUNC(I1099*D1099,1)</f>
        <v>0</v>
      </c>
      <c r="K1099" s="25">
        <f t="shared" si="170"/>
        <v>792.3</v>
      </c>
      <c r="L1099" s="28">
        <f t="shared" si="170"/>
        <v>792.3</v>
      </c>
      <c r="M1099" s="22" t="s">
        <v>52</v>
      </c>
      <c r="N1099" s="2" t="s">
        <v>489</v>
      </c>
      <c r="O1099" s="2" t="s">
        <v>631</v>
      </c>
      <c r="P1099" s="2" t="s">
        <v>64</v>
      </c>
      <c r="Q1099" s="2" t="s">
        <v>64</v>
      </c>
      <c r="R1099" s="2" t="s">
        <v>64</v>
      </c>
      <c r="S1099" s="3">
        <v>1</v>
      </c>
      <c r="T1099" s="3">
        <v>0</v>
      </c>
      <c r="U1099" s="3">
        <v>0.05</v>
      </c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2" t="s">
        <v>52</v>
      </c>
      <c r="AW1099" s="2" t="s">
        <v>2234</v>
      </c>
      <c r="AX1099" s="2" t="s">
        <v>52</v>
      </c>
      <c r="AY1099" s="2" t="s">
        <v>52</v>
      </c>
      <c r="AZ1099" s="2" t="s">
        <v>52</v>
      </c>
    </row>
    <row r="1100" spans="1:52" ht="30" customHeight="1" x14ac:dyDescent="0.3">
      <c r="A1100" s="22" t="s">
        <v>681</v>
      </c>
      <c r="B1100" s="22" t="s">
        <v>52</v>
      </c>
      <c r="C1100" s="22" t="s">
        <v>52</v>
      </c>
      <c r="D1100" s="23"/>
      <c r="E1100" s="25"/>
      <c r="F1100" s="28">
        <f>TRUNC(SUMIF(N1097:N1099, N1096, F1097:F1099),0)</f>
        <v>792</v>
      </c>
      <c r="G1100" s="25"/>
      <c r="H1100" s="28">
        <f>TRUNC(SUMIF(N1097:N1099, N1096, H1097:H1099),0)</f>
        <v>15847</v>
      </c>
      <c r="I1100" s="25"/>
      <c r="J1100" s="28">
        <f>TRUNC(SUMIF(N1097:N1099, N1096, J1097:J1099),0)</f>
        <v>0</v>
      </c>
      <c r="K1100" s="25"/>
      <c r="L1100" s="28">
        <f>F1100+H1100+J1100</f>
        <v>16639</v>
      </c>
      <c r="M1100" s="22" t="s">
        <v>52</v>
      </c>
      <c r="N1100" s="2" t="s">
        <v>67</v>
      </c>
      <c r="O1100" s="2" t="s">
        <v>67</v>
      </c>
      <c r="P1100" s="2" t="s">
        <v>52</v>
      </c>
      <c r="Q1100" s="2" t="s">
        <v>52</v>
      </c>
      <c r="R1100" s="2" t="s">
        <v>52</v>
      </c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2" t="s">
        <v>52</v>
      </c>
      <c r="AW1100" s="2" t="s">
        <v>52</v>
      </c>
      <c r="AX1100" s="2" t="s">
        <v>52</v>
      </c>
      <c r="AY1100" s="2" t="s">
        <v>52</v>
      </c>
      <c r="AZ1100" s="2" t="s">
        <v>52</v>
      </c>
    </row>
    <row r="1101" spans="1:52" ht="30" customHeight="1" x14ac:dyDescent="0.3">
      <c r="A1101" s="23"/>
      <c r="B1101" s="23"/>
      <c r="C1101" s="23"/>
      <c r="D1101" s="23"/>
      <c r="E1101" s="25"/>
      <c r="F1101" s="28"/>
      <c r="G1101" s="25"/>
      <c r="H1101" s="28"/>
      <c r="I1101" s="25"/>
      <c r="J1101" s="28"/>
      <c r="K1101" s="25"/>
      <c r="L1101" s="28"/>
      <c r="M1101" s="23"/>
    </row>
    <row r="1102" spans="1:52" ht="30" customHeight="1" x14ac:dyDescent="0.3">
      <c r="A1102" s="19" t="s">
        <v>2235</v>
      </c>
      <c r="B1102" s="20"/>
      <c r="C1102" s="20"/>
      <c r="D1102" s="20"/>
      <c r="E1102" s="24"/>
      <c r="F1102" s="27"/>
      <c r="G1102" s="24"/>
      <c r="H1102" s="27"/>
      <c r="I1102" s="24"/>
      <c r="J1102" s="27"/>
      <c r="K1102" s="24"/>
      <c r="L1102" s="27"/>
      <c r="M1102" s="21"/>
      <c r="N1102" s="1" t="s">
        <v>485</v>
      </c>
    </row>
    <row r="1103" spans="1:52" ht="30" customHeight="1" x14ac:dyDescent="0.3">
      <c r="A1103" s="22" t="s">
        <v>1794</v>
      </c>
      <c r="B1103" s="22" t="s">
        <v>677</v>
      </c>
      <c r="C1103" s="22" t="s">
        <v>678</v>
      </c>
      <c r="D1103" s="23">
        <v>7.0000000000000007E-2</v>
      </c>
      <c r="E1103" s="25">
        <f>단가대비표!O180</f>
        <v>0</v>
      </c>
      <c r="F1103" s="28">
        <f>TRUNC(E1103*D1103,1)</f>
        <v>0</v>
      </c>
      <c r="G1103" s="25">
        <f>단가대비표!P180</f>
        <v>282536</v>
      </c>
      <c r="H1103" s="28">
        <f>TRUNC(G1103*D1103,1)</f>
        <v>19777.5</v>
      </c>
      <c r="I1103" s="25">
        <f>단가대비표!V180</f>
        <v>0</v>
      </c>
      <c r="J1103" s="28">
        <f>TRUNC(I1103*D1103,1)</f>
        <v>0</v>
      </c>
      <c r="K1103" s="25">
        <f t="shared" ref="K1103:L1105" si="171">TRUNC(E1103+G1103+I1103,1)</f>
        <v>282536</v>
      </c>
      <c r="L1103" s="28">
        <f t="shared" si="171"/>
        <v>19777.5</v>
      </c>
      <c r="M1103" s="22" t="s">
        <v>52</v>
      </c>
      <c r="N1103" s="2" t="s">
        <v>485</v>
      </c>
      <c r="O1103" s="2" t="s">
        <v>1795</v>
      </c>
      <c r="P1103" s="2" t="s">
        <v>64</v>
      </c>
      <c r="Q1103" s="2" t="s">
        <v>64</v>
      </c>
      <c r="R1103" s="2" t="s">
        <v>63</v>
      </c>
      <c r="S1103" s="3"/>
      <c r="T1103" s="3"/>
      <c r="U1103" s="3"/>
      <c r="V1103" s="3">
        <v>1</v>
      </c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2" t="s">
        <v>52</v>
      </c>
      <c r="AW1103" s="2" t="s">
        <v>2236</v>
      </c>
      <c r="AX1103" s="2" t="s">
        <v>52</v>
      </c>
      <c r="AY1103" s="2" t="s">
        <v>52</v>
      </c>
      <c r="AZ1103" s="2" t="s">
        <v>52</v>
      </c>
    </row>
    <row r="1104" spans="1:52" ht="30" customHeight="1" x14ac:dyDescent="0.3">
      <c r="A1104" s="22" t="s">
        <v>1134</v>
      </c>
      <c r="B1104" s="22" t="s">
        <v>677</v>
      </c>
      <c r="C1104" s="22" t="s">
        <v>678</v>
      </c>
      <c r="D1104" s="23">
        <v>0.05</v>
      </c>
      <c r="E1104" s="25">
        <f>단가대비표!O172</f>
        <v>0</v>
      </c>
      <c r="F1104" s="28">
        <f>TRUNC(E1104*D1104,1)</f>
        <v>0</v>
      </c>
      <c r="G1104" s="25">
        <f>단가대비표!P172</f>
        <v>172068</v>
      </c>
      <c r="H1104" s="28">
        <f>TRUNC(G1104*D1104,1)</f>
        <v>8603.4</v>
      </c>
      <c r="I1104" s="25">
        <f>단가대비표!V172</f>
        <v>0</v>
      </c>
      <c r="J1104" s="28">
        <f>TRUNC(I1104*D1104,1)</f>
        <v>0</v>
      </c>
      <c r="K1104" s="25">
        <f t="shared" si="171"/>
        <v>172068</v>
      </c>
      <c r="L1104" s="28">
        <f t="shared" si="171"/>
        <v>8603.4</v>
      </c>
      <c r="M1104" s="22" t="s">
        <v>52</v>
      </c>
      <c r="N1104" s="2" t="s">
        <v>485</v>
      </c>
      <c r="O1104" s="2" t="s">
        <v>1186</v>
      </c>
      <c r="P1104" s="2" t="s">
        <v>64</v>
      </c>
      <c r="Q1104" s="2" t="s">
        <v>64</v>
      </c>
      <c r="R1104" s="2" t="s">
        <v>63</v>
      </c>
      <c r="S1104" s="3"/>
      <c r="T1104" s="3"/>
      <c r="U1104" s="3"/>
      <c r="V1104" s="3">
        <v>1</v>
      </c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2" t="s">
        <v>52</v>
      </c>
      <c r="AW1104" s="2" t="s">
        <v>2237</v>
      </c>
      <c r="AX1104" s="2" t="s">
        <v>52</v>
      </c>
      <c r="AY1104" s="2" t="s">
        <v>52</v>
      </c>
      <c r="AZ1104" s="2" t="s">
        <v>52</v>
      </c>
    </row>
    <row r="1105" spans="1:52" ht="30" customHeight="1" x14ac:dyDescent="0.3">
      <c r="A1105" s="22" t="s">
        <v>673</v>
      </c>
      <c r="B1105" s="22" t="s">
        <v>1485</v>
      </c>
      <c r="C1105" s="22" t="s">
        <v>630</v>
      </c>
      <c r="D1105" s="23">
        <v>1</v>
      </c>
      <c r="E1105" s="25">
        <f>TRUNC(SUMIF(V1103:V1105, RIGHTB(O1105, 1), H1103:H1105)*U1105, 2)</f>
        <v>1419.04</v>
      </c>
      <c r="F1105" s="28">
        <f>TRUNC(E1105*D1105,1)</f>
        <v>1419</v>
      </c>
      <c r="G1105" s="25">
        <v>0</v>
      </c>
      <c r="H1105" s="28">
        <f>TRUNC(G1105*D1105,1)</f>
        <v>0</v>
      </c>
      <c r="I1105" s="25">
        <v>0</v>
      </c>
      <c r="J1105" s="28">
        <f>TRUNC(I1105*D1105,1)</f>
        <v>0</v>
      </c>
      <c r="K1105" s="25">
        <f t="shared" si="171"/>
        <v>1419</v>
      </c>
      <c r="L1105" s="28">
        <f t="shared" si="171"/>
        <v>1419</v>
      </c>
      <c r="M1105" s="22" t="s">
        <v>52</v>
      </c>
      <c r="N1105" s="2" t="s">
        <v>485</v>
      </c>
      <c r="O1105" s="2" t="s">
        <v>631</v>
      </c>
      <c r="P1105" s="2" t="s">
        <v>64</v>
      </c>
      <c r="Q1105" s="2" t="s">
        <v>64</v>
      </c>
      <c r="R1105" s="2" t="s">
        <v>64</v>
      </c>
      <c r="S1105" s="3">
        <v>1</v>
      </c>
      <c r="T1105" s="3">
        <v>0</v>
      </c>
      <c r="U1105" s="3">
        <v>0.05</v>
      </c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2" t="s">
        <v>52</v>
      </c>
      <c r="AW1105" s="2" t="s">
        <v>2238</v>
      </c>
      <c r="AX1105" s="2" t="s">
        <v>52</v>
      </c>
      <c r="AY1105" s="2" t="s">
        <v>52</v>
      </c>
      <c r="AZ1105" s="2" t="s">
        <v>52</v>
      </c>
    </row>
    <row r="1106" spans="1:52" ht="30" customHeight="1" x14ac:dyDescent="0.3">
      <c r="A1106" s="22" t="s">
        <v>681</v>
      </c>
      <c r="B1106" s="22" t="s">
        <v>52</v>
      </c>
      <c r="C1106" s="22" t="s">
        <v>52</v>
      </c>
      <c r="D1106" s="23"/>
      <c r="E1106" s="25"/>
      <c r="F1106" s="28">
        <f>TRUNC(SUMIF(N1103:N1105, N1102, F1103:F1105),0)</f>
        <v>1419</v>
      </c>
      <c r="G1106" s="25"/>
      <c r="H1106" s="28">
        <f>TRUNC(SUMIF(N1103:N1105, N1102, H1103:H1105),0)</f>
        <v>28380</v>
      </c>
      <c r="I1106" s="25"/>
      <c r="J1106" s="28">
        <f>TRUNC(SUMIF(N1103:N1105, N1102, J1103:J1105),0)</f>
        <v>0</v>
      </c>
      <c r="K1106" s="25"/>
      <c r="L1106" s="28">
        <f>F1106+H1106+J1106</f>
        <v>29799</v>
      </c>
      <c r="M1106" s="22" t="s">
        <v>52</v>
      </c>
      <c r="N1106" s="2" t="s">
        <v>67</v>
      </c>
      <c r="O1106" s="2" t="s">
        <v>67</v>
      </c>
      <c r="P1106" s="2" t="s">
        <v>52</v>
      </c>
      <c r="Q1106" s="2" t="s">
        <v>52</v>
      </c>
      <c r="R1106" s="2" t="s">
        <v>52</v>
      </c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3"/>
      <c r="AS1106" s="3"/>
      <c r="AT1106" s="3"/>
      <c r="AU1106" s="3"/>
      <c r="AV1106" s="2" t="s">
        <v>52</v>
      </c>
      <c r="AW1106" s="2" t="s">
        <v>52</v>
      </c>
      <c r="AX1106" s="2" t="s">
        <v>52</v>
      </c>
      <c r="AY1106" s="2" t="s">
        <v>52</v>
      </c>
      <c r="AZ1106" s="2" t="s">
        <v>52</v>
      </c>
    </row>
    <row r="1107" spans="1:52" ht="30" customHeight="1" x14ac:dyDescent="0.3">
      <c r="A1107" s="23"/>
      <c r="B1107" s="23"/>
      <c r="C1107" s="23"/>
      <c r="D1107" s="23"/>
      <c r="E1107" s="25"/>
      <c r="F1107" s="28"/>
      <c r="G1107" s="25"/>
      <c r="H1107" s="28"/>
      <c r="I1107" s="25"/>
      <c r="J1107" s="28"/>
      <c r="K1107" s="25"/>
      <c r="L1107" s="28"/>
      <c r="M1107" s="23"/>
    </row>
    <row r="1108" spans="1:52" ht="30" customHeight="1" x14ac:dyDescent="0.3">
      <c r="A1108" s="19" t="s">
        <v>2239</v>
      </c>
      <c r="B1108" s="20"/>
      <c r="C1108" s="20"/>
      <c r="D1108" s="20"/>
      <c r="E1108" s="24"/>
      <c r="F1108" s="27"/>
      <c r="G1108" s="24"/>
      <c r="H1108" s="27"/>
      <c r="I1108" s="24"/>
      <c r="J1108" s="27"/>
      <c r="K1108" s="24"/>
      <c r="L1108" s="27"/>
      <c r="M1108" s="21"/>
      <c r="N1108" s="1" t="s">
        <v>463</v>
      </c>
    </row>
    <row r="1109" spans="1:52" ht="30" customHeight="1" x14ac:dyDescent="0.3">
      <c r="A1109" s="22" t="s">
        <v>1134</v>
      </c>
      <c r="B1109" s="22" t="s">
        <v>677</v>
      </c>
      <c r="C1109" s="22" t="s">
        <v>678</v>
      </c>
      <c r="D1109" s="23">
        <v>0.1</v>
      </c>
      <c r="E1109" s="25">
        <f>단가대비표!O172</f>
        <v>0</v>
      </c>
      <c r="F1109" s="28">
        <f>TRUNC(E1109*D1109,1)</f>
        <v>0</v>
      </c>
      <c r="G1109" s="25">
        <f>단가대비표!P172</f>
        <v>172068</v>
      </c>
      <c r="H1109" s="28">
        <f>TRUNC(G1109*D1109,1)</f>
        <v>17206.8</v>
      </c>
      <c r="I1109" s="25">
        <f>단가대비표!V172</f>
        <v>0</v>
      </c>
      <c r="J1109" s="28">
        <f>TRUNC(I1109*D1109,1)</f>
        <v>0</v>
      </c>
      <c r="K1109" s="25">
        <f>TRUNC(E1109+G1109+I1109,1)</f>
        <v>172068</v>
      </c>
      <c r="L1109" s="28">
        <f>TRUNC(F1109+H1109+J1109,1)</f>
        <v>17206.8</v>
      </c>
      <c r="M1109" s="22" t="s">
        <v>52</v>
      </c>
      <c r="N1109" s="2" t="s">
        <v>463</v>
      </c>
      <c r="O1109" s="2" t="s">
        <v>1186</v>
      </c>
      <c r="P1109" s="2" t="s">
        <v>64</v>
      </c>
      <c r="Q1109" s="2" t="s">
        <v>64</v>
      </c>
      <c r="R1109" s="2" t="s">
        <v>63</v>
      </c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2" t="s">
        <v>52</v>
      </c>
      <c r="AW1109" s="2" t="s">
        <v>2240</v>
      </c>
      <c r="AX1109" s="2" t="s">
        <v>52</v>
      </c>
      <c r="AY1109" s="2" t="s">
        <v>52</v>
      </c>
      <c r="AZ1109" s="2" t="s">
        <v>52</v>
      </c>
    </row>
    <row r="1110" spans="1:52" ht="30" customHeight="1" x14ac:dyDescent="0.3">
      <c r="A1110" s="22" t="s">
        <v>681</v>
      </c>
      <c r="B1110" s="22" t="s">
        <v>52</v>
      </c>
      <c r="C1110" s="22" t="s">
        <v>52</v>
      </c>
      <c r="D1110" s="23"/>
      <c r="E1110" s="25"/>
      <c r="F1110" s="28">
        <f>TRUNC(SUMIF(N1109:N1109, N1108, F1109:F1109),0)</f>
        <v>0</v>
      </c>
      <c r="G1110" s="25"/>
      <c r="H1110" s="28">
        <f>TRUNC(SUMIF(N1109:N1109, N1108, H1109:H1109),0)</f>
        <v>17206</v>
      </c>
      <c r="I1110" s="25"/>
      <c r="J1110" s="28">
        <f>TRUNC(SUMIF(N1109:N1109, N1108, J1109:J1109),0)</f>
        <v>0</v>
      </c>
      <c r="K1110" s="25"/>
      <c r="L1110" s="28">
        <f>F1110+H1110+J1110</f>
        <v>17206</v>
      </c>
      <c r="M1110" s="22" t="s">
        <v>52</v>
      </c>
      <c r="N1110" s="2" t="s">
        <v>67</v>
      </c>
      <c r="O1110" s="2" t="s">
        <v>67</v>
      </c>
      <c r="P1110" s="2" t="s">
        <v>52</v>
      </c>
      <c r="Q1110" s="2" t="s">
        <v>52</v>
      </c>
      <c r="R1110" s="2" t="s">
        <v>52</v>
      </c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  <c r="AT1110" s="3"/>
      <c r="AU1110" s="3"/>
      <c r="AV1110" s="2" t="s">
        <v>52</v>
      </c>
      <c r="AW1110" s="2" t="s">
        <v>52</v>
      </c>
      <c r="AX1110" s="2" t="s">
        <v>52</v>
      </c>
      <c r="AY1110" s="2" t="s">
        <v>52</v>
      </c>
      <c r="AZ1110" s="2" t="s">
        <v>52</v>
      </c>
    </row>
    <row r="1111" spans="1:52" ht="30" customHeight="1" x14ac:dyDescent="0.3">
      <c r="A1111" s="23"/>
      <c r="B1111" s="23"/>
      <c r="C1111" s="23"/>
      <c r="D1111" s="23"/>
      <c r="E1111" s="25"/>
      <c r="F1111" s="28"/>
      <c r="G1111" s="25"/>
      <c r="H1111" s="28"/>
      <c r="I1111" s="25"/>
      <c r="J1111" s="28"/>
      <c r="K1111" s="25"/>
      <c r="L1111" s="28"/>
      <c r="M1111" s="23"/>
    </row>
    <row r="1112" spans="1:52" ht="30" customHeight="1" x14ac:dyDescent="0.3">
      <c r="A1112" s="19" t="s">
        <v>2241</v>
      </c>
      <c r="B1112" s="20"/>
      <c r="C1112" s="20"/>
      <c r="D1112" s="20"/>
      <c r="E1112" s="24"/>
      <c r="F1112" s="27"/>
      <c r="G1112" s="24"/>
      <c r="H1112" s="27"/>
      <c r="I1112" s="24"/>
      <c r="J1112" s="27"/>
      <c r="K1112" s="24"/>
      <c r="L1112" s="27"/>
      <c r="M1112" s="21"/>
      <c r="N1112" s="1" t="s">
        <v>481</v>
      </c>
    </row>
    <row r="1113" spans="1:52" ht="30" customHeight="1" x14ac:dyDescent="0.3">
      <c r="A1113" s="22" t="s">
        <v>2199</v>
      </c>
      <c r="B1113" s="22" t="s">
        <v>52</v>
      </c>
      <c r="C1113" s="22" t="s">
        <v>72</v>
      </c>
      <c r="D1113" s="23">
        <v>1</v>
      </c>
      <c r="E1113" s="25">
        <f>일위대가목록!E166</f>
        <v>0</v>
      </c>
      <c r="F1113" s="28">
        <f>TRUNC(E1113*D1113,1)</f>
        <v>0</v>
      </c>
      <c r="G1113" s="25">
        <f>일위대가목록!F166</f>
        <v>5592</v>
      </c>
      <c r="H1113" s="28">
        <f>TRUNC(G1113*D1113,1)</f>
        <v>5592</v>
      </c>
      <c r="I1113" s="25">
        <f>일위대가목록!G166</f>
        <v>0</v>
      </c>
      <c r="J1113" s="28">
        <f>TRUNC(I1113*D1113,1)</f>
        <v>0</v>
      </c>
      <c r="K1113" s="25">
        <f t="shared" ref="K1113:L1115" si="172">TRUNC(E1113+G1113+I1113,1)</f>
        <v>5592</v>
      </c>
      <c r="L1113" s="28">
        <f t="shared" si="172"/>
        <v>5592</v>
      </c>
      <c r="M1113" s="22" t="s">
        <v>2200</v>
      </c>
      <c r="N1113" s="2" t="s">
        <v>481</v>
      </c>
      <c r="O1113" s="2" t="s">
        <v>2198</v>
      </c>
      <c r="P1113" s="2" t="s">
        <v>63</v>
      </c>
      <c r="Q1113" s="2" t="s">
        <v>64</v>
      </c>
      <c r="R1113" s="2" t="s">
        <v>64</v>
      </c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2" t="s">
        <v>52</v>
      </c>
      <c r="AW1113" s="2" t="s">
        <v>2242</v>
      </c>
      <c r="AX1113" s="2" t="s">
        <v>52</v>
      </c>
      <c r="AY1113" s="2" t="s">
        <v>52</v>
      </c>
      <c r="AZ1113" s="2" t="s">
        <v>52</v>
      </c>
    </row>
    <row r="1114" spans="1:52" ht="30" customHeight="1" x14ac:dyDescent="0.3">
      <c r="A1114" s="22" t="s">
        <v>1825</v>
      </c>
      <c r="B1114" s="22" t="s">
        <v>1826</v>
      </c>
      <c r="C1114" s="22" t="s">
        <v>72</v>
      </c>
      <c r="D1114" s="23">
        <v>1</v>
      </c>
      <c r="E1114" s="25">
        <f>일위대가목록!E115</f>
        <v>0</v>
      </c>
      <c r="F1114" s="28">
        <f>TRUNC(E1114*D1114,1)</f>
        <v>0</v>
      </c>
      <c r="G1114" s="25">
        <f>일위대가목록!F115</f>
        <v>25752</v>
      </c>
      <c r="H1114" s="28">
        <f>TRUNC(G1114*D1114,1)</f>
        <v>25752</v>
      </c>
      <c r="I1114" s="25">
        <f>일위대가목록!G115</f>
        <v>515</v>
      </c>
      <c r="J1114" s="28">
        <f>TRUNC(I1114*D1114,1)</f>
        <v>515</v>
      </c>
      <c r="K1114" s="25">
        <f t="shared" si="172"/>
        <v>26267</v>
      </c>
      <c r="L1114" s="28">
        <f t="shared" si="172"/>
        <v>26267</v>
      </c>
      <c r="M1114" s="22" t="s">
        <v>1827</v>
      </c>
      <c r="N1114" s="2" t="s">
        <v>481</v>
      </c>
      <c r="O1114" s="2" t="s">
        <v>1824</v>
      </c>
      <c r="P1114" s="2" t="s">
        <v>63</v>
      </c>
      <c r="Q1114" s="2" t="s">
        <v>64</v>
      </c>
      <c r="R1114" s="2" t="s">
        <v>64</v>
      </c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3"/>
      <c r="AS1114" s="3"/>
      <c r="AT1114" s="3"/>
      <c r="AU1114" s="3"/>
      <c r="AV1114" s="2" t="s">
        <v>52</v>
      </c>
      <c r="AW1114" s="2" t="s">
        <v>2243</v>
      </c>
      <c r="AX1114" s="2" t="s">
        <v>52</v>
      </c>
      <c r="AY1114" s="2" t="s">
        <v>52</v>
      </c>
      <c r="AZ1114" s="2" t="s">
        <v>52</v>
      </c>
    </row>
    <row r="1115" spans="1:52" ht="30" customHeight="1" x14ac:dyDescent="0.3">
      <c r="A1115" s="22" t="s">
        <v>2244</v>
      </c>
      <c r="B1115" s="22" t="s">
        <v>2245</v>
      </c>
      <c r="C1115" s="22" t="s">
        <v>222</v>
      </c>
      <c r="D1115" s="23">
        <v>0.65</v>
      </c>
      <c r="E1115" s="25">
        <f>단가대비표!O124</f>
        <v>3300</v>
      </c>
      <c r="F1115" s="28">
        <f>TRUNC(E1115*D1115,1)</f>
        <v>2145</v>
      </c>
      <c r="G1115" s="25">
        <f>단가대비표!P124</f>
        <v>0</v>
      </c>
      <c r="H1115" s="28">
        <f>TRUNC(G1115*D1115,1)</f>
        <v>0</v>
      </c>
      <c r="I1115" s="25">
        <f>단가대비표!V124</f>
        <v>0</v>
      </c>
      <c r="J1115" s="28">
        <f>TRUNC(I1115*D1115,1)</f>
        <v>0</v>
      </c>
      <c r="K1115" s="25">
        <f t="shared" si="172"/>
        <v>3300</v>
      </c>
      <c r="L1115" s="28">
        <f t="shared" si="172"/>
        <v>2145</v>
      </c>
      <c r="M1115" s="22" t="s">
        <v>52</v>
      </c>
      <c r="N1115" s="2" t="s">
        <v>481</v>
      </c>
      <c r="O1115" s="2" t="s">
        <v>2246</v>
      </c>
      <c r="P1115" s="2" t="s">
        <v>64</v>
      </c>
      <c r="Q1115" s="2" t="s">
        <v>64</v>
      </c>
      <c r="R1115" s="2" t="s">
        <v>63</v>
      </c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2" t="s">
        <v>52</v>
      </c>
      <c r="AW1115" s="2" t="s">
        <v>2247</v>
      </c>
      <c r="AX1115" s="2" t="s">
        <v>52</v>
      </c>
      <c r="AY1115" s="2" t="s">
        <v>52</v>
      </c>
      <c r="AZ1115" s="2" t="s">
        <v>52</v>
      </c>
    </row>
    <row r="1116" spans="1:52" ht="30" customHeight="1" x14ac:dyDescent="0.3">
      <c r="A1116" s="22" t="s">
        <v>681</v>
      </c>
      <c r="B1116" s="22" t="s">
        <v>52</v>
      </c>
      <c r="C1116" s="22" t="s">
        <v>52</v>
      </c>
      <c r="D1116" s="23"/>
      <c r="E1116" s="25"/>
      <c r="F1116" s="28">
        <f>TRUNC(SUMIF(N1113:N1115, N1112, F1113:F1115),0)</f>
        <v>2145</v>
      </c>
      <c r="G1116" s="25"/>
      <c r="H1116" s="28">
        <f>TRUNC(SUMIF(N1113:N1115, N1112, H1113:H1115),0)</f>
        <v>31344</v>
      </c>
      <c r="I1116" s="25"/>
      <c r="J1116" s="28">
        <f>TRUNC(SUMIF(N1113:N1115, N1112, J1113:J1115),0)</f>
        <v>515</v>
      </c>
      <c r="K1116" s="25"/>
      <c r="L1116" s="28">
        <f>F1116+H1116+J1116</f>
        <v>34004</v>
      </c>
      <c r="M1116" s="22" t="s">
        <v>52</v>
      </c>
      <c r="N1116" s="2" t="s">
        <v>67</v>
      </c>
      <c r="O1116" s="2" t="s">
        <v>67</v>
      </c>
      <c r="P1116" s="2" t="s">
        <v>52</v>
      </c>
      <c r="Q1116" s="2" t="s">
        <v>52</v>
      </c>
      <c r="R1116" s="2" t="s">
        <v>52</v>
      </c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  <c r="AT1116" s="3"/>
      <c r="AU1116" s="3"/>
      <c r="AV1116" s="2" t="s">
        <v>52</v>
      </c>
      <c r="AW1116" s="2" t="s">
        <v>52</v>
      </c>
      <c r="AX1116" s="2" t="s">
        <v>52</v>
      </c>
      <c r="AY1116" s="2" t="s">
        <v>52</v>
      </c>
      <c r="AZ1116" s="2" t="s">
        <v>52</v>
      </c>
    </row>
    <row r="1117" spans="1:52" ht="30" customHeight="1" x14ac:dyDescent="0.3">
      <c r="A1117" s="23"/>
      <c r="B1117" s="23"/>
      <c r="C1117" s="23"/>
      <c r="D1117" s="23"/>
      <c r="E1117" s="25"/>
      <c r="F1117" s="28"/>
      <c r="G1117" s="25"/>
      <c r="H1117" s="28"/>
      <c r="I1117" s="25"/>
      <c r="J1117" s="28"/>
      <c r="K1117" s="25"/>
      <c r="L1117" s="28"/>
      <c r="M1117" s="23"/>
    </row>
    <row r="1118" spans="1:52" ht="30" customHeight="1" x14ac:dyDescent="0.3">
      <c r="A1118" s="19" t="s">
        <v>2248</v>
      </c>
      <c r="B1118" s="20"/>
      <c r="C1118" s="20"/>
      <c r="D1118" s="20"/>
      <c r="E1118" s="24"/>
      <c r="F1118" s="27"/>
      <c r="G1118" s="24"/>
      <c r="H1118" s="27"/>
      <c r="I1118" s="24"/>
      <c r="J1118" s="27"/>
      <c r="K1118" s="24"/>
      <c r="L1118" s="27"/>
      <c r="M1118" s="21"/>
      <c r="N1118" s="1" t="s">
        <v>493</v>
      </c>
    </row>
    <row r="1119" spans="1:52" ht="30" customHeight="1" x14ac:dyDescent="0.3">
      <c r="A1119" s="22" t="s">
        <v>1134</v>
      </c>
      <c r="B1119" s="22" t="s">
        <v>677</v>
      </c>
      <c r="C1119" s="22" t="s">
        <v>678</v>
      </c>
      <c r="D1119" s="23">
        <v>0.12</v>
      </c>
      <c r="E1119" s="25">
        <f>단가대비표!O172</f>
        <v>0</v>
      </c>
      <c r="F1119" s="28">
        <f>TRUNC(E1119*D1119,1)</f>
        <v>0</v>
      </c>
      <c r="G1119" s="25">
        <f>단가대비표!P172</f>
        <v>172068</v>
      </c>
      <c r="H1119" s="28">
        <f>TRUNC(G1119*D1119,1)</f>
        <v>20648.099999999999</v>
      </c>
      <c r="I1119" s="25">
        <f>단가대비표!V172</f>
        <v>0</v>
      </c>
      <c r="J1119" s="28">
        <f>TRUNC(I1119*D1119,1)</f>
        <v>0</v>
      </c>
      <c r="K1119" s="25">
        <f>TRUNC(E1119+G1119+I1119,1)</f>
        <v>172068</v>
      </c>
      <c r="L1119" s="28">
        <f>TRUNC(F1119+H1119+J1119,1)</f>
        <v>20648.099999999999</v>
      </c>
      <c r="M1119" s="22" t="s">
        <v>52</v>
      </c>
      <c r="N1119" s="2" t="s">
        <v>493</v>
      </c>
      <c r="O1119" s="2" t="s">
        <v>1186</v>
      </c>
      <c r="P1119" s="2" t="s">
        <v>64</v>
      </c>
      <c r="Q1119" s="2" t="s">
        <v>64</v>
      </c>
      <c r="R1119" s="2" t="s">
        <v>63</v>
      </c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  <c r="AT1119" s="3"/>
      <c r="AU1119" s="3"/>
      <c r="AV1119" s="2" t="s">
        <v>52</v>
      </c>
      <c r="AW1119" s="2" t="s">
        <v>2249</v>
      </c>
      <c r="AX1119" s="2" t="s">
        <v>52</v>
      </c>
      <c r="AY1119" s="2" t="s">
        <v>52</v>
      </c>
      <c r="AZ1119" s="2" t="s">
        <v>52</v>
      </c>
    </row>
    <row r="1120" spans="1:52" ht="30" customHeight="1" x14ac:dyDescent="0.3">
      <c r="A1120" s="22" t="s">
        <v>681</v>
      </c>
      <c r="B1120" s="22" t="s">
        <v>52</v>
      </c>
      <c r="C1120" s="22" t="s">
        <v>52</v>
      </c>
      <c r="D1120" s="23"/>
      <c r="E1120" s="25"/>
      <c r="F1120" s="28">
        <f>TRUNC(SUMIF(N1119:N1119, N1118, F1119:F1119),0)</f>
        <v>0</v>
      </c>
      <c r="G1120" s="25"/>
      <c r="H1120" s="28">
        <f>TRUNC(SUMIF(N1119:N1119, N1118, H1119:H1119),0)</f>
        <v>20648</v>
      </c>
      <c r="I1120" s="25"/>
      <c r="J1120" s="28">
        <f>TRUNC(SUMIF(N1119:N1119, N1118, J1119:J1119),0)</f>
        <v>0</v>
      </c>
      <c r="K1120" s="25"/>
      <c r="L1120" s="28">
        <f>F1120+H1120+J1120</f>
        <v>20648</v>
      </c>
      <c r="M1120" s="22" t="s">
        <v>52</v>
      </c>
      <c r="N1120" s="2" t="s">
        <v>67</v>
      </c>
      <c r="O1120" s="2" t="s">
        <v>67</v>
      </c>
      <c r="P1120" s="2" t="s">
        <v>52</v>
      </c>
      <c r="Q1120" s="2" t="s">
        <v>52</v>
      </c>
      <c r="R1120" s="2" t="s">
        <v>52</v>
      </c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  <c r="AT1120" s="3"/>
      <c r="AU1120" s="3"/>
      <c r="AV1120" s="2" t="s">
        <v>52</v>
      </c>
      <c r="AW1120" s="2" t="s">
        <v>52</v>
      </c>
      <c r="AX1120" s="2" t="s">
        <v>52</v>
      </c>
      <c r="AY1120" s="2" t="s">
        <v>52</v>
      </c>
      <c r="AZ1120" s="2" t="s">
        <v>52</v>
      </c>
    </row>
    <row r="1121" spans="1:52" ht="30" customHeight="1" x14ac:dyDescent="0.3">
      <c r="A1121" s="23"/>
      <c r="B1121" s="23"/>
      <c r="C1121" s="23"/>
      <c r="D1121" s="23"/>
      <c r="E1121" s="25"/>
      <c r="F1121" s="28"/>
      <c r="G1121" s="25"/>
      <c r="H1121" s="28"/>
      <c r="I1121" s="25"/>
      <c r="J1121" s="28"/>
      <c r="K1121" s="25"/>
      <c r="L1121" s="28"/>
      <c r="M1121" s="23"/>
    </row>
    <row r="1122" spans="1:52" ht="30" customHeight="1" x14ac:dyDescent="0.3">
      <c r="A1122" s="19" t="s">
        <v>2250</v>
      </c>
      <c r="B1122" s="20"/>
      <c r="C1122" s="20"/>
      <c r="D1122" s="20"/>
      <c r="E1122" s="24"/>
      <c r="F1122" s="27"/>
      <c r="G1122" s="24"/>
      <c r="H1122" s="27"/>
      <c r="I1122" s="24"/>
      <c r="J1122" s="27"/>
      <c r="K1122" s="24"/>
      <c r="L1122" s="27"/>
      <c r="M1122" s="21"/>
      <c r="N1122" s="1" t="s">
        <v>80</v>
      </c>
    </row>
    <row r="1123" spans="1:52" ht="30" customHeight="1" x14ac:dyDescent="0.3">
      <c r="A1123" s="22" t="s">
        <v>2251</v>
      </c>
      <c r="B1123" s="22" t="s">
        <v>2252</v>
      </c>
      <c r="C1123" s="22" t="s">
        <v>1322</v>
      </c>
      <c r="D1123" s="23">
        <v>4.48E-2</v>
      </c>
      <c r="E1123" s="25">
        <f>단가대비표!O92</f>
        <v>25000</v>
      </c>
      <c r="F1123" s="28">
        <f t="shared" ref="F1123:F1133" si="173">TRUNC(E1123*D1123,1)</f>
        <v>1120</v>
      </c>
      <c r="G1123" s="25">
        <f>단가대비표!P92</f>
        <v>0</v>
      </c>
      <c r="H1123" s="28">
        <f t="shared" ref="H1123:H1133" si="174">TRUNC(G1123*D1123,1)</f>
        <v>0</v>
      </c>
      <c r="I1123" s="25">
        <f>단가대비표!V92</f>
        <v>0</v>
      </c>
      <c r="J1123" s="28">
        <f t="shared" ref="J1123:J1133" si="175">TRUNC(I1123*D1123,1)</f>
        <v>0</v>
      </c>
      <c r="K1123" s="25">
        <f t="shared" ref="K1123:K1133" si="176">TRUNC(E1123+G1123+I1123,1)</f>
        <v>25000</v>
      </c>
      <c r="L1123" s="28">
        <f t="shared" ref="L1123:L1133" si="177">TRUNC(F1123+H1123+J1123,1)</f>
        <v>1120</v>
      </c>
      <c r="M1123" s="22" t="s">
        <v>52</v>
      </c>
      <c r="N1123" s="2" t="s">
        <v>80</v>
      </c>
      <c r="O1123" s="2" t="s">
        <v>2253</v>
      </c>
      <c r="P1123" s="2" t="s">
        <v>64</v>
      </c>
      <c r="Q1123" s="2" t="s">
        <v>64</v>
      </c>
      <c r="R1123" s="2" t="s">
        <v>63</v>
      </c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2" t="s">
        <v>52</v>
      </c>
      <c r="AW1123" s="2" t="s">
        <v>2254</v>
      </c>
      <c r="AX1123" s="2" t="s">
        <v>52</v>
      </c>
      <c r="AY1123" s="2" t="s">
        <v>52</v>
      </c>
      <c r="AZ1123" s="2" t="s">
        <v>52</v>
      </c>
    </row>
    <row r="1124" spans="1:52" ht="30" customHeight="1" x14ac:dyDescent="0.3">
      <c r="A1124" s="22" t="s">
        <v>2251</v>
      </c>
      <c r="B1124" s="22" t="s">
        <v>2255</v>
      </c>
      <c r="C1124" s="22" t="s">
        <v>1322</v>
      </c>
      <c r="D1124" s="23">
        <v>8.9999999999999993E-3</v>
      </c>
      <c r="E1124" s="25">
        <f>단가대비표!O93</f>
        <v>8500</v>
      </c>
      <c r="F1124" s="28">
        <f t="shared" si="173"/>
        <v>76.5</v>
      </c>
      <c r="G1124" s="25">
        <f>단가대비표!P93</f>
        <v>0</v>
      </c>
      <c r="H1124" s="28">
        <f t="shared" si="174"/>
        <v>0</v>
      </c>
      <c r="I1124" s="25">
        <f>단가대비표!V93</f>
        <v>0</v>
      </c>
      <c r="J1124" s="28">
        <f t="shared" si="175"/>
        <v>0</v>
      </c>
      <c r="K1124" s="25">
        <f t="shared" si="176"/>
        <v>8500</v>
      </c>
      <c r="L1124" s="28">
        <f t="shared" si="177"/>
        <v>76.5</v>
      </c>
      <c r="M1124" s="22" t="s">
        <v>52</v>
      </c>
      <c r="N1124" s="2" t="s">
        <v>80</v>
      </c>
      <c r="O1124" s="2" t="s">
        <v>2256</v>
      </c>
      <c r="P1124" s="2" t="s">
        <v>64</v>
      </c>
      <c r="Q1124" s="2" t="s">
        <v>64</v>
      </c>
      <c r="R1124" s="2" t="s">
        <v>63</v>
      </c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  <c r="AT1124" s="3"/>
      <c r="AU1124" s="3"/>
      <c r="AV1124" s="2" t="s">
        <v>52</v>
      </c>
      <c r="AW1124" s="2" t="s">
        <v>2257</v>
      </c>
      <c r="AX1124" s="2" t="s">
        <v>52</v>
      </c>
      <c r="AY1124" s="2" t="s">
        <v>52</v>
      </c>
      <c r="AZ1124" s="2" t="s">
        <v>52</v>
      </c>
    </row>
    <row r="1125" spans="1:52" ht="30" customHeight="1" x14ac:dyDescent="0.3">
      <c r="A1125" s="22" t="s">
        <v>2258</v>
      </c>
      <c r="B1125" s="22" t="s">
        <v>2259</v>
      </c>
      <c r="C1125" s="22" t="s">
        <v>222</v>
      </c>
      <c r="D1125" s="23">
        <v>8.9499999999999996E-2</v>
      </c>
      <c r="E1125" s="25">
        <f>단가대비표!O94</f>
        <v>10000</v>
      </c>
      <c r="F1125" s="28">
        <f t="shared" si="173"/>
        <v>895</v>
      </c>
      <c r="G1125" s="25">
        <f>단가대비표!P94</f>
        <v>0</v>
      </c>
      <c r="H1125" s="28">
        <f t="shared" si="174"/>
        <v>0</v>
      </c>
      <c r="I1125" s="25">
        <f>단가대비표!V94</f>
        <v>0</v>
      </c>
      <c r="J1125" s="28">
        <f t="shared" si="175"/>
        <v>0</v>
      </c>
      <c r="K1125" s="25">
        <f t="shared" si="176"/>
        <v>10000</v>
      </c>
      <c r="L1125" s="28">
        <f t="shared" si="177"/>
        <v>895</v>
      </c>
      <c r="M1125" s="22" t="s">
        <v>52</v>
      </c>
      <c r="N1125" s="2" t="s">
        <v>80</v>
      </c>
      <c r="O1125" s="2" t="s">
        <v>2260</v>
      </c>
      <c r="P1125" s="2" t="s">
        <v>64</v>
      </c>
      <c r="Q1125" s="2" t="s">
        <v>64</v>
      </c>
      <c r="R1125" s="2" t="s">
        <v>63</v>
      </c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2" t="s">
        <v>52</v>
      </c>
      <c r="AW1125" s="2" t="s">
        <v>2261</v>
      </c>
      <c r="AX1125" s="2" t="s">
        <v>52</v>
      </c>
      <c r="AY1125" s="2" t="s">
        <v>52</v>
      </c>
      <c r="AZ1125" s="2" t="s">
        <v>52</v>
      </c>
    </row>
    <row r="1126" spans="1:52" ht="30" customHeight="1" x14ac:dyDescent="0.3">
      <c r="A1126" s="22" t="s">
        <v>2258</v>
      </c>
      <c r="B1126" s="22" t="s">
        <v>2262</v>
      </c>
      <c r="C1126" s="22" t="s">
        <v>222</v>
      </c>
      <c r="D1126" s="23">
        <v>4.9200000000000001E-2</v>
      </c>
      <c r="E1126" s="25">
        <f>단가대비표!O95</f>
        <v>5500</v>
      </c>
      <c r="F1126" s="28">
        <f t="shared" si="173"/>
        <v>270.60000000000002</v>
      </c>
      <c r="G1126" s="25">
        <f>단가대비표!P95</f>
        <v>0</v>
      </c>
      <c r="H1126" s="28">
        <f t="shared" si="174"/>
        <v>0</v>
      </c>
      <c r="I1126" s="25">
        <f>단가대비표!V95</f>
        <v>0</v>
      </c>
      <c r="J1126" s="28">
        <f t="shared" si="175"/>
        <v>0</v>
      </c>
      <c r="K1126" s="25">
        <f t="shared" si="176"/>
        <v>5500</v>
      </c>
      <c r="L1126" s="28">
        <f t="shared" si="177"/>
        <v>270.60000000000002</v>
      </c>
      <c r="M1126" s="22" t="s">
        <v>52</v>
      </c>
      <c r="N1126" s="2" t="s">
        <v>80</v>
      </c>
      <c r="O1126" s="2" t="s">
        <v>2263</v>
      </c>
      <c r="P1126" s="2" t="s">
        <v>64</v>
      </c>
      <c r="Q1126" s="2" t="s">
        <v>64</v>
      </c>
      <c r="R1126" s="2" t="s">
        <v>63</v>
      </c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  <c r="AT1126" s="3"/>
      <c r="AU1126" s="3"/>
      <c r="AV1126" s="2" t="s">
        <v>52</v>
      </c>
      <c r="AW1126" s="2" t="s">
        <v>2264</v>
      </c>
      <c r="AX1126" s="2" t="s">
        <v>52</v>
      </c>
      <c r="AY1126" s="2" t="s">
        <v>52</v>
      </c>
      <c r="AZ1126" s="2" t="s">
        <v>52</v>
      </c>
    </row>
    <row r="1127" spans="1:52" ht="30" customHeight="1" x14ac:dyDescent="0.3">
      <c r="A1127" s="22" t="s">
        <v>2265</v>
      </c>
      <c r="B1127" s="22" t="s">
        <v>2259</v>
      </c>
      <c r="C1127" s="22" t="s">
        <v>222</v>
      </c>
      <c r="D1127" s="23">
        <v>0.1628</v>
      </c>
      <c r="E1127" s="25">
        <f>단가대비표!O96</f>
        <v>10000</v>
      </c>
      <c r="F1127" s="28">
        <f t="shared" si="173"/>
        <v>1628</v>
      </c>
      <c r="G1127" s="25">
        <f>단가대비표!P96</f>
        <v>0</v>
      </c>
      <c r="H1127" s="28">
        <f t="shared" si="174"/>
        <v>0</v>
      </c>
      <c r="I1127" s="25">
        <f>단가대비표!V96</f>
        <v>0</v>
      </c>
      <c r="J1127" s="28">
        <f t="shared" si="175"/>
        <v>0</v>
      </c>
      <c r="K1127" s="25">
        <f t="shared" si="176"/>
        <v>10000</v>
      </c>
      <c r="L1127" s="28">
        <f t="shared" si="177"/>
        <v>1628</v>
      </c>
      <c r="M1127" s="22" t="s">
        <v>52</v>
      </c>
      <c r="N1127" s="2" t="s">
        <v>80</v>
      </c>
      <c r="O1127" s="2" t="s">
        <v>2266</v>
      </c>
      <c r="P1127" s="2" t="s">
        <v>64</v>
      </c>
      <c r="Q1127" s="2" t="s">
        <v>64</v>
      </c>
      <c r="R1127" s="2" t="s">
        <v>63</v>
      </c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2" t="s">
        <v>52</v>
      </c>
      <c r="AW1127" s="2" t="s">
        <v>2267</v>
      </c>
      <c r="AX1127" s="2" t="s">
        <v>52</v>
      </c>
      <c r="AY1127" s="2" t="s">
        <v>52</v>
      </c>
      <c r="AZ1127" s="2" t="s">
        <v>52</v>
      </c>
    </row>
    <row r="1128" spans="1:52" ht="30" customHeight="1" x14ac:dyDescent="0.3">
      <c r="A1128" s="22" t="s">
        <v>2265</v>
      </c>
      <c r="B1128" s="22" t="s">
        <v>2262</v>
      </c>
      <c r="C1128" s="22" t="s">
        <v>222</v>
      </c>
      <c r="D1128" s="23">
        <v>1.6299999999999999E-2</v>
      </c>
      <c r="E1128" s="25">
        <f>단가대비표!O97</f>
        <v>5500</v>
      </c>
      <c r="F1128" s="28">
        <f t="shared" si="173"/>
        <v>89.6</v>
      </c>
      <c r="G1128" s="25">
        <f>단가대비표!P97</f>
        <v>0</v>
      </c>
      <c r="H1128" s="28">
        <f t="shared" si="174"/>
        <v>0</v>
      </c>
      <c r="I1128" s="25">
        <f>단가대비표!V97</f>
        <v>0</v>
      </c>
      <c r="J1128" s="28">
        <f t="shared" si="175"/>
        <v>0</v>
      </c>
      <c r="K1128" s="25">
        <f t="shared" si="176"/>
        <v>5500</v>
      </c>
      <c r="L1128" s="28">
        <f t="shared" si="177"/>
        <v>89.6</v>
      </c>
      <c r="M1128" s="22" t="s">
        <v>52</v>
      </c>
      <c r="N1128" s="2" t="s">
        <v>80</v>
      </c>
      <c r="O1128" s="2" t="s">
        <v>2268</v>
      </c>
      <c r="P1128" s="2" t="s">
        <v>64</v>
      </c>
      <c r="Q1128" s="2" t="s">
        <v>64</v>
      </c>
      <c r="R1128" s="2" t="s">
        <v>63</v>
      </c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3"/>
      <c r="AS1128" s="3"/>
      <c r="AT1128" s="3"/>
      <c r="AU1128" s="3"/>
      <c r="AV1128" s="2" t="s">
        <v>52</v>
      </c>
      <c r="AW1128" s="2" t="s">
        <v>2269</v>
      </c>
      <c r="AX1128" s="2" t="s">
        <v>52</v>
      </c>
      <c r="AY1128" s="2" t="s">
        <v>52</v>
      </c>
      <c r="AZ1128" s="2" t="s">
        <v>52</v>
      </c>
    </row>
    <row r="1129" spans="1:52" ht="30" customHeight="1" x14ac:dyDescent="0.3">
      <c r="A1129" s="22" t="s">
        <v>2270</v>
      </c>
      <c r="B1129" s="22" t="s">
        <v>2271</v>
      </c>
      <c r="C1129" s="22" t="s">
        <v>222</v>
      </c>
      <c r="D1129" s="23">
        <v>7.7299999999999994E-2</v>
      </c>
      <c r="E1129" s="25">
        <f>단가대비표!O98</f>
        <v>19800</v>
      </c>
      <c r="F1129" s="28">
        <f t="shared" si="173"/>
        <v>1530.5</v>
      </c>
      <c r="G1129" s="25">
        <f>단가대비표!P98</f>
        <v>0</v>
      </c>
      <c r="H1129" s="28">
        <f t="shared" si="174"/>
        <v>0</v>
      </c>
      <c r="I1129" s="25">
        <f>단가대비표!V98</f>
        <v>0</v>
      </c>
      <c r="J1129" s="28">
        <f t="shared" si="175"/>
        <v>0</v>
      </c>
      <c r="K1129" s="25">
        <f t="shared" si="176"/>
        <v>19800</v>
      </c>
      <c r="L1129" s="28">
        <f t="shared" si="177"/>
        <v>1530.5</v>
      </c>
      <c r="M1129" s="22" t="s">
        <v>52</v>
      </c>
      <c r="N1129" s="2" t="s">
        <v>80</v>
      </c>
      <c r="O1129" s="2" t="s">
        <v>2272</v>
      </c>
      <c r="P1129" s="2" t="s">
        <v>64</v>
      </c>
      <c r="Q1129" s="2" t="s">
        <v>64</v>
      </c>
      <c r="R1129" s="2" t="s">
        <v>63</v>
      </c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2" t="s">
        <v>52</v>
      </c>
      <c r="AW1129" s="2" t="s">
        <v>2273</v>
      </c>
      <c r="AX1129" s="2" t="s">
        <v>52</v>
      </c>
      <c r="AY1129" s="2" t="s">
        <v>52</v>
      </c>
      <c r="AZ1129" s="2" t="s">
        <v>52</v>
      </c>
    </row>
    <row r="1130" spans="1:52" ht="30" customHeight="1" x14ac:dyDescent="0.3">
      <c r="A1130" s="22" t="s">
        <v>2274</v>
      </c>
      <c r="B1130" s="22" t="s">
        <v>2275</v>
      </c>
      <c r="C1130" s="22" t="s">
        <v>222</v>
      </c>
      <c r="D1130" s="23">
        <v>8.9999999999999993E-3</v>
      </c>
      <c r="E1130" s="25">
        <f>단가대비표!O99</f>
        <v>8700</v>
      </c>
      <c r="F1130" s="28">
        <f t="shared" si="173"/>
        <v>78.3</v>
      </c>
      <c r="G1130" s="25">
        <f>단가대비표!P99</f>
        <v>0</v>
      </c>
      <c r="H1130" s="28">
        <f t="shared" si="174"/>
        <v>0</v>
      </c>
      <c r="I1130" s="25">
        <f>단가대비표!V99</f>
        <v>0</v>
      </c>
      <c r="J1130" s="28">
        <f t="shared" si="175"/>
        <v>0</v>
      </c>
      <c r="K1130" s="25">
        <f t="shared" si="176"/>
        <v>8700</v>
      </c>
      <c r="L1130" s="28">
        <f t="shared" si="177"/>
        <v>78.3</v>
      </c>
      <c r="M1130" s="22" t="s">
        <v>52</v>
      </c>
      <c r="N1130" s="2" t="s">
        <v>80</v>
      </c>
      <c r="O1130" s="2" t="s">
        <v>2276</v>
      </c>
      <c r="P1130" s="2" t="s">
        <v>64</v>
      </c>
      <c r="Q1130" s="2" t="s">
        <v>64</v>
      </c>
      <c r="R1130" s="2" t="s">
        <v>63</v>
      </c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  <c r="AT1130" s="3"/>
      <c r="AU1130" s="3"/>
      <c r="AV1130" s="2" t="s">
        <v>52</v>
      </c>
      <c r="AW1130" s="2" t="s">
        <v>2277</v>
      </c>
      <c r="AX1130" s="2" t="s">
        <v>52</v>
      </c>
      <c r="AY1130" s="2" t="s">
        <v>52</v>
      </c>
      <c r="AZ1130" s="2" t="s">
        <v>52</v>
      </c>
    </row>
    <row r="1131" spans="1:52" ht="30" customHeight="1" x14ac:dyDescent="0.3">
      <c r="A1131" s="22" t="s">
        <v>2278</v>
      </c>
      <c r="B1131" s="22" t="s">
        <v>2279</v>
      </c>
      <c r="C1131" s="22" t="s">
        <v>222</v>
      </c>
      <c r="D1131" s="23">
        <v>8.0999999999999996E-3</v>
      </c>
      <c r="E1131" s="25">
        <f>단가대비표!O100</f>
        <v>10500</v>
      </c>
      <c r="F1131" s="28">
        <f t="shared" si="173"/>
        <v>85</v>
      </c>
      <c r="G1131" s="25">
        <f>단가대비표!P100</f>
        <v>0</v>
      </c>
      <c r="H1131" s="28">
        <f t="shared" si="174"/>
        <v>0</v>
      </c>
      <c r="I1131" s="25">
        <f>단가대비표!V100</f>
        <v>0</v>
      </c>
      <c r="J1131" s="28">
        <f t="shared" si="175"/>
        <v>0</v>
      </c>
      <c r="K1131" s="25">
        <f t="shared" si="176"/>
        <v>10500</v>
      </c>
      <c r="L1131" s="28">
        <f t="shared" si="177"/>
        <v>85</v>
      </c>
      <c r="M1131" s="22" t="s">
        <v>52</v>
      </c>
      <c r="N1131" s="2" t="s">
        <v>80</v>
      </c>
      <c r="O1131" s="2" t="s">
        <v>2280</v>
      </c>
      <c r="P1131" s="2" t="s">
        <v>64</v>
      </c>
      <c r="Q1131" s="2" t="s">
        <v>64</v>
      </c>
      <c r="R1131" s="2" t="s">
        <v>63</v>
      </c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  <c r="AT1131" s="3"/>
      <c r="AU1131" s="3"/>
      <c r="AV1131" s="2" t="s">
        <v>52</v>
      </c>
      <c r="AW1131" s="2" t="s">
        <v>2281</v>
      </c>
      <c r="AX1131" s="2" t="s">
        <v>52</v>
      </c>
      <c r="AY1131" s="2" t="s">
        <v>52</v>
      </c>
      <c r="AZ1131" s="2" t="s">
        <v>52</v>
      </c>
    </row>
    <row r="1132" spans="1:52" ht="30" customHeight="1" x14ac:dyDescent="0.3">
      <c r="A1132" s="22" t="s">
        <v>2282</v>
      </c>
      <c r="B1132" s="22" t="s">
        <v>2283</v>
      </c>
      <c r="C1132" s="22" t="s">
        <v>222</v>
      </c>
      <c r="D1132" s="23">
        <v>4.1000000000000003E-3</v>
      </c>
      <c r="E1132" s="25">
        <f>단가대비표!O101</f>
        <v>77000</v>
      </c>
      <c r="F1132" s="28">
        <f t="shared" si="173"/>
        <v>315.7</v>
      </c>
      <c r="G1132" s="25">
        <f>단가대비표!P101</f>
        <v>0</v>
      </c>
      <c r="H1132" s="28">
        <f t="shared" si="174"/>
        <v>0</v>
      </c>
      <c r="I1132" s="25">
        <f>단가대비표!V101</f>
        <v>0</v>
      </c>
      <c r="J1132" s="28">
        <f t="shared" si="175"/>
        <v>0</v>
      </c>
      <c r="K1132" s="25">
        <f t="shared" si="176"/>
        <v>77000</v>
      </c>
      <c r="L1132" s="28">
        <f t="shared" si="177"/>
        <v>315.7</v>
      </c>
      <c r="M1132" s="22" t="s">
        <v>52</v>
      </c>
      <c r="N1132" s="2" t="s">
        <v>80</v>
      </c>
      <c r="O1132" s="2" t="s">
        <v>2284</v>
      </c>
      <c r="P1132" s="2" t="s">
        <v>64</v>
      </c>
      <c r="Q1132" s="2" t="s">
        <v>64</v>
      </c>
      <c r="R1132" s="2" t="s">
        <v>63</v>
      </c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  <c r="AT1132" s="3"/>
      <c r="AU1132" s="3"/>
      <c r="AV1132" s="2" t="s">
        <v>52</v>
      </c>
      <c r="AW1132" s="2" t="s">
        <v>2285</v>
      </c>
      <c r="AX1132" s="2" t="s">
        <v>52</v>
      </c>
      <c r="AY1132" s="2" t="s">
        <v>52</v>
      </c>
      <c r="AZ1132" s="2" t="s">
        <v>52</v>
      </c>
    </row>
    <row r="1133" spans="1:52" ht="30" customHeight="1" x14ac:dyDescent="0.3">
      <c r="A1133" s="22" t="s">
        <v>1287</v>
      </c>
      <c r="B1133" s="22" t="s">
        <v>1288</v>
      </c>
      <c r="C1133" s="22" t="s">
        <v>78</v>
      </c>
      <c r="D1133" s="23">
        <v>1</v>
      </c>
      <c r="E1133" s="25">
        <f>일위대가목록!E52</f>
        <v>0</v>
      </c>
      <c r="F1133" s="28">
        <f t="shared" si="173"/>
        <v>0</v>
      </c>
      <c r="G1133" s="25">
        <f>일위대가목록!F52</f>
        <v>14718</v>
      </c>
      <c r="H1133" s="28">
        <f t="shared" si="174"/>
        <v>14718</v>
      </c>
      <c r="I1133" s="25">
        <f>일위대가목록!G52</f>
        <v>294</v>
      </c>
      <c r="J1133" s="28">
        <f t="shared" si="175"/>
        <v>294</v>
      </c>
      <c r="K1133" s="25">
        <f t="shared" si="176"/>
        <v>15012</v>
      </c>
      <c r="L1133" s="28">
        <f t="shared" si="177"/>
        <v>15012</v>
      </c>
      <c r="M1133" s="22" t="s">
        <v>1289</v>
      </c>
      <c r="N1133" s="2" t="s">
        <v>80</v>
      </c>
      <c r="O1133" s="2" t="s">
        <v>1286</v>
      </c>
      <c r="P1133" s="2" t="s">
        <v>63</v>
      </c>
      <c r="Q1133" s="2" t="s">
        <v>64</v>
      </c>
      <c r="R1133" s="2" t="s">
        <v>64</v>
      </c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2" t="s">
        <v>52</v>
      </c>
      <c r="AW1133" s="2" t="s">
        <v>2286</v>
      </c>
      <c r="AX1133" s="2" t="s">
        <v>52</v>
      </c>
      <c r="AY1133" s="2" t="s">
        <v>52</v>
      </c>
      <c r="AZ1133" s="2" t="s">
        <v>52</v>
      </c>
    </row>
    <row r="1134" spans="1:52" ht="30" customHeight="1" x14ac:dyDescent="0.3">
      <c r="A1134" s="22" t="s">
        <v>681</v>
      </c>
      <c r="B1134" s="22" t="s">
        <v>52</v>
      </c>
      <c r="C1134" s="22" t="s">
        <v>52</v>
      </c>
      <c r="D1134" s="23"/>
      <c r="E1134" s="25"/>
      <c r="F1134" s="28">
        <f>TRUNC(SUMIF(N1123:N1133, N1122, F1123:F1133),0)</f>
        <v>6089</v>
      </c>
      <c r="G1134" s="25"/>
      <c r="H1134" s="28">
        <f>TRUNC(SUMIF(N1123:N1133, N1122, H1123:H1133),0)</f>
        <v>14718</v>
      </c>
      <c r="I1134" s="25"/>
      <c r="J1134" s="28">
        <f>TRUNC(SUMIF(N1123:N1133, N1122, J1123:J1133),0)</f>
        <v>294</v>
      </c>
      <c r="K1134" s="25"/>
      <c r="L1134" s="28">
        <f>F1134+H1134+J1134</f>
        <v>21101</v>
      </c>
      <c r="M1134" s="22" t="s">
        <v>52</v>
      </c>
      <c r="N1134" s="2" t="s">
        <v>67</v>
      </c>
      <c r="O1134" s="2" t="s">
        <v>67</v>
      </c>
      <c r="P1134" s="2" t="s">
        <v>52</v>
      </c>
      <c r="Q1134" s="2" t="s">
        <v>52</v>
      </c>
      <c r="R1134" s="2" t="s">
        <v>52</v>
      </c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P1134" s="3"/>
      <c r="AQ1134" s="3"/>
      <c r="AR1134" s="3"/>
      <c r="AS1134" s="3"/>
      <c r="AT1134" s="3"/>
      <c r="AU1134" s="3"/>
      <c r="AV1134" s="2" t="s">
        <v>52</v>
      </c>
      <c r="AW1134" s="2" t="s">
        <v>52</v>
      </c>
      <c r="AX1134" s="2" t="s">
        <v>52</v>
      </c>
      <c r="AY1134" s="2" t="s">
        <v>52</v>
      </c>
      <c r="AZ1134" s="2" t="s">
        <v>52</v>
      </c>
    </row>
    <row r="1135" spans="1:52" ht="30" customHeight="1" x14ac:dyDescent="0.3">
      <c r="A1135" s="23"/>
      <c r="B1135" s="23"/>
      <c r="C1135" s="23"/>
      <c r="D1135" s="23"/>
      <c r="E1135" s="25"/>
      <c r="F1135" s="28"/>
      <c r="G1135" s="25"/>
      <c r="H1135" s="28"/>
      <c r="I1135" s="25"/>
      <c r="J1135" s="28"/>
      <c r="K1135" s="25"/>
      <c r="L1135" s="28"/>
      <c r="M1135" s="23"/>
    </row>
    <row r="1136" spans="1:52" ht="30" customHeight="1" x14ac:dyDescent="0.3">
      <c r="A1136" s="19" t="s">
        <v>2287</v>
      </c>
      <c r="B1136" s="20"/>
      <c r="C1136" s="20"/>
      <c r="D1136" s="20"/>
      <c r="E1136" s="24"/>
      <c r="F1136" s="27"/>
      <c r="G1136" s="24"/>
      <c r="H1136" s="27"/>
      <c r="I1136" s="24"/>
      <c r="J1136" s="27"/>
      <c r="K1136" s="24"/>
      <c r="L1136" s="27"/>
      <c r="M1136" s="21"/>
      <c r="N1136" s="1" t="s">
        <v>84</v>
      </c>
    </row>
    <row r="1137" spans="1:52" ht="30" customHeight="1" x14ac:dyDescent="0.3">
      <c r="A1137" s="22" t="s">
        <v>2251</v>
      </c>
      <c r="B1137" s="22" t="s">
        <v>2252</v>
      </c>
      <c r="C1137" s="22" t="s">
        <v>1322</v>
      </c>
      <c r="D1137" s="23">
        <v>4.48E-2</v>
      </c>
      <c r="E1137" s="25">
        <f>단가대비표!O92</f>
        <v>25000</v>
      </c>
      <c r="F1137" s="28">
        <f t="shared" ref="F1137:F1147" si="178">TRUNC(E1137*D1137,1)</f>
        <v>1120</v>
      </c>
      <c r="G1137" s="25">
        <f>단가대비표!P92</f>
        <v>0</v>
      </c>
      <c r="H1137" s="28">
        <f t="shared" ref="H1137:H1147" si="179">TRUNC(G1137*D1137,1)</f>
        <v>0</v>
      </c>
      <c r="I1137" s="25">
        <f>단가대비표!V92</f>
        <v>0</v>
      </c>
      <c r="J1137" s="28">
        <f t="shared" ref="J1137:J1147" si="180">TRUNC(I1137*D1137,1)</f>
        <v>0</v>
      </c>
      <c r="K1137" s="25">
        <f t="shared" ref="K1137:K1147" si="181">TRUNC(E1137+G1137+I1137,1)</f>
        <v>25000</v>
      </c>
      <c r="L1137" s="28">
        <f t="shared" ref="L1137:L1147" si="182">TRUNC(F1137+H1137+J1137,1)</f>
        <v>1120</v>
      </c>
      <c r="M1137" s="22" t="s">
        <v>52</v>
      </c>
      <c r="N1137" s="2" t="s">
        <v>84</v>
      </c>
      <c r="O1137" s="2" t="s">
        <v>2253</v>
      </c>
      <c r="P1137" s="2" t="s">
        <v>64</v>
      </c>
      <c r="Q1137" s="2" t="s">
        <v>64</v>
      </c>
      <c r="R1137" s="2" t="s">
        <v>63</v>
      </c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  <c r="AU1137" s="3"/>
      <c r="AV1137" s="2" t="s">
        <v>52</v>
      </c>
      <c r="AW1137" s="2" t="s">
        <v>2288</v>
      </c>
      <c r="AX1137" s="2" t="s">
        <v>52</v>
      </c>
      <c r="AY1137" s="2" t="s">
        <v>52</v>
      </c>
      <c r="AZ1137" s="2" t="s">
        <v>52</v>
      </c>
    </row>
    <row r="1138" spans="1:52" ht="30" customHeight="1" x14ac:dyDescent="0.3">
      <c r="A1138" s="22" t="s">
        <v>2251</v>
      </c>
      <c r="B1138" s="22" t="s">
        <v>2255</v>
      </c>
      <c r="C1138" s="22" t="s">
        <v>1322</v>
      </c>
      <c r="D1138" s="23">
        <v>8.9999999999999993E-3</v>
      </c>
      <c r="E1138" s="25">
        <f>단가대비표!O93</f>
        <v>8500</v>
      </c>
      <c r="F1138" s="28">
        <f t="shared" si="178"/>
        <v>76.5</v>
      </c>
      <c r="G1138" s="25">
        <f>단가대비표!P93</f>
        <v>0</v>
      </c>
      <c r="H1138" s="28">
        <f t="shared" si="179"/>
        <v>0</v>
      </c>
      <c r="I1138" s="25">
        <f>단가대비표!V93</f>
        <v>0</v>
      </c>
      <c r="J1138" s="28">
        <f t="shared" si="180"/>
        <v>0</v>
      </c>
      <c r="K1138" s="25">
        <f t="shared" si="181"/>
        <v>8500</v>
      </c>
      <c r="L1138" s="28">
        <f t="shared" si="182"/>
        <v>76.5</v>
      </c>
      <c r="M1138" s="22" t="s">
        <v>52</v>
      </c>
      <c r="N1138" s="2" t="s">
        <v>84</v>
      </c>
      <c r="O1138" s="2" t="s">
        <v>2256</v>
      </c>
      <c r="P1138" s="2" t="s">
        <v>64</v>
      </c>
      <c r="Q1138" s="2" t="s">
        <v>64</v>
      </c>
      <c r="R1138" s="2" t="s">
        <v>63</v>
      </c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  <c r="AO1138" s="3"/>
      <c r="AP1138" s="3"/>
      <c r="AQ1138" s="3"/>
      <c r="AR1138" s="3"/>
      <c r="AS1138" s="3"/>
      <c r="AT1138" s="3"/>
      <c r="AU1138" s="3"/>
      <c r="AV1138" s="2" t="s">
        <v>52</v>
      </c>
      <c r="AW1138" s="2" t="s">
        <v>2289</v>
      </c>
      <c r="AX1138" s="2" t="s">
        <v>52</v>
      </c>
      <c r="AY1138" s="2" t="s">
        <v>52</v>
      </c>
      <c r="AZ1138" s="2" t="s">
        <v>52</v>
      </c>
    </row>
    <row r="1139" spans="1:52" ht="30" customHeight="1" x14ac:dyDescent="0.3">
      <c r="A1139" s="22" t="s">
        <v>2258</v>
      </c>
      <c r="B1139" s="22" t="s">
        <v>2259</v>
      </c>
      <c r="C1139" s="22" t="s">
        <v>222</v>
      </c>
      <c r="D1139" s="23">
        <v>8.9499999999999996E-2</v>
      </c>
      <c r="E1139" s="25">
        <f>단가대비표!O94</f>
        <v>10000</v>
      </c>
      <c r="F1139" s="28">
        <f t="shared" si="178"/>
        <v>895</v>
      </c>
      <c r="G1139" s="25">
        <f>단가대비표!P94</f>
        <v>0</v>
      </c>
      <c r="H1139" s="28">
        <f t="shared" si="179"/>
        <v>0</v>
      </c>
      <c r="I1139" s="25">
        <f>단가대비표!V94</f>
        <v>0</v>
      </c>
      <c r="J1139" s="28">
        <f t="shared" si="180"/>
        <v>0</v>
      </c>
      <c r="K1139" s="25">
        <f t="shared" si="181"/>
        <v>10000</v>
      </c>
      <c r="L1139" s="28">
        <f t="shared" si="182"/>
        <v>895</v>
      </c>
      <c r="M1139" s="22" t="s">
        <v>52</v>
      </c>
      <c r="N1139" s="2" t="s">
        <v>84</v>
      </c>
      <c r="O1139" s="2" t="s">
        <v>2260</v>
      </c>
      <c r="P1139" s="2" t="s">
        <v>64</v>
      </c>
      <c r="Q1139" s="2" t="s">
        <v>64</v>
      </c>
      <c r="R1139" s="2" t="s">
        <v>63</v>
      </c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  <c r="AT1139" s="3"/>
      <c r="AU1139" s="3"/>
      <c r="AV1139" s="2" t="s">
        <v>52</v>
      </c>
      <c r="AW1139" s="2" t="s">
        <v>2290</v>
      </c>
      <c r="AX1139" s="2" t="s">
        <v>52</v>
      </c>
      <c r="AY1139" s="2" t="s">
        <v>52</v>
      </c>
      <c r="AZ1139" s="2" t="s">
        <v>52</v>
      </c>
    </row>
    <row r="1140" spans="1:52" ht="30" customHeight="1" x14ac:dyDescent="0.3">
      <c r="A1140" s="22" t="s">
        <v>2258</v>
      </c>
      <c r="B1140" s="22" t="s">
        <v>2262</v>
      </c>
      <c r="C1140" s="22" t="s">
        <v>222</v>
      </c>
      <c r="D1140" s="23">
        <v>4.9200000000000001E-2</v>
      </c>
      <c r="E1140" s="25">
        <f>단가대비표!O95</f>
        <v>5500</v>
      </c>
      <c r="F1140" s="28">
        <f t="shared" si="178"/>
        <v>270.60000000000002</v>
      </c>
      <c r="G1140" s="25">
        <f>단가대비표!P95</f>
        <v>0</v>
      </c>
      <c r="H1140" s="28">
        <f t="shared" si="179"/>
        <v>0</v>
      </c>
      <c r="I1140" s="25">
        <f>단가대비표!V95</f>
        <v>0</v>
      </c>
      <c r="J1140" s="28">
        <f t="shared" si="180"/>
        <v>0</v>
      </c>
      <c r="K1140" s="25">
        <f t="shared" si="181"/>
        <v>5500</v>
      </c>
      <c r="L1140" s="28">
        <f t="shared" si="182"/>
        <v>270.60000000000002</v>
      </c>
      <c r="M1140" s="22" t="s">
        <v>52</v>
      </c>
      <c r="N1140" s="2" t="s">
        <v>84</v>
      </c>
      <c r="O1140" s="2" t="s">
        <v>2263</v>
      </c>
      <c r="P1140" s="2" t="s">
        <v>64</v>
      </c>
      <c r="Q1140" s="2" t="s">
        <v>64</v>
      </c>
      <c r="R1140" s="2" t="s">
        <v>63</v>
      </c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  <c r="AO1140" s="3"/>
      <c r="AP1140" s="3"/>
      <c r="AQ1140" s="3"/>
      <c r="AR1140" s="3"/>
      <c r="AS1140" s="3"/>
      <c r="AT1140" s="3"/>
      <c r="AU1140" s="3"/>
      <c r="AV1140" s="2" t="s">
        <v>52</v>
      </c>
      <c r="AW1140" s="2" t="s">
        <v>2291</v>
      </c>
      <c r="AX1140" s="2" t="s">
        <v>52</v>
      </c>
      <c r="AY1140" s="2" t="s">
        <v>52</v>
      </c>
      <c r="AZ1140" s="2" t="s">
        <v>52</v>
      </c>
    </row>
    <row r="1141" spans="1:52" ht="30" customHeight="1" x14ac:dyDescent="0.3">
      <c r="A1141" s="22" t="s">
        <v>2265</v>
      </c>
      <c r="B1141" s="22" t="s">
        <v>2259</v>
      </c>
      <c r="C1141" s="22" t="s">
        <v>222</v>
      </c>
      <c r="D1141" s="23">
        <v>0.1628</v>
      </c>
      <c r="E1141" s="25">
        <f>단가대비표!O96</f>
        <v>10000</v>
      </c>
      <c r="F1141" s="28">
        <f t="shared" si="178"/>
        <v>1628</v>
      </c>
      <c r="G1141" s="25">
        <f>단가대비표!P96</f>
        <v>0</v>
      </c>
      <c r="H1141" s="28">
        <f t="shared" si="179"/>
        <v>0</v>
      </c>
      <c r="I1141" s="25">
        <f>단가대비표!V96</f>
        <v>0</v>
      </c>
      <c r="J1141" s="28">
        <f t="shared" si="180"/>
        <v>0</v>
      </c>
      <c r="K1141" s="25">
        <f t="shared" si="181"/>
        <v>10000</v>
      </c>
      <c r="L1141" s="28">
        <f t="shared" si="182"/>
        <v>1628</v>
      </c>
      <c r="M1141" s="22" t="s">
        <v>52</v>
      </c>
      <c r="N1141" s="2" t="s">
        <v>84</v>
      </c>
      <c r="O1141" s="2" t="s">
        <v>2266</v>
      </c>
      <c r="P1141" s="2" t="s">
        <v>64</v>
      </c>
      <c r="Q1141" s="2" t="s">
        <v>64</v>
      </c>
      <c r="R1141" s="2" t="s">
        <v>63</v>
      </c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3"/>
      <c r="AS1141" s="3"/>
      <c r="AT1141" s="3"/>
      <c r="AU1141" s="3"/>
      <c r="AV1141" s="2" t="s">
        <v>52</v>
      </c>
      <c r="AW1141" s="2" t="s">
        <v>2292</v>
      </c>
      <c r="AX1141" s="2" t="s">
        <v>52</v>
      </c>
      <c r="AY1141" s="2" t="s">
        <v>52</v>
      </c>
      <c r="AZ1141" s="2" t="s">
        <v>52</v>
      </c>
    </row>
    <row r="1142" spans="1:52" ht="30" customHeight="1" x14ac:dyDescent="0.3">
      <c r="A1142" s="22" t="s">
        <v>2265</v>
      </c>
      <c r="B1142" s="22" t="s">
        <v>2262</v>
      </c>
      <c r="C1142" s="22" t="s">
        <v>222</v>
      </c>
      <c r="D1142" s="23">
        <v>1.6299999999999999E-2</v>
      </c>
      <c r="E1142" s="25">
        <f>단가대비표!O97</f>
        <v>5500</v>
      </c>
      <c r="F1142" s="28">
        <f t="shared" si="178"/>
        <v>89.6</v>
      </c>
      <c r="G1142" s="25">
        <f>단가대비표!P97</f>
        <v>0</v>
      </c>
      <c r="H1142" s="28">
        <f t="shared" si="179"/>
        <v>0</v>
      </c>
      <c r="I1142" s="25">
        <f>단가대비표!V97</f>
        <v>0</v>
      </c>
      <c r="J1142" s="28">
        <f t="shared" si="180"/>
        <v>0</v>
      </c>
      <c r="K1142" s="25">
        <f t="shared" si="181"/>
        <v>5500</v>
      </c>
      <c r="L1142" s="28">
        <f t="shared" si="182"/>
        <v>89.6</v>
      </c>
      <c r="M1142" s="22" t="s">
        <v>52</v>
      </c>
      <c r="N1142" s="2" t="s">
        <v>84</v>
      </c>
      <c r="O1142" s="2" t="s">
        <v>2268</v>
      </c>
      <c r="P1142" s="2" t="s">
        <v>64</v>
      </c>
      <c r="Q1142" s="2" t="s">
        <v>64</v>
      </c>
      <c r="R1142" s="2" t="s">
        <v>63</v>
      </c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  <c r="AT1142" s="3"/>
      <c r="AU1142" s="3"/>
      <c r="AV1142" s="2" t="s">
        <v>52</v>
      </c>
      <c r="AW1142" s="2" t="s">
        <v>2293</v>
      </c>
      <c r="AX1142" s="2" t="s">
        <v>52</v>
      </c>
      <c r="AY1142" s="2" t="s">
        <v>52</v>
      </c>
      <c r="AZ1142" s="2" t="s">
        <v>52</v>
      </c>
    </row>
    <row r="1143" spans="1:52" ht="30" customHeight="1" x14ac:dyDescent="0.3">
      <c r="A1143" s="22" t="s">
        <v>2270</v>
      </c>
      <c r="B1143" s="22" t="s">
        <v>2271</v>
      </c>
      <c r="C1143" s="22" t="s">
        <v>222</v>
      </c>
      <c r="D1143" s="23">
        <v>7.7299999999999994E-2</v>
      </c>
      <c r="E1143" s="25">
        <f>단가대비표!O98</f>
        <v>19800</v>
      </c>
      <c r="F1143" s="28">
        <f t="shared" si="178"/>
        <v>1530.5</v>
      </c>
      <c r="G1143" s="25">
        <f>단가대비표!P98</f>
        <v>0</v>
      </c>
      <c r="H1143" s="28">
        <f t="shared" si="179"/>
        <v>0</v>
      </c>
      <c r="I1143" s="25">
        <f>단가대비표!V98</f>
        <v>0</v>
      </c>
      <c r="J1143" s="28">
        <f t="shared" si="180"/>
        <v>0</v>
      </c>
      <c r="K1143" s="25">
        <f t="shared" si="181"/>
        <v>19800</v>
      </c>
      <c r="L1143" s="28">
        <f t="shared" si="182"/>
        <v>1530.5</v>
      </c>
      <c r="M1143" s="22" t="s">
        <v>52</v>
      </c>
      <c r="N1143" s="2" t="s">
        <v>84</v>
      </c>
      <c r="O1143" s="2" t="s">
        <v>2272</v>
      </c>
      <c r="P1143" s="2" t="s">
        <v>64</v>
      </c>
      <c r="Q1143" s="2" t="s">
        <v>64</v>
      </c>
      <c r="R1143" s="2" t="s">
        <v>63</v>
      </c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P1143" s="3"/>
      <c r="AQ1143" s="3"/>
      <c r="AR1143" s="3"/>
      <c r="AS1143" s="3"/>
      <c r="AT1143" s="3"/>
      <c r="AU1143" s="3"/>
      <c r="AV1143" s="2" t="s">
        <v>52</v>
      </c>
      <c r="AW1143" s="2" t="s">
        <v>2294</v>
      </c>
      <c r="AX1143" s="2" t="s">
        <v>52</v>
      </c>
      <c r="AY1143" s="2" t="s">
        <v>52</v>
      </c>
      <c r="AZ1143" s="2" t="s">
        <v>52</v>
      </c>
    </row>
    <row r="1144" spans="1:52" ht="30" customHeight="1" x14ac:dyDescent="0.3">
      <c r="A1144" s="22" t="s">
        <v>2274</v>
      </c>
      <c r="B1144" s="22" t="s">
        <v>2275</v>
      </c>
      <c r="C1144" s="22" t="s">
        <v>222</v>
      </c>
      <c r="D1144" s="23">
        <v>8.9999999999999993E-3</v>
      </c>
      <c r="E1144" s="25">
        <f>단가대비표!O99</f>
        <v>8700</v>
      </c>
      <c r="F1144" s="28">
        <f t="shared" si="178"/>
        <v>78.3</v>
      </c>
      <c r="G1144" s="25">
        <f>단가대비표!P99</f>
        <v>0</v>
      </c>
      <c r="H1144" s="28">
        <f t="shared" si="179"/>
        <v>0</v>
      </c>
      <c r="I1144" s="25">
        <f>단가대비표!V99</f>
        <v>0</v>
      </c>
      <c r="J1144" s="28">
        <f t="shared" si="180"/>
        <v>0</v>
      </c>
      <c r="K1144" s="25">
        <f t="shared" si="181"/>
        <v>8700</v>
      </c>
      <c r="L1144" s="28">
        <f t="shared" si="182"/>
        <v>78.3</v>
      </c>
      <c r="M1144" s="22" t="s">
        <v>52</v>
      </c>
      <c r="N1144" s="2" t="s">
        <v>84</v>
      </c>
      <c r="O1144" s="2" t="s">
        <v>2276</v>
      </c>
      <c r="P1144" s="2" t="s">
        <v>64</v>
      </c>
      <c r="Q1144" s="2" t="s">
        <v>64</v>
      </c>
      <c r="R1144" s="2" t="s">
        <v>63</v>
      </c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  <c r="AO1144" s="3"/>
      <c r="AP1144" s="3"/>
      <c r="AQ1144" s="3"/>
      <c r="AR1144" s="3"/>
      <c r="AS1144" s="3"/>
      <c r="AT1144" s="3"/>
      <c r="AU1144" s="3"/>
      <c r="AV1144" s="2" t="s">
        <v>52</v>
      </c>
      <c r="AW1144" s="2" t="s">
        <v>2295</v>
      </c>
      <c r="AX1144" s="2" t="s">
        <v>52</v>
      </c>
      <c r="AY1144" s="2" t="s">
        <v>52</v>
      </c>
      <c r="AZ1144" s="2" t="s">
        <v>52</v>
      </c>
    </row>
    <row r="1145" spans="1:52" ht="30" customHeight="1" x14ac:dyDescent="0.3">
      <c r="A1145" s="22" t="s">
        <v>2278</v>
      </c>
      <c r="B1145" s="22" t="s">
        <v>2279</v>
      </c>
      <c r="C1145" s="22" t="s">
        <v>222</v>
      </c>
      <c r="D1145" s="23">
        <v>8.0999999999999996E-3</v>
      </c>
      <c r="E1145" s="25">
        <f>단가대비표!O100</f>
        <v>10500</v>
      </c>
      <c r="F1145" s="28">
        <f t="shared" si="178"/>
        <v>85</v>
      </c>
      <c r="G1145" s="25">
        <f>단가대비표!P100</f>
        <v>0</v>
      </c>
      <c r="H1145" s="28">
        <f t="shared" si="179"/>
        <v>0</v>
      </c>
      <c r="I1145" s="25">
        <f>단가대비표!V100</f>
        <v>0</v>
      </c>
      <c r="J1145" s="28">
        <f t="shared" si="180"/>
        <v>0</v>
      </c>
      <c r="K1145" s="25">
        <f t="shared" si="181"/>
        <v>10500</v>
      </c>
      <c r="L1145" s="28">
        <f t="shared" si="182"/>
        <v>85</v>
      </c>
      <c r="M1145" s="22" t="s">
        <v>52</v>
      </c>
      <c r="N1145" s="2" t="s">
        <v>84</v>
      </c>
      <c r="O1145" s="2" t="s">
        <v>2280</v>
      </c>
      <c r="P1145" s="2" t="s">
        <v>64</v>
      </c>
      <c r="Q1145" s="2" t="s">
        <v>64</v>
      </c>
      <c r="R1145" s="2" t="s">
        <v>63</v>
      </c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  <c r="AU1145" s="3"/>
      <c r="AV1145" s="2" t="s">
        <v>52</v>
      </c>
      <c r="AW1145" s="2" t="s">
        <v>2296</v>
      </c>
      <c r="AX1145" s="2" t="s">
        <v>52</v>
      </c>
      <c r="AY1145" s="2" t="s">
        <v>52</v>
      </c>
      <c r="AZ1145" s="2" t="s">
        <v>52</v>
      </c>
    </row>
    <row r="1146" spans="1:52" ht="30" customHeight="1" x14ac:dyDescent="0.3">
      <c r="A1146" s="22" t="s">
        <v>2282</v>
      </c>
      <c r="B1146" s="22" t="s">
        <v>2283</v>
      </c>
      <c r="C1146" s="22" t="s">
        <v>222</v>
      </c>
      <c r="D1146" s="23">
        <v>4.1000000000000003E-3</v>
      </c>
      <c r="E1146" s="25">
        <f>단가대비표!O101</f>
        <v>77000</v>
      </c>
      <c r="F1146" s="28">
        <f t="shared" si="178"/>
        <v>315.7</v>
      </c>
      <c r="G1146" s="25">
        <f>단가대비표!P101</f>
        <v>0</v>
      </c>
      <c r="H1146" s="28">
        <f t="shared" si="179"/>
        <v>0</v>
      </c>
      <c r="I1146" s="25">
        <f>단가대비표!V101</f>
        <v>0</v>
      </c>
      <c r="J1146" s="28">
        <f t="shared" si="180"/>
        <v>0</v>
      </c>
      <c r="K1146" s="25">
        <f t="shared" si="181"/>
        <v>77000</v>
      </c>
      <c r="L1146" s="28">
        <f t="shared" si="182"/>
        <v>315.7</v>
      </c>
      <c r="M1146" s="22" t="s">
        <v>52</v>
      </c>
      <c r="N1146" s="2" t="s">
        <v>84</v>
      </c>
      <c r="O1146" s="2" t="s">
        <v>2284</v>
      </c>
      <c r="P1146" s="2" t="s">
        <v>64</v>
      </c>
      <c r="Q1146" s="2" t="s">
        <v>64</v>
      </c>
      <c r="R1146" s="2" t="s">
        <v>63</v>
      </c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  <c r="AT1146" s="3"/>
      <c r="AU1146" s="3"/>
      <c r="AV1146" s="2" t="s">
        <v>52</v>
      </c>
      <c r="AW1146" s="2" t="s">
        <v>2297</v>
      </c>
      <c r="AX1146" s="2" t="s">
        <v>52</v>
      </c>
      <c r="AY1146" s="2" t="s">
        <v>52</v>
      </c>
      <c r="AZ1146" s="2" t="s">
        <v>52</v>
      </c>
    </row>
    <row r="1147" spans="1:52" ht="30" customHeight="1" x14ac:dyDescent="0.3">
      <c r="A1147" s="22" t="s">
        <v>1287</v>
      </c>
      <c r="B1147" s="22" t="s">
        <v>1296</v>
      </c>
      <c r="C1147" s="22" t="s">
        <v>78</v>
      </c>
      <c r="D1147" s="23">
        <v>1</v>
      </c>
      <c r="E1147" s="25">
        <f>일위대가목록!E53</f>
        <v>0</v>
      </c>
      <c r="F1147" s="28">
        <f t="shared" si="178"/>
        <v>0</v>
      </c>
      <c r="G1147" s="25">
        <f>일위대가목록!F53</f>
        <v>17000</v>
      </c>
      <c r="H1147" s="28">
        <f t="shared" si="179"/>
        <v>17000</v>
      </c>
      <c r="I1147" s="25">
        <f>일위대가목록!G53</f>
        <v>340</v>
      </c>
      <c r="J1147" s="28">
        <f t="shared" si="180"/>
        <v>340</v>
      </c>
      <c r="K1147" s="25">
        <f t="shared" si="181"/>
        <v>17340</v>
      </c>
      <c r="L1147" s="28">
        <f t="shared" si="182"/>
        <v>17340</v>
      </c>
      <c r="M1147" s="22" t="s">
        <v>1297</v>
      </c>
      <c r="N1147" s="2" t="s">
        <v>84</v>
      </c>
      <c r="O1147" s="2" t="s">
        <v>1295</v>
      </c>
      <c r="P1147" s="2" t="s">
        <v>63</v>
      </c>
      <c r="Q1147" s="2" t="s">
        <v>64</v>
      </c>
      <c r="R1147" s="2" t="s">
        <v>64</v>
      </c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2" t="s">
        <v>52</v>
      </c>
      <c r="AW1147" s="2" t="s">
        <v>2298</v>
      </c>
      <c r="AX1147" s="2" t="s">
        <v>52</v>
      </c>
      <c r="AY1147" s="2" t="s">
        <v>52</v>
      </c>
      <c r="AZ1147" s="2" t="s">
        <v>52</v>
      </c>
    </row>
    <row r="1148" spans="1:52" ht="30" customHeight="1" x14ac:dyDescent="0.3">
      <c r="A1148" s="22" t="s">
        <v>681</v>
      </c>
      <c r="B1148" s="22" t="s">
        <v>52</v>
      </c>
      <c r="C1148" s="22" t="s">
        <v>52</v>
      </c>
      <c r="D1148" s="23"/>
      <c r="E1148" s="25"/>
      <c r="F1148" s="28">
        <f>TRUNC(SUMIF(N1137:N1147, N1136, F1137:F1147),0)</f>
        <v>6089</v>
      </c>
      <c r="G1148" s="25"/>
      <c r="H1148" s="28">
        <f>TRUNC(SUMIF(N1137:N1147, N1136, H1137:H1147),0)</f>
        <v>17000</v>
      </c>
      <c r="I1148" s="25"/>
      <c r="J1148" s="28">
        <f>TRUNC(SUMIF(N1137:N1147, N1136, J1137:J1147),0)</f>
        <v>340</v>
      </c>
      <c r="K1148" s="25"/>
      <c r="L1148" s="28">
        <f>F1148+H1148+J1148</f>
        <v>23429</v>
      </c>
      <c r="M1148" s="22" t="s">
        <v>52</v>
      </c>
      <c r="N1148" s="2" t="s">
        <v>67</v>
      </c>
      <c r="O1148" s="2" t="s">
        <v>67</v>
      </c>
      <c r="P1148" s="2" t="s">
        <v>52</v>
      </c>
      <c r="Q1148" s="2" t="s">
        <v>52</v>
      </c>
      <c r="R1148" s="2" t="s">
        <v>52</v>
      </c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3"/>
      <c r="AS1148" s="3"/>
      <c r="AT1148" s="3"/>
      <c r="AU1148" s="3"/>
      <c r="AV1148" s="2" t="s">
        <v>52</v>
      </c>
      <c r="AW1148" s="2" t="s">
        <v>52</v>
      </c>
      <c r="AX1148" s="2" t="s">
        <v>52</v>
      </c>
      <c r="AY1148" s="2" t="s">
        <v>52</v>
      </c>
      <c r="AZ1148" s="2" t="s">
        <v>52</v>
      </c>
    </row>
  </sheetData>
  <mergeCells count="45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opLeftCell="B1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hidden="1" customWidth="1"/>
  </cols>
  <sheetData>
    <row r="1" spans="1:12" ht="30" customHeight="1" x14ac:dyDescent="0.3">
      <c r="A1" s="5"/>
      <c r="B1" s="4" t="s">
        <v>2299</v>
      </c>
      <c r="C1" s="5"/>
      <c r="D1" s="5"/>
      <c r="E1" s="5"/>
      <c r="F1" s="5"/>
      <c r="G1" s="5"/>
      <c r="H1" s="5"/>
      <c r="I1" s="5"/>
      <c r="J1" s="5"/>
    </row>
    <row r="2" spans="1:12" ht="30" customHeight="1" x14ac:dyDescent="0.3">
      <c r="A2" s="17"/>
      <c r="B2" s="18" t="s">
        <v>1</v>
      </c>
      <c r="C2" s="7"/>
      <c r="D2" s="7"/>
      <c r="E2" s="7"/>
      <c r="F2" s="7"/>
      <c r="G2" s="7"/>
      <c r="H2" s="7"/>
      <c r="I2" s="7"/>
      <c r="J2" s="8"/>
    </row>
    <row r="3" spans="1:12" ht="30" customHeight="1" x14ac:dyDescent="0.3">
      <c r="A3" s="9" t="s">
        <v>638</v>
      </c>
      <c r="B3" s="9" t="s">
        <v>2</v>
      </c>
      <c r="C3" s="9" t="s">
        <v>3</v>
      </c>
      <c r="D3" s="9" t="s">
        <v>4</v>
      </c>
      <c r="E3" s="9" t="s">
        <v>639</v>
      </c>
      <c r="F3" s="9" t="s">
        <v>640</v>
      </c>
      <c r="G3" s="9" t="s">
        <v>641</v>
      </c>
      <c r="H3" s="9" t="s">
        <v>642</v>
      </c>
      <c r="I3" s="9" t="s">
        <v>643</v>
      </c>
      <c r="J3" s="9" t="s">
        <v>2300</v>
      </c>
      <c r="K3" s="1" t="s">
        <v>2301</v>
      </c>
      <c r="L3" s="1" t="s">
        <v>647</v>
      </c>
    </row>
    <row r="4" spans="1:12" ht="30" customHeight="1" x14ac:dyDescent="0.3">
      <c r="A4" s="29" t="s">
        <v>1129</v>
      </c>
      <c r="B4" s="29" t="s">
        <v>1126</v>
      </c>
      <c r="C4" s="29" t="s">
        <v>1127</v>
      </c>
      <c r="D4" s="29" t="s">
        <v>972</v>
      </c>
      <c r="E4" s="30">
        <f>단가산출서!B23</f>
        <v>306</v>
      </c>
      <c r="F4" s="30">
        <f>단가산출서!C23</f>
        <v>933</v>
      </c>
      <c r="G4" s="30">
        <f>단가산출서!D23</f>
        <v>250</v>
      </c>
      <c r="H4" s="30">
        <f>단가산출서!E23</f>
        <v>1489</v>
      </c>
      <c r="I4" s="29" t="s">
        <v>1128</v>
      </c>
      <c r="J4" s="29" t="s">
        <v>52</v>
      </c>
      <c r="K4" s="2" t="s">
        <v>1129</v>
      </c>
      <c r="L4" s="2" t="s">
        <v>52</v>
      </c>
    </row>
    <row r="5" spans="1:12" ht="30" customHeight="1" x14ac:dyDescent="0.3">
      <c r="A5" s="29" t="s">
        <v>1046</v>
      </c>
      <c r="B5" s="29" t="s">
        <v>1043</v>
      </c>
      <c r="C5" s="29" t="s">
        <v>1044</v>
      </c>
      <c r="D5" s="29" t="s">
        <v>135</v>
      </c>
      <c r="E5" s="30">
        <f>단가산출서!B44</f>
        <v>81</v>
      </c>
      <c r="F5" s="30">
        <f>단가산출서!C44</f>
        <v>162</v>
      </c>
      <c r="G5" s="30">
        <f>단가산출서!D44</f>
        <v>114</v>
      </c>
      <c r="H5" s="30">
        <f>단가산출서!E44</f>
        <v>357</v>
      </c>
      <c r="I5" s="29" t="s">
        <v>1045</v>
      </c>
      <c r="J5" s="29" t="s">
        <v>52</v>
      </c>
      <c r="K5" s="2" t="s">
        <v>1046</v>
      </c>
      <c r="L5" s="2" t="s">
        <v>52</v>
      </c>
    </row>
    <row r="6" spans="1:12" ht="30" customHeight="1" x14ac:dyDescent="0.3">
      <c r="A6" s="29" t="s">
        <v>1070</v>
      </c>
      <c r="B6" s="29" t="s">
        <v>1067</v>
      </c>
      <c r="C6" s="29" t="s">
        <v>1068</v>
      </c>
      <c r="D6" s="29" t="s">
        <v>135</v>
      </c>
      <c r="E6" s="30">
        <f>단가산출서!B65</f>
        <v>55</v>
      </c>
      <c r="F6" s="30">
        <f>단가산출서!C65</f>
        <v>109</v>
      </c>
      <c r="G6" s="30">
        <f>단가산출서!D65</f>
        <v>77</v>
      </c>
      <c r="H6" s="30">
        <f>단가산출서!E65</f>
        <v>241</v>
      </c>
      <c r="I6" s="29" t="s">
        <v>1069</v>
      </c>
      <c r="J6" s="29" t="s">
        <v>52</v>
      </c>
      <c r="K6" s="2" t="s">
        <v>1070</v>
      </c>
      <c r="L6" s="2" t="s">
        <v>52</v>
      </c>
    </row>
    <row r="7" spans="1:12" ht="30" customHeight="1" x14ac:dyDescent="0.3">
      <c r="A7" s="29" t="s">
        <v>1103</v>
      </c>
      <c r="B7" s="29" t="s">
        <v>1101</v>
      </c>
      <c r="C7" s="29" t="s">
        <v>940</v>
      </c>
      <c r="D7" s="29" t="s">
        <v>972</v>
      </c>
      <c r="E7" s="30">
        <f>단가산출서!B85</f>
        <v>4315</v>
      </c>
      <c r="F7" s="30">
        <f>단가산출서!C85</f>
        <v>18216</v>
      </c>
      <c r="G7" s="30">
        <f>단가산출서!D85</f>
        <v>5906</v>
      </c>
      <c r="H7" s="30">
        <f>단가산출서!E85</f>
        <v>28437</v>
      </c>
      <c r="I7" s="29" t="s">
        <v>1102</v>
      </c>
      <c r="J7" s="29" t="s">
        <v>52</v>
      </c>
      <c r="K7" s="2" t="s">
        <v>1103</v>
      </c>
      <c r="L7" s="2" t="s">
        <v>52</v>
      </c>
    </row>
    <row r="8" spans="1:12" ht="30" customHeight="1" x14ac:dyDescent="0.3">
      <c r="A8" s="29" t="s">
        <v>1157</v>
      </c>
      <c r="B8" s="29" t="s">
        <v>1155</v>
      </c>
      <c r="C8" s="29" t="s">
        <v>940</v>
      </c>
      <c r="D8" s="29" t="s">
        <v>972</v>
      </c>
      <c r="E8" s="30">
        <f>단가산출서!B102</f>
        <v>3655</v>
      </c>
      <c r="F8" s="30">
        <f>단가산출서!C102</f>
        <v>16655</v>
      </c>
      <c r="G8" s="30">
        <f>단가산출서!D102</f>
        <v>5603</v>
      </c>
      <c r="H8" s="30">
        <f>단가산출서!E102</f>
        <v>25913</v>
      </c>
      <c r="I8" s="29" t="s">
        <v>1156</v>
      </c>
      <c r="J8" s="29" t="s">
        <v>52</v>
      </c>
      <c r="K8" s="2" t="s">
        <v>1157</v>
      </c>
      <c r="L8" s="2" t="s">
        <v>52</v>
      </c>
    </row>
    <row r="9" spans="1:12" ht="30" customHeight="1" x14ac:dyDescent="0.3">
      <c r="A9" s="29" t="s">
        <v>1108</v>
      </c>
      <c r="B9" s="29" t="s">
        <v>1105</v>
      </c>
      <c r="C9" s="29" t="s">
        <v>1106</v>
      </c>
      <c r="D9" s="29" t="s">
        <v>972</v>
      </c>
      <c r="E9" s="30">
        <f>단가산출서!B121</f>
        <v>1930</v>
      </c>
      <c r="F9" s="30">
        <f>단가산출서!C121</f>
        <v>8942</v>
      </c>
      <c r="G9" s="30">
        <f>단가산출서!D121</f>
        <v>1560</v>
      </c>
      <c r="H9" s="30">
        <f>단가산출서!E121</f>
        <v>12432</v>
      </c>
      <c r="I9" s="29" t="s">
        <v>1107</v>
      </c>
      <c r="J9" s="29" t="s">
        <v>52</v>
      </c>
      <c r="K9" s="2" t="s">
        <v>1108</v>
      </c>
      <c r="L9" s="2" t="s">
        <v>52</v>
      </c>
    </row>
    <row r="10" spans="1:12" ht="30" customHeight="1" x14ac:dyDescent="0.3">
      <c r="A10" s="29" t="s">
        <v>1162</v>
      </c>
      <c r="B10" s="29" t="s">
        <v>1159</v>
      </c>
      <c r="C10" s="29" t="s">
        <v>1160</v>
      </c>
      <c r="D10" s="29" t="s">
        <v>972</v>
      </c>
      <c r="E10" s="30">
        <f>단가산출서!B138</f>
        <v>4696</v>
      </c>
      <c r="F10" s="30">
        <f>단가산출서!C138</f>
        <v>19186</v>
      </c>
      <c r="G10" s="30">
        <f>단가산출서!D138</f>
        <v>4328</v>
      </c>
      <c r="H10" s="30">
        <f>단가산출서!E138</f>
        <v>28210</v>
      </c>
      <c r="I10" s="29" t="s">
        <v>1161</v>
      </c>
      <c r="J10" s="29" t="s">
        <v>52</v>
      </c>
      <c r="K10" s="2" t="s">
        <v>1162</v>
      </c>
      <c r="L10" s="2" t="s">
        <v>52</v>
      </c>
    </row>
    <row r="11" spans="1:12" ht="30" customHeight="1" x14ac:dyDescent="0.3">
      <c r="A11" s="29" t="s">
        <v>1099</v>
      </c>
      <c r="B11" s="29" t="s">
        <v>1096</v>
      </c>
      <c r="C11" s="29" t="s">
        <v>1097</v>
      </c>
      <c r="D11" s="29" t="s">
        <v>972</v>
      </c>
      <c r="E11" s="30">
        <f>단가산출서!B157</f>
        <v>2815</v>
      </c>
      <c r="F11" s="30">
        <f>단가산출서!C157</f>
        <v>14572</v>
      </c>
      <c r="G11" s="30">
        <f>단가산출서!D157</f>
        <v>2318</v>
      </c>
      <c r="H11" s="30">
        <f>단가산출서!E157</f>
        <v>19705</v>
      </c>
      <c r="I11" s="29" t="s">
        <v>1098</v>
      </c>
      <c r="J11" s="29" t="s">
        <v>52</v>
      </c>
      <c r="K11" s="2" t="s">
        <v>1099</v>
      </c>
      <c r="L11" s="2" t="s">
        <v>52</v>
      </c>
    </row>
    <row r="12" spans="1:12" ht="30" customHeight="1" x14ac:dyDescent="0.3">
      <c r="A12" s="29" t="s">
        <v>1153</v>
      </c>
      <c r="B12" s="29" t="s">
        <v>1151</v>
      </c>
      <c r="C12" s="29" t="s">
        <v>1097</v>
      </c>
      <c r="D12" s="29" t="s">
        <v>972</v>
      </c>
      <c r="E12" s="30">
        <f>단가산출서!B174</f>
        <v>2119</v>
      </c>
      <c r="F12" s="30">
        <f>단가산출서!C174</f>
        <v>11843</v>
      </c>
      <c r="G12" s="30">
        <f>단가산출서!D174</f>
        <v>2083</v>
      </c>
      <c r="H12" s="30">
        <f>단가산출서!E174</f>
        <v>16045</v>
      </c>
      <c r="I12" s="29" t="s">
        <v>1152</v>
      </c>
      <c r="J12" s="29" t="s">
        <v>52</v>
      </c>
      <c r="K12" s="2" t="s">
        <v>1153</v>
      </c>
      <c r="L12" s="2" t="s">
        <v>52</v>
      </c>
    </row>
    <row r="13" spans="1:12" ht="30" customHeight="1" x14ac:dyDescent="0.3">
      <c r="A13" s="29" t="s">
        <v>1093</v>
      </c>
      <c r="B13" s="29" t="s">
        <v>1090</v>
      </c>
      <c r="C13" s="29" t="s">
        <v>1091</v>
      </c>
      <c r="D13" s="29" t="s">
        <v>972</v>
      </c>
      <c r="E13" s="30">
        <f>단가산출서!B193</f>
        <v>4575</v>
      </c>
      <c r="F13" s="30">
        <f>단가산출서!C193</f>
        <v>13662</v>
      </c>
      <c r="G13" s="30">
        <f>단가산출서!D193</f>
        <v>13296</v>
      </c>
      <c r="H13" s="30">
        <f>단가산출서!E193</f>
        <v>31533</v>
      </c>
      <c r="I13" s="29" t="s">
        <v>1092</v>
      </c>
      <c r="J13" s="29" t="s">
        <v>52</v>
      </c>
      <c r="K13" s="2" t="s">
        <v>1093</v>
      </c>
      <c r="L13" s="2" t="s">
        <v>52</v>
      </c>
    </row>
    <row r="14" spans="1:12" ht="30" customHeight="1" x14ac:dyDescent="0.3">
      <c r="A14" s="29" t="s">
        <v>1148</v>
      </c>
      <c r="B14" s="29" t="s">
        <v>1145</v>
      </c>
      <c r="C14" s="29" t="s">
        <v>1146</v>
      </c>
      <c r="D14" s="29" t="s">
        <v>972</v>
      </c>
      <c r="E14" s="30">
        <f>단가산출서!B212</f>
        <v>3050</v>
      </c>
      <c r="F14" s="30">
        <f>단가산출서!C212</f>
        <v>9108</v>
      </c>
      <c r="G14" s="30">
        <f>단가산출서!D212</f>
        <v>8864</v>
      </c>
      <c r="H14" s="30">
        <f>단가산출서!E212</f>
        <v>21022</v>
      </c>
      <c r="I14" s="29" t="s">
        <v>1147</v>
      </c>
      <c r="J14" s="29" t="s">
        <v>52</v>
      </c>
      <c r="K14" s="2" t="s">
        <v>1148</v>
      </c>
      <c r="L14" s="2" t="s">
        <v>52</v>
      </c>
    </row>
    <row r="15" spans="1:12" ht="30" customHeight="1" x14ac:dyDescent="0.3">
      <c r="A15" s="29" t="s">
        <v>1051</v>
      </c>
      <c r="B15" s="29" t="s">
        <v>1048</v>
      </c>
      <c r="C15" s="29" t="s">
        <v>1049</v>
      </c>
      <c r="D15" s="29" t="s">
        <v>135</v>
      </c>
      <c r="E15" s="30">
        <f>단가산출서!B234</f>
        <v>43</v>
      </c>
      <c r="F15" s="30">
        <f>단가산출서!C234</f>
        <v>134</v>
      </c>
      <c r="G15" s="30">
        <f>단가산출서!D234</f>
        <v>26</v>
      </c>
      <c r="H15" s="30">
        <f>단가산출서!E234</f>
        <v>203</v>
      </c>
      <c r="I15" s="29" t="s">
        <v>1050</v>
      </c>
      <c r="J15" s="29" t="s">
        <v>52</v>
      </c>
      <c r="K15" s="2" t="s">
        <v>1051</v>
      </c>
      <c r="L15" s="2" t="s">
        <v>52</v>
      </c>
    </row>
    <row r="16" spans="1:12" ht="30" customHeight="1" x14ac:dyDescent="0.3">
      <c r="A16" s="29" t="s">
        <v>1075</v>
      </c>
      <c r="B16" s="29" t="s">
        <v>1072</v>
      </c>
      <c r="C16" s="29" t="s">
        <v>1073</v>
      </c>
      <c r="D16" s="29" t="s">
        <v>135</v>
      </c>
      <c r="E16" s="30">
        <f>단가산출서!B256</f>
        <v>65</v>
      </c>
      <c r="F16" s="30">
        <f>단가산출서!C256</f>
        <v>202</v>
      </c>
      <c r="G16" s="30">
        <f>단가산출서!D256</f>
        <v>39</v>
      </c>
      <c r="H16" s="30">
        <f>단가산출서!E256</f>
        <v>306</v>
      </c>
      <c r="I16" s="29" t="s">
        <v>1074</v>
      </c>
      <c r="J16" s="29" t="s">
        <v>52</v>
      </c>
      <c r="K16" s="2" t="s">
        <v>1075</v>
      </c>
      <c r="L16" s="2" t="s">
        <v>52</v>
      </c>
    </row>
    <row r="17" spans="1:12" ht="30" customHeight="1" x14ac:dyDescent="0.3">
      <c r="A17" s="29" t="s">
        <v>1056</v>
      </c>
      <c r="B17" s="29" t="s">
        <v>1053</v>
      </c>
      <c r="C17" s="29" t="s">
        <v>1054</v>
      </c>
      <c r="D17" s="29" t="s">
        <v>135</v>
      </c>
      <c r="E17" s="30">
        <f>단가산출서!B275</f>
        <v>217</v>
      </c>
      <c r="F17" s="30">
        <f>단가산출서!C275</f>
        <v>520</v>
      </c>
      <c r="G17" s="30">
        <f>단가산출서!D275</f>
        <v>255</v>
      </c>
      <c r="H17" s="30">
        <f>단가산출서!E275</f>
        <v>992</v>
      </c>
      <c r="I17" s="29" t="s">
        <v>1055</v>
      </c>
      <c r="J17" s="29" t="s">
        <v>52</v>
      </c>
      <c r="K17" s="2" t="s">
        <v>1056</v>
      </c>
      <c r="L17" s="2" t="s">
        <v>52</v>
      </c>
    </row>
    <row r="18" spans="1:12" ht="30" customHeight="1" x14ac:dyDescent="0.3">
      <c r="A18" s="29" t="s">
        <v>1079</v>
      </c>
      <c r="B18" s="29" t="s">
        <v>1077</v>
      </c>
      <c r="C18" s="29" t="s">
        <v>1054</v>
      </c>
      <c r="D18" s="29" t="s">
        <v>135</v>
      </c>
      <c r="E18" s="30">
        <f>단가산출서!B294</f>
        <v>144</v>
      </c>
      <c r="F18" s="30">
        <f>단가산출서!C294</f>
        <v>346</v>
      </c>
      <c r="G18" s="30">
        <f>단가산출서!D294</f>
        <v>170</v>
      </c>
      <c r="H18" s="30">
        <f>단가산출서!E294</f>
        <v>660</v>
      </c>
      <c r="I18" s="29" t="s">
        <v>1078</v>
      </c>
      <c r="J18" s="29" t="s">
        <v>52</v>
      </c>
      <c r="K18" s="2" t="s">
        <v>1079</v>
      </c>
      <c r="L18" s="2" t="s">
        <v>52</v>
      </c>
    </row>
    <row r="19" spans="1:12" ht="30" customHeight="1" x14ac:dyDescent="0.3">
      <c r="A19" s="29" t="s">
        <v>1061</v>
      </c>
      <c r="B19" s="29" t="s">
        <v>1058</v>
      </c>
      <c r="C19" s="29" t="s">
        <v>1059</v>
      </c>
      <c r="D19" s="29" t="s">
        <v>135</v>
      </c>
      <c r="E19" s="30">
        <f>단가산출서!B313</f>
        <v>92</v>
      </c>
      <c r="F19" s="30">
        <f>단가산출서!C313</f>
        <v>423</v>
      </c>
      <c r="G19" s="30">
        <f>단가산출서!D313</f>
        <v>142</v>
      </c>
      <c r="H19" s="30">
        <f>단가산출서!E313</f>
        <v>657</v>
      </c>
      <c r="I19" s="29" t="s">
        <v>1060</v>
      </c>
      <c r="J19" s="29" t="s">
        <v>52</v>
      </c>
      <c r="K19" s="2" t="s">
        <v>1061</v>
      </c>
      <c r="L19" s="2" t="s">
        <v>52</v>
      </c>
    </row>
    <row r="20" spans="1:12" ht="30" customHeight="1" x14ac:dyDescent="0.3">
      <c r="A20" s="29" t="s">
        <v>1083</v>
      </c>
      <c r="B20" s="29" t="s">
        <v>1081</v>
      </c>
      <c r="C20" s="29" t="s">
        <v>1059</v>
      </c>
      <c r="D20" s="29" t="s">
        <v>135</v>
      </c>
      <c r="E20" s="30">
        <f>단가산출서!B332</f>
        <v>61</v>
      </c>
      <c r="F20" s="30">
        <f>단가산출서!C332</f>
        <v>282</v>
      </c>
      <c r="G20" s="30">
        <f>단가산출서!D332</f>
        <v>94</v>
      </c>
      <c r="H20" s="30">
        <f>단가산출서!E332</f>
        <v>437</v>
      </c>
      <c r="I20" s="29" t="s">
        <v>1082</v>
      </c>
      <c r="J20" s="29" t="s">
        <v>52</v>
      </c>
      <c r="K20" s="2" t="s">
        <v>1083</v>
      </c>
      <c r="L20" s="2" t="s">
        <v>52</v>
      </c>
    </row>
    <row r="21" spans="1:12" ht="30" customHeight="1" x14ac:dyDescent="0.3">
      <c r="A21" s="29" t="s">
        <v>1000</v>
      </c>
      <c r="B21" s="29" t="s">
        <v>997</v>
      </c>
      <c r="C21" s="29" t="s">
        <v>998</v>
      </c>
      <c r="D21" s="29" t="s">
        <v>135</v>
      </c>
      <c r="E21" s="30">
        <f>단가산출서!B362</f>
        <v>4457</v>
      </c>
      <c r="F21" s="30">
        <f>단가산출서!C362</f>
        <v>9107</v>
      </c>
      <c r="G21" s="30">
        <f>단가산출서!D362</f>
        <v>3474</v>
      </c>
      <c r="H21" s="30">
        <f>단가산출서!E362</f>
        <v>17038</v>
      </c>
      <c r="I21" s="29" t="s">
        <v>999</v>
      </c>
      <c r="J21" s="29" t="s">
        <v>52</v>
      </c>
      <c r="K21" s="2" t="s">
        <v>1000</v>
      </c>
      <c r="L21" s="2" t="s">
        <v>52</v>
      </c>
    </row>
    <row r="22" spans="1:12" ht="30" customHeight="1" x14ac:dyDescent="0.3">
      <c r="A22" s="29" t="s">
        <v>1005</v>
      </c>
      <c r="B22" s="29" t="s">
        <v>1002</v>
      </c>
      <c r="C22" s="29" t="s">
        <v>998</v>
      </c>
      <c r="D22" s="29" t="s">
        <v>1003</v>
      </c>
      <c r="E22" s="30">
        <f>단가산출서!B390</f>
        <v>2799</v>
      </c>
      <c r="F22" s="30">
        <f>단가산출서!C390</f>
        <v>5719</v>
      </c>
      <c r="G22" s="30">
        <f>단가산출서!D390</f>
        <v>2182</v>
      </c>
      <c r="H22" s="30">
        <f>단가산출서!E390</f>
        <v>10700</v>
      </c>
      <c r="I22" s="29" t="s">
        <v>1004</v>
      </c>
      <c r="J22" s="29" t="s">
        <v>52</v>
      </c>
      <c r="K22" s="2" t="s">
        <v>1005</v>
      </c>
      <c r="L22" s="2" t="s">
        <v>52</v>
      </c>
    </row>
    <row r="23" spans="1:12" ht="30" customHeight="1" x14ac:dyDescent="0.3">
      <c r="A23" s="29" t="s">
        <v>1394</v>
      </c>
      <c r="B23" s="29" t="s">
        <v>1392</v>
      </c>
      <c r="C23" s="29" t="s">
        <v>150</v>
      </c>
      <c r="D23" s="29" t="s">
        <v>135</v>
      </c>
      <c r="E23" s="30">
        <f>단가산출서!B422</f>
        <v>516</v>
      </c>
      <c r="F23" s="30">
        <f>단가산출서!C422</f>
        <v>3932</v>
      </c>
      <c r="G23" s="30">
        <f>단가산출서!D422</f>
        <v>511</v>
      </c>
      <c r="H23" s="30">
        <f>단가산출서!E422</f>
        <v>4959</v>
      </c>
      <c r="I23" s="29" t="s">
        <v>1393</v>
      </c>
      <c r="J23" s="29" t="s">
        <v>52</v>
      </c>
      <c r="K23" s="2" t="s">
        <v>1394</v>
      </c>
      <c r="L23" s="2" t="s">
        <v>2630</v>
      </c>
    </row>
    <row r="24" spans="1:12" ht="30" customHeight="1" x14ac:dyDescent="0.3">
      <c r="A24" s="29" t="s">
        <v>447</v>
      </c>
      <c r="B24" s="29" t="s">
        <v>444</v>
      </c>
      <c r="C24" s="29" t="s">
        <v>445</v>
      </c>
      <c r="D24" s="29" t="s">
        <v>438</v>
      </c>
      <c r="E24" s="30">
        <f>단가산출서!B493</f>
        <v>0</v>
      </c>
      <c r="F24" s="30">
        <f>단가산출서!C493</f>
        <v>0</v>
      </c>
      <c r="G24" s="30">
        <f>단가산출서!D493</f>
        <v>1721</v>
      </c>
      <c r="H24" s="30">
        <f>단가산출서!E493</f>
        <v>1721</v>
      </c>
      <c r="I24" s="29" t="s">
        <v>446</v>
      </c>
      <c r="J24" s="29" t="s">
        <v>52</v>
      </c>
      <c r="K24" s="2" t="s">
        <v>447</v>
      </c>
      <c r="L24" s="2" t="s">
        <v>2680</v>
      </c>
    </row>
    <row r="25" spans="1:12" ht="30" customHeight="1" x14ac:dyDescent="0.3">
      <c r="A25" s="29" t="s">
        <v>452</v>
      </c>
      <c r="B25" s="29" t="s">
        <v>449</v>
      </c>
      <c r="C25" s="29" t="s">
        <v>450</v>
      </c>
      <c r="D25" s="29" t="s">
        <v>165</v>
      </c>
      <c r="E25" s="30">
        <f>단가산출서!B551</f>
        <v>0</v>
      </c>
      <c r="F25" s="30">
        <f>단가산출서!C551</f>
        <v>0</v>
      </c>
      <c r="G25" s="30">
        <f>단가산출서!D551</f>
        <v>12129</v>
      </c>
      <c r="H25" s="30">
        <f>단가산출서!E551</f>
        <v>12129</v>
      </c>
      <c r="I25" s="29" t="s">
        <v>451</v>
      </c>
      <c r="J25" s="29" t="s">
        <v>52</v>
      </c>
      <c r="K25" s="2" t="s">
        <v>452</v>
      </c>
      <c r="L25" s="2" t="s">
        <v>52</v>
      </c>
    </row>
    <row r="26" spans="1:12" ht="30" customHeight="1" x14ac:dyDescent="0.3">
      <c r="A26" s="29" t="s">
        <v>142</v>
      </c>
      <c r="B26" s="29" t="s">
        <v>139</v>
      </c>
      <c r="C26" s="29" t="s">
        <v>140</v>
      </c>
      <c r="D26" s="29" t="s">
        <v>135</v>
      </c>
      <c r="E26" s="30">
        <f>단가산출서!B569</f>
        <v>477</v>
      </c>
      <c r="F26" s="30">
        <f>단가산출서!C569</f>
        <v>1380</v>
      </c>
      <c r="G26" s="30">
        <f>단가산출서!D569</f>
        <v>634</v>
      </c>
      <c r="H26" s="30">
        <f>단가산출서!E569</f>
        <v>2491</v>
      </c>
      <c r="I26" s="29" t="s">
        <v>141</v>
      </c>
      <c r="J26" s="29" t="s">
        <v>52</v>
      </c>
      <c r="K26" s="2" t="s">
        <v>142</v>
      </c>
      <c r="L26" s="2" t="s">
        <v>2847</v>
      </c>
    </row>
    <row r="27" spans="1:12" ht="30" customHeight="1" x14ac:dyDescent="0.3">
      <c r="A27" s="29" t="s">
        <v>147</v>
      </c>
      <c r="B27" s="29" t="s">
        <v>144</v>
      </c>
      <c r="C27" s="29" t="s">
        <v>145</v>
      </c>
      <c r="D27" s="29" t="s">
        <v>135</v>
      </c>
      <c r="E27" s="30">
        <f>단가산출서!B617</f>
        <v>2105</v>
      </c>
      <c r="F27" s="30">
        <f>단가산출서!C617</f>
        <v>3985</v>
      </c>
      <c r="G27" s="30">
        <f>단가산출서!D617</f>
        <v>1424</v>
      </c>
      <c r="H27" s="30">
        <f>단가산출서!E617</f>
        <v>7514</v>
      </c>
      <c r="I27" s="29" t="s">
        <v>146</v>
      </c>
      <c r="J27" s="29" t="s">
        <v>52</v>
      </c>
      <c r="K27" s="2" t="s">
        <v>147</v>
      </c>
      <c r="L27" s="2" t="s">
        <v>2680</v>
      </c>
    </row>
    <row r="28" spans="1:12" ht="30" customHeight="1" x14ac:dyDescent="0.3">
      <c r="A28" s="29" t="s">
        <v>137</v>
      </c>
      <c r="B28" s="29" t="s">
        <v>133</v>
      </c>
      <c r="C28" s="29" t="s">
        <v>134</v>
      </c>
      <c r="D28" s="29" t="s">
        <v>135</v>
      </c>
      <c r="E28" s="30">
        <f>단가산출서!B652</f>
        <v>710</v>
      </c>
      <c r="F28" s="30">
        <f>단가산출서!C652</f>
        <v>6330</v>
      </c>
      <c r="G28" s="30">
        <f>단가산출서!D652</f>
        <v>705</v>
      </c>
      <c r="H28" s="30">
        <f>단가산출서!E652</f>
        <v>7745</v>
      </c>
      <c r="I28" s="29" t="s">
        <v>136</v>
      </c>
      <c r="J28" s="29" t="s">
        <v>52</v>
      </c>
      <c r="K28" s="2" t="s">
        <v>137</v>
      </c>
      <c r="L28" s="2" t="s">
        <v>2950</v>
      </c>
    </row>
    <row r="29" spans="1:12" ht="30" customHeight="1" x14ac:dyDescent="0.3">
      <c r="A29" s="29" t="s">
        <v>2167</v>
      </c>
      <c r="B29" s="29" t="s">
        <v>1126</v>
      </c>
      <c r="C29" s="29" t="s">
        <v>2165</v>
      </c>
      <c r="D29" s="29" t="s">
        <v>972</v>
      </c>
      <c r="E29" s="30">
        <f>단가산출서!B675</f>
        <v>163</v>
      </c>
      <c r="F29" s="30">
        <f>단가산출서!C675</f>
        <v>497</v>
      </c>
      <c r="G29" s="30">
        <f>단가산출서!D675</f>
        <v>133</v>
      </c>
      <c r="H29" s="30">
        <f>단가산출서!E675</f>
        <v>793</v>
      </c>
      <c r="I29" s="29" t="s">
        <v>2166</v>
      </c>
      <c r="J29" s="29" t="s">
        <v>52</v>
      </c>
      <c r="K29" s="2" t="s">
        <v>2167</v>
      </c>
      <c r="L29" s="2" t="s">
        <v>52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75"/>
  <sheetViews>
    <sheetView workbookViewId="0"/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 x14ac:dyDescent="0.3">
      <c r="A1" s="4" t="s">
        <v>2302</v>
      </c>
      <c r="B1" s="5"/>
      <c r="C1" s="5"/>
      <c r="D1" s="5"/>
      <c r="E1" s="5"/>
      <c r="F1" s="5"/>
    </row>
    <row r="2" spans="1:20" ht="30" customHeight="1" x14ac:dyDescent="0.3">
      <c r="A2" s="6" t="s">
        <v>1</v>
      </c>
      <c r="B2" s="7"/>
      <c r="C2" s="7"/>
      <c r="D2" s="7"/>
      <c r="E2" s="7"/>
      <c r="F2" s="8"/>
    </row>
    <row r="3" spans="1:20" ht="30" customHeight="1" x14ac:dyDescent="0.3">
      <c r="A3" s="9" t="s">
        <v>2303</v>
      </c>
      <c r="B3" s="9" t="s">
        <v>639</v>
      </c>
      <c r="C3" s="9" t="s">
        <v>640</v>
      </c>
      <c r="D3" s="9" t="s">
        <v>641</v>
      </c>
      <c r="E3" s="9" t="s">
        <v>642</v>
      </c>
      <c r="F3" s="9" t="s">
        <v>2300</v>
      </c>
      <c r="G3" s="1" t="s">
        <v>2301</v>
      </c>
      <c r="H3" s="1" t="s">
        <v>2304</v>
      </c>
      <c r="I3" s="1" t="s">
        <v>2305</v>
      </c>
      <c r="J3" s="1" t="s">
        <v>2306</v>
      </c>
      <c r="K3" s="1" t="s">
        <v>4</v>
      </c>
      <c r="L3" s="1" t="s">
        <v>5</v>
      </c>
      <c r="M3" s="1" t="s">
        <v>14</v>
      </c>
      <c r="N3" s="1" t="s">
        <v>2307</v>
      </c>
      <c r="O3" s="1" t="s">
        <v>2308</v>
      </c>
      <c r="P3" s="1" t="s">
        <v>2308</v>
      </c>
      <c r="Q3" s="1" t="s">
        <v>2308</v>
      </c>
      <c r="R3" s="1" t="s">
        <v>2308</v>
      </c>
      <c r="S3" s="1" t="s">
        <v>2308</v>
      </c>
      <c r="T3" s="1" t="s">
        <v>2309</v>
      </c>
    </row>
    <row r="4" spans="1:20" ht="20.100000000000001" customHeight="1" x14ac:dyDescent="0.3">
      <c r="A4" s="31" t="s">
        <v>2310</v>
      </c>
      <c r="B4" s="31"/>
      <c r="C4" s="31"/>
      <c r="D4" s="31"/>
      <c r="E4" s="31"/>
      <c r="F4" s="32" t="s">
        <v>52</v>
      </c>
      <c r="G4" s="1" t="s">
        <v>1129</v>
      </c>
      <c r="I4" s="1" t="s">
        <v>1126</v>
      </c>
      <c r="J4" s="1" t="s">
        <v>1127</v>
      </c>
      <c r="K4" s="1" t="s">
        <v>972</v>
      </c>
    </row>
    <row r="5" spans="1:20" ht="20.100000000000001" customHeight="1" x14ac:dyDescent="0.3">
      <c r="A5" s="33" t="s">
        <v>52</v>
      </c>
      <c r="B5" s="34"/>
      <c r="C5" s="34"/>
      <c r="D5" s="34"/>
      <c r="E5" s="34"/>
      <c r="F5" s="33" t="s">
        <v>52</v>
      </c>
      <c r="G5" s="1" t="s">
        <v>1129</v>
      </c>
      <c r="H5" s="1" t="s">
        <v>2311</v>
      </c>
      <c r="I5" s="1" t="s">
        <v>52</v>
      </c>
      <c r="J5" s="1" t="s">
        <v>52</v>
      </c>
      <c r="K5" s="1" t="s">
        <v>52</v>
      </c>
      <c r="L5">
        <v>1</v>
      </c>
      <c r="M5" s="1" t="s">
        <v>52</v>
      </c>
      <c r="O5" s="1" t="s">
        <v>52</v>
      </c>
      <c r="P5" s="1" t="s">
        <v>52</v>
      </c>
      <c r="Q5" s="1" t="s">
        <v>52</v>
      </c>
      <c r="R5" s="1" t="s">
        <v>52</v>
      </c>
      <c r="S5" s="1" t="s">
        <v>52</v>
      </c>
      <c r="T5" s="1" t="s">
        <v>52</v>
      </c>
    </row>
    <row r="6" spans="1:20" ht="20.100000000000001" customHeight="1" x14ac:dyDescent="0.3">
      <c r="A6" s="33" t="s">
        <v>2312</v>
      </c>
      <c r="B6" s="34">
        <v>0</v>
      </c>
      <c r="C6" s="34">
        <v>0</v>
      </c>
      <c r="D6" s="34">
        <v>0</v>
      </c>
      <c r="E6" s="34">
        <v>0</v>
      </c>
      <c r="F6" s="33" t="s">
        <v>52</v>
      </c>
      <c r="G6" s="1" t="s">
        <v>1129</v>
      </c>
      <c r="H6" s="1" t="s">
        <v>2313</v>
      </c>
      <c r="I6" s="1" t="s">
        <v>2314</v>
      </c>
      <c r="J6" s="1" t="s">
        <v>52</v>
      </c>
      <c r="K6" s="1" t="s">
        <v>52</v>
      </c>
      <c r="M6" s="1" t="s">
        <v>52</v>
      </c>
      <c r="O6" s="1" t="s">
        <v>52</v>
      </c>
      <c r="P6" s="1" t="s">
        <v>52</v>
      </c>
      <c r="Q6" s="1" t="s">
        <v>52</v>
      </c>
      <c r="R6" s="1" t="s">
        <v>52</v>
      </c>
      <c r="S6" s="1" t="s">
        <v>52</v>
      </c>
      <c r="T6" s="1" t="s">
        <v>52</v>
      </c>
    </row>
    <row r="7" spans="1:20" ht="20.100000000000001" customHeight="1" x14ac:dyDescent="0.3">
      <c r="A7" s="33" t="s">
        <v>2315</v>
      </c>
      <c r="B7" s="34">
        <v>0</v>
      </c>
      <c r="C7" s="34">
        <v>0</v>
      </c>
      <c r="D7" s="34">
        <v>0</v>
      </c>
      <c r="E7" s="34">
        <v>0</v>
      </c>
      <c r="F7" s="33" t="s">
        <v>52</v>
      </c>
      <c r="G7" s="1" t="s">
        <v>1129</v>
      </c>
      <c r="H7" s="1" t="s">
        <v>2313</v>
      </c>
      <c r="I7" s="1" t="s">
        <v>52</v>
      </c>
      <c r="J7" s="1" t="s">
        <v>52</v>
      </c>
      <c r="K7" s="1" t="s">
        <v>52</v>
      </c>
      <c r="M7" s="1" t="s">
        <v>52</v>
      </c>
      <c r="O7" s="1" t="s">
        <v>52</v>
      </c>
      <c r="P7" s="1" t="s">
        <v>52</v>
      </c>
      <c r="Q7" s="1" t="s">
        <v>52</v>
      </c>
      <c r="R7" s="1" t="s">
        <v>52</v>
      </c>
      <c r="S7" s="1" t="s">
        <v>52</v>
      </c>
      <c r="T7" s="1" t="s">
        <v>52</v>
      </c>
    </row>
    <row r="8" spans="1:20" ht="20.100000000000001" customHeight="1" x14ac:dyDescent="0.3">
      <c r="A8" s="33" t="s">
        <v>2316</v>
      </c>
      <c r="B8" s="34">
        <v>0</v>
      </c>
      <c r="C8" s="34">
        <v>0</v>
      </c>
      <c r="D8" s="34">
        <v>0</v>
      </c>
      <c r="E8" s="34">
        <v>0</v>
      </c>
      <c r="F8" s="33" t="s">
        <v>52</v>
      </c>
      <c r="G8" s="1" t="s">
        <v>1129</v>
      </c>
      <c r="H8" s="1" t="s">
        <v>2313</v>
      </c>
      <c r="I8" s="1" t="s">
        <v>2317</v>
      </c>
      <c r="J8" s="1" t="s">
        <v>52</v>
      </c>
      <c r="K8" s="1" t="s">
        <v>52</v>
      </c>
      <c r="M8" s="1" t="s">
        <v>52</v>
      </c>
      <c r="O8" s="1" t="s">
        <v>52</v>
      </c>
      <c r="P8" s="1" t="s">
        <v>52</v>
      </c>
      <c r="Q8" s="1" t="s">
        <v>52</v>
      </c>
      <c r="R8" s="1" t="s">
        <v>52</v>
      </c>
      <c r="S8" s="1" t="s">
        <v>52</v>
      </c>
      <c r="T8" s="1" t="s">
        <v>52</v>
      </c>
    </row>
    <row r="9" spans="1:20" ht="20.100000000000001" customHeight="1" x14ac:dyDescent="0.3">
      <c r="A9" s="33" t="s">
        <v>2318</v>
      </c>
      <c r="B9" s="34">
        <v>0</v>
      </c>
      <c r="C9" s="34">
        <v>0</v>
      </c>
      <c r="D9" s="34">
        <v>0</v>
      </c>
      <c r="E9" s="34">
        <v>0</v>
      </c>
      <c r="F9" s="33" t="s">
        <v>52</v>
      </c>
      <c r="G9" s="1" t="s">
        <v>1129</v>
      </c>
      <c r="H9" s="1" t="s">
        <v>2313</v>
      </c>
      <c r="I9" s="1" t="s">
        <v>2319</v>
      </c>
      <c r="J9" s="1" t="s">
        <v>52</v>
      </c>
      <c r="K9" s="1" t="s">
        <v>52</v>
      </c>
      <c r="M9" s="1" t="s">
        <v>52</v>
      </c>
      <c r="O9" s="1" t="s">
        <v>52</v>
      </c>
      <c r="P9" s="1" t="s">
        <v>52</v>
      </c>
      <c r="Q9" s="1" t="s">
        <v>52</v>
      </c>
      <c r="R9" s="1" t="s">
        <v>52</v>
      </c>
      <c r="S9" s="1" t="s">
        <v>52</v>
      </c>
      <c r="T9" s="1" t="s">
        <v>52</v>
      </c>
    </row>
    <row r="10" spans="1:20" ht="20.100000000000001" customHeight="1" x14ac:dyDescent="0.3">
      <c r="A10" s="33" t="s">
        <v>2320</v>
      </c>
      <c r="B10" s="34">
        <v>0</v>
      </c>
      <c r="C10" s="34">
        <v>0</v>
      </c>
      <c r="D10" s="34">
        <v>0</v>
      </c>
      <c r="E10" s="34">
        <v>0</v>
      </c>
      <c r="F10" s="33" t="s">
        <v>52</v>
      </c>
      <c r="G10" s="1" t="s">
        <v>1129</v>
      </c>
      <c r="H10" s="1" t="s">
        <v>2313</v>
      </c>
      <c r="I10" s="1" t="s">
        <v>2321</v>
      </c>
      <c r="J10" s="1" t="s">
        <v>52</v>
      </c>
      <c r="K10" s="1" t="s">
        <v>52</v>
      </c>
      <c r="M10" s="1" t="s">
        <v>52</v>
      </c>
      <c r="O10" s="1" t="s">
        <v>52</v>
      </c>
      <c r="P10" s="1" t="s">
        <v>52</v>
      </c>
      <c r="Q10" s="1" t="s">
        <v>52</v>
      </c>
      <c r="R10" s="1" t="s">
        <v>52</v>
      </c>
      <c r="S10" s="1" t="s">
        <v>52</v>
      </c>
      <c r="T10" s="1" t="s">
        <v>52</v>
      </c>
    </row>
    <row r="11" spans="1:20" ht="20.100000000000001" customHeight="1" x14ac:dyDescent="0.3">
      <c r="A11" s="33" t="s">
        <v>2322</v>
      </c>
      <c r="B11" s="34">
        <v>0</v>
      </c>
      <c r="C11" s="34">
        <v>0</v>
      </c>
      <c r="D11" s="34">
        <v>0</v>
      </c>
      <c r="E11" s="34">
        <v>0</v>
      </c>
      <c r="F11" s="33" t="s">
        <v>52</v>
      </c>
      <c r="G11" s="1" t="s">
        <v>1129</v>
      </c>
      <c r="H11" s="1" t="s">
        <v>2313</v>
      </c>
      <c r="I11" s="1" t="s">
        <v>2323</v>
      </c>
      <c r="J11" s="1" t="s">
        <v>52</v>
      </c>
      <c r="K11" s="1" t="s">
        <v>52</v>
      </c>
      <c r="M11" s="1" t="s">
        <v>52</v>
      </c>
      <c r="O11" s="1" t="s">
        <v>52</v>
      </c>
      <c r="P11" s="1" t="s">
        <v>52</v>
      </c>
      <c r="Q11" s="1" t="s">
        <v>52</v>
      </c>
      <c r="R11" s="1" t="s">
        <v>52</v>
      </c>
      <c r="S11" s="1" t="s">
        <v>52</v>
      </c>
      <c r="T11" s="1" t="s">
        <v>52</v>
      </c>
    </row>
    <row r="12" spans="1:20" ht="20.100000000000001" customHeight="1" x14ac:dyDescent="0.3">
      <c r="A12" s="33" t="s">
        <v>2324</v>
      </c>
      <c r="B12" s="34">
        <v>0</v>
      </c>
      <c r="C12" s="34">
        <v>0</v>
      </c>
      <c r="D12" s="34">
        <v>0</v>
      </c>
      <c r="E12" s="34">
        <v>0</v>
      </c>
      <c r="F12" s="33" t="s">
        <v>52</v>
      </c>
      <c r="G12" s="1" t="s">
        <v>1129</v>
      </c>
      <c r="H12" s="1" t="s">
        <v>2313</v>
      </c>
      <c r="I12" s="1" t="s">
        <v>2325</v>
      </c>
      <c r="J12" s="1" t="s">
        <v>52</v>
      </c>
      <c r="K12" s="1" t="s">
        <v>52</v>
      </c>
      <c r="M12" s="1" t="s">
        <v>52</v>
      </c>
      <c r="O12" s="1" t="s">
        <v>52</v>
      </c>
      <c r="P12" s="1" t="s">
        <v>52</v>
      </c>
      <c r="Q12" s="1" t="s">
        <v>52</v>
      </c>
      <c r="R12" s="1" t="s">
        <v>52</v>
      </c>
      <c r="S12" s="1" t="s">
        <v>52</v>
      </c>
      <c r="T12" s="1" t="s">
        <v>52</v>
      </c>
    </row>
    <row r="13" spans="1:20" ht="20.100000000000001" customHeight="1" x14ac:dyDescent="0.3">
      <c r="A13" s="33" t="s">
        <v>2326</v>
      </c>
      <c r="B13" s="34">
        <v>0</v>
      </c>
      <c r="C13" s="34">
        <v>0</v>
      </c>
      <c r="D13" s="34">
        <v>0</v>
      </c>
      <c r="E13" s="34">
        <v>0</v>
      </c>
      <c r="F13" s="33" t="s">
        <v>52</v>
      </c>
      <c r="G13" s="1" t="s">
        <v>1129</v>
      </c>
      <c r="H13" s="1" t="s">
        <v>2313</v>
      </c>
      <c r="I13" s="1" t="s">
        <v>2327</v>
      </c>
      <c r="J13" s="1" t="s">
        <v>52</v>
      </c>
      <c r="K13" s="1" t="s">
        <v>52</v>
      </c>
      <c r="M13" s="1" t="s">
        <v>52</v>
      </c>
      <c r="O13" s="1" t="s">
        <v>52</v>
      </c>
      <c r="P13" s="1" t="s">
        <v>52</v>
      </c>
      <c r="Q13" s="1" t="s">
        <v>52</v>
      </c>
      <c r="R13" s="1" t="s">
        <v>52</v>
      </c>
      <c r="S13" s="1" t="s">
        <v>52</v>
      </c>
      <c r="T13" s="1" t="s">
        <v>52</v>
      </c>
    </row>
    <row r="14" spans="1:20" ht="20.100000000000001" customHeight="1" x14ac:dyDescent="0.3">
      <c r="A14" s="33" t="s">
        <v>2328</v>
      </c>
      <c r="B14" s="34">
        <v>0</v>
      </c>
      <c r="C14" s="34">
        <v>0</v>
      </c>
      <c r="D14" s="34">
        <v>0</v>
      </c>
      <c r="E14" s="34">
        <v>0</v>
      </c>
      <c r="F14" s="33" t="s">
        <v>52</v>
      </c>
      <c r="G14" s="1" t="s">
        <v>1129</v>
      </c>
      <c r="H14" s="1" t="s">
        <v>2313</v>
      </c>
      <c r="I14" s="1" t="s">
        <v>2329</v>
      </c>
      <c r="J14" s="1" t="s">
        <v>52</v>
      </c>
      <c r="K14" s="1" t="s">
        <v>52</v>
      </c>
      <c r="M14" s="1" t="s">
        <v>52</v>
      </c>
      <c r="O14" s="1" t="s">
        <v>52</v>
      </c>
      <c r="P14" s="1" t="s">
        <v>52</v>
      </c>
      <c r="Q14" s="1" t="s">
        <v>52</v>
      </c>
      <c r="R14" s="1" t="s">
        <v>52</v>
      </c>
      <c r="S14" s="1" t="s">
        <v>52</v>
      </c>
      <c r="T14" s="1" t="s">
        <v>52</v>
      </c>
    </row>
    <row r="15" spans="1:20" ht="20.100000000000001" customHeight="1" x14ac:dyDescent="0.3">
      <c r="A15" s="33" t="s">
        <v>2330</v>
      </c>
      <c r="B15" s="34">
        <v>0</v>
      </c>
      <c r="C15" s="34">
        <v>0</v>
      </c>
      <c r="D15" s="34">
        <v>0</v>
      </c>
      <c r="E15" s="34">
        <v>0</v>
      </c>
      <c r="F15" s="33" t="s">
        <v>52</v>
      </c>
      <c r="G15" s="1" t="s">
        <v>1129</v>
      </c>
      <c r="H15" s="1" t="s">
        <v>2313</v>
      </c>
      <c r="I15" s="1" t="s">
        <v>2331</v>
      </c>
      <c r="J15" s="1" t="s">
        <v>52</v>
      </c>
      <c r="K15" s="1" t="s">
        <v>52</v>
      </c>
      <c r="M15" s="1" t="s">
        <v>52</v>
      </c>
      <c r="O15" s="1" t="s">
        <v>52</v>
      </c>
      <c r="P15" s="1" t="s">
        <v>52</v>
      </c>
      <c r="Q15" s="1" t="s">
        <v>52</v>
      </c>
      <c r="R15" s="1" t="s">
        <v>52</v>
      </c>
      <c r="S15" s="1" t="s">
        <v>52</v>
      </c>
      <c r="T15" s="1" t="s">
        <v>52</v>
      </c>
    </row>
    <row r="16" spans="1:20" ht="20.100000000000001" customHeight="1" x14ac:dyDescent="0.3">
      <c r="A16" s="33" t="s">
        <v>2332</v>
      </c>
      <c r="B16" s="34">
        <v>0</v>
      </c>
      <c r="C16" s="34">
        <v>0</v>
      </c>
      <c r="D16" s="34">
        <v>0</v>
      </c>
      <c r="E16" s="34">
        <v>0</v>
      </c>
      <c r="F16" s="33" t="s">
        <v>52</v>
      </c>
      <c r="G16" s="1" t="s">
        <v>1129</v>
      </c>
      <c r="H16" s="1" t="s">
        <v>2313</v>
      </c>
      <c r="I16" s="1" t="s">
        <v>2333</v>
      </c>
      <c r="J16" s="1" t="s">
        <v>52</v>
      </c>
      <c r="K16" s="1" t="s">
        <v>52</v>
      </c>
      <c r="M16" s="1" t="s">
        <v>52</v>
      </c>
      <c r="O16" s="1" t="s">
        <v>52</v>
      </c>
      <c r="P16" s="1" t="s">
        <v>52</v>
      </c>
      <c r="Q16" s="1" t="s">
        <v>52</v>
      </c>
      <c r="R16" s="1" t="s">
        <v>52</v>
      </c>
      <c r="S16" s="1" t="s">
        <v>52</v>
      </c>
      <c r="T16" s="1" t="s">
        <v>52</v>
      </c>
    </row>
    <row r="17" spans="1:20" ht="20.100000000000001" customHeight="1" x14ac:dyDescent="0.3">
      <c r="A17" s="33" t="s">
        <v>2315</v>
      </c>
      <c r="B17" s="34">
        <v>0</v>
      </c>
      <c r="C17" s="34">
        <v>0</v>
      </c>
      <c r="D17" s="34">
        <v>0</v>
      </c>
      <c r="E17" s="34">
        <v>0</v>
      </c>
      <c r="F17" s="33" t="s">
        <v>52</v>
      </c>
      <c r="G17" s="1" t="s">
        <v>1129</v>
      </c>
      <c r="H17" s="1" t="s">
        <v>2313</v>
      </c>
      <c r="I17" s="1" t="s">
        <v>2315</v>
      </c>
      <c r="J17" s="1" t="s">
        <v>52</v>
      </c>
      <c r="K17" s="1" t="s">
        <v>52</v>
      </c>
      <c r="M17" s="1" t="s">
        <v>52</v>
      </c>
      <c r="O17" s="1" t="s">
        <v>52</v>
      </c>
      <c r="P17" s="1" t="s">
        <v>52</v>
      </c>
      <c r="Q17" s="1" t="s">
        <v>52</v>
      </c>
      <c r="R17" s="1" t="s">
        <v>52</v>
      </c>
      <c r="S17" s="1" t="s">
        <v>52</v>
      </c>
      <c r="T17" s="1" t="s">
        <v>52</v>
      </c>
    </row>
    <row r="18" spans="1:20" ht="20.100000000000001" customHeight="1" x14ac:dyDescent="0.3">
      <c r="A18" s="33" t="s">
        <v>2334</v>
      </c>
      <c r="B18" s="34">
        <v>306.10000000000002</v>
      </c>
      <c r="C18" s="34">
        <v>0</v>
      </c>
      <c r="D18" s="34">
        <v>0</v>
      </c>
      <c r="E18" s="34">
        <v>306.10000000000002</v>
      </c>
      <c r="F18" s="33" t="s">
        <v>52</v>
      </c>
      <c r="G18" s="1" t="s">
        <v>1129</v>
      </c>
      <c r="H18" s="1" t="s">
        <v>2313</v>
      </c>
      <c r="I18" s="1" t="s">
        <v>2335</v>
      </c>
      <c r="J18" s="1" t="s">
        <v>52</v>
      </c>
      <c r="K18" s="1" t="s">
        <v>52</v>
      </c>
      <c r="M18" s="1" t="s">
        <v>52</v>
      </c>
      <c r="O18" s="1" t="s">
        <v>52</v>
      </c>
      <c r="P18" s="1" t="s">
        <v>52</v>
      </c>
      <c r="Q18" s="1" t="s">
        <v>52</v>
      </c>
      <c r="R18" s="1" t="s">
        <v>52</v>
      </c>
      <c r="S18" s="1" t="s">
        <v>52</v>
      </c>
      <c r="T18" s="1" t="s">
        <v>52</v>
      </c>
    </row>
    <row r="19" spans="1:20" ht="20.100000000000001" customHeight="1" x14ac:dyDescent="0.3">
      <c r="A19" s="33" t="s">
        <v>2336</v>
      </c>
      <c r="B19" s="34">
        <v>0</v>
      </c>
      <c r="C19" s="34">
        <v>933.1</v>
      </c>
      <c r="D19" s="34">
        <v>0</v>
      </c>
      <c r="E19" s="34">
        <v>933.1</v>
      </c>
      <c r="F19" s="33" t="s">
        <v>52</v>
      </c>
      <c r="G19" s="1" t="s">
        <v>1129</v>
      </c>
      <c r="H19" s="1" t="s">
        <v>2313</v>
      </c>
      <c r="I19" s="1" t="s">
        <v>2337</v>
      </c>
      <c r="J19" s="1" t="s">
        <v>52</v>
      </c>
      <c r="K19" s="1" t="s">
        <v>52</v>
      </c>
      <c r="M19" s="1" t="s">
        <v>52</v>
      </c>
      <c r="O19" s="1" t="s">
        <v>52</v>
      </c>
      <c r="P19" s="1" t="s">
        <v>52</v>
      </c>
      <c r="Q19" s="1" t="s">
        <v>52</v>
      </c>
      <c r="R19" s="1" t="s">
        <v>52</v>
      </c>
      <c r="S19" s="1" t="s">
        <v>52</v>
      </c>
      <c r="T19" s="1" t="s">
        <v>52</v>
      </c>
    </row>
    <row r="20" spans="1:20" ht="20.100000000000001" customHeight="1" x14ac:dyDescent="0.3">
      <c r="A20" s="33" t="s">
        <v>2338</v>
      </c>
      <c r="B20" s="34">
        <v>0</v>
      </c>
      <c r="C20" s="34">
        <v>0</v>
      </c>
      <c r="D20" s="34">
        <v>250.7</v>
      </c>
      <c r="E20" s="34">
        <v>250.7</v>
      </c>
      <c r="F20" s="33" t="s">
        <v>52</v>
      </c>
      <c r="G20" s="1" t="s">
        <v>1129</v>
      </c>
      <c r="H20" s="1" t="s">
        <v>2313</v>
      </c>
      <c r="I20" s="1" t="s">
        <v>2339</v>
      </c>
      <c r="J20" s="1" t="s">
        <v>52</v>
      </c>
      <c r="K20" s="1" t="s">
        <v>52</v>
      </c>
      <c r="M20" s="1" t="s">
        <v>52</v>
      </c>
      <c r="O20" s="1" t="s">
        <v>52</v>
      </c>
      <c r="P20" s="1" t="s">
        <v>52</v>
      </c>
      <c r="Q20" s="1" t="s">
        <v>52</v>
      </c>
      <c r="R20" s="1" t="s">
        <v>52</v>
      </c>
      <c r="S20" s="1" t="s">
        <v>52</v>
      </c>
      <c r="T20" s="1" t="s">
        <v>52</v>
      </c>
    </row>
    <row r="21" spans="1:20" ht="20.100000000000001" customHeight="1" x14ac:dyDescent="0.3">
      <c r="A21" s="33" t="s">
        <v>2315</v>
      </c>
      <c r="B21" s="34">
        <v>0</v>
      </c>
      <c r="C21" s="34">
        <v>0</v>
      </c>
      <c r="D21" s="34">
        <v>0</v>
      </c>
      <c r="E21" s="34">
        <v>0</v>
      </c>
      <c r="F21" s="33" t="s">
        <v>52</v>
      </c>
      <c r="G21" s="1" t="s">
        <v>1129</v>
      </c>
      <c r="H21" s="1" t="s">
        <v>2313</v>
      </c>
      <c r="I21" s="1" t="s">
        <v>2315</v>
      </c>
      <c r="J21" s="1" t="s">
        <v>52</v>
      </c>
      <c r="K21" s="1" t="s">
        <v>52</v>
      </c>
      <c r="M21" s="1" t="s">
        <v>52</v>
      </c>
      <c r="O21" s="1" t="s">
        <v>52</v>
      </c>
      <c r="P21" s="1" t="s">
        <v>52</v>
      </c>
      <c r="Q21" s="1" t="s">
        <v>52</v>
      </c>
      <c r="R21" s="1" t="s">
        <v>52</v>
      </c>
      <c r="S21" s="1" t="s">
        <v>52</v>
      </c>
      <c r="T21" s="1" t="s">
        <v>52</v>
      </c>
    </row>
    <row r="22" spans="1:20" ht="20.100000000000001" customHeight="1" x14ac:dyDescent="0.3">
      <c r="A22" s="33" t="s">
        <v>2340</v>
      </c>
      <c r="B22" s="34">
        <v>306.10000000000002</v>
      </c>
      <c r="C22" s="34">
        <v>933.1</v>
      </c>
      <c r="D22" s="34">
        <v>250.7</v>
      </c>
      <c r="E22" s="34">
        <v>1489.9</v>
      </c>
      <c r="F22" s="33" t="s">
        <v>52</v>
      </c>
      <c r="G22" s="1" t="s">
        <v>1129</v>
      </c>
      <c r="H22" s="1" t="s">
        <v>2313</v>
      </c>
      <c r="I22" s="1" t="s">
        <v>2341</v>
      </c>
      <c r="J22" s="1" t="s">
        <v>52</v>
      </c>
      <c r="K22" s="1" t="s">
        <v>52</v>
      </c>
      <c r="M22" s="1" t="s">
        <v>52</v>
      </c>
      <c r="O22" s="1" t="s">
        <v>52</v>
      </c>
      <c r="P22" s="1" t="s">
        <v>52</v>
      </c>
      <c r="Q22" s="1" t="s">
        <v>52</v>
      </c>
      <c r="R22" s="1" t="s">
        <v>52</v>
      </c>
      <c r="S22" s="1" t="s">
        <v>52</v>
      </c>
      <c r="T22" s="1" t="s">
        <v>52</v>
      </c>
    </row>
    <row r="23" spans="1:20" ht="20.100000000000001" customHeight="1" x14ac:dyDescent="0.3">
      <c r="A23" s="33" t="s">
        <v>2342</v>
      </c>
      <c r="B23" s="35">
        <v>306</v>
      </c>
      <c r="C23" s="35">
        <v>933</v>
      </c>
      <c r="D23" s="35">
        <v>250</v>
      </c>
      <c r="E23" s="35">
        <v>1489</v>
      </c>
      <c r="F23" s="36"/>
    </row>
    <row r="24" spans="1:20" ht="20.100000000000001" customHeight="1" x14ac:dyDescent="0.3">
      <c r="A24" s="36"/>
      <c r="B24" s="36"/>
      <c r="C24" s="36"/>
      <c r="D24" s="36"/>
      <c r="E24" s="36"/>
      <c r="F24" s="36"/>
    </row>
    <row r="25" spans="1:20" ht="20.100000000000001" customHeight="1" x14ac:dyDescent="0.3">
      <c r="A25" s="36" t="s">
        <v>2343</v>
      </c>
      <c r="B25" s="36"/>
      <c r="C25" s="36"/>
      <c r="D25" s="36"/>
      <c r="E25" s="36"/>
      <c r="F25" s="33" t="s">
        <v>52</v>
      </c>
      <c r="G25" s="1" t="s">
        <v>1046</v>
      </c>
      <c r="I25" s="1" t="s">
        <v>1043</v>
      </c>
      <c r="J25" s="1" t="s">
        <v>1044</v>
      </c>
      <c r="K25" s="1" t="s">
        <v>135</v>
      </c>
    </row>
    <row r="26" spans="1:20" ht="20.100000000000001" customHeight="1" x14ac:dyDescent="0.3">
      <c r="A26" s="33" t="s">
        <v>52</v>
      </c>
      <c r="B26" s="34"/>
      <c r="C26" s="34"/>
      <c r="D26" s="34"/>
      <c r="E26" s="34"/>
      <c r="F26" s="33" t="s">
        <v>52</v>
      </c>
      <c r="G26" s="1" t="s">
        <v>1046</v>
      </c>
      <c r="H26" s="1" t="s">
        <v>2311</v>
      </c>
      <c r="I26" s="1" t="s">
        <v>52</v>
      </c>
      <c r="J26" s="1" t="s">
        <v>52</v>
      </c>
      <c r="K26" s="1" t="s">
        <v>52</v>
      </c>
      <c r="L26">
        <v>1</v>
      </c>
      <c r="M26" s="1" t="s">
        <v>52</v>
      </c>
      <c r="O26" s="1" t="s">
        <v>52</v>
      </c>
      <c r="P26" s="1" t="s">
        <v>52</v>
      </c>
      <c r="Q26" s="1" t="s">
        <v>52</v>
      </c>
      <c r="R26" s="1" t="s">
        <v>52</v>
      </c>
      <c r="S26" s="1" t="s">
        <v>52</v>
      </c>
      <c r="T26" s="1" t="s">
        <v>52</v>
      </c>
    </row>
    <row r="27" spans="1:20" ht="20.100000000000001" customHeight="1" x14ac:dyDescent="0.3">
      <c r="A27" s="33" t="s">
        <v>2344</v>
      </c>
      <c r="B27" s="34">
        <v>0</v>
      </c>
      <c r="C27" s="34">
        <v>0</v>
      </c>
      <c r="D27" s="34">
        <v>0</v>
      </c>
      <c r="E27" s="34">
        <v>0</v>
      </c>
      <c r="F27" s="33" t="s">
        <v>52</v>
      </c>
      <c r="G27" s="1" t="s">
        <v>1046</v>
      </c>
      <c r="H27" s="1" t="s">
        <v>2313</v>
      </c>
      <c r="I27" s="1" t="s">
        <v>2345</v>
      </c>
      <c r="J27" s="1" t="s">
        <v>52</v>
      </c>
      <c r="K27" s="1" t="s">
        <v>52</v>
      </c>
      <c r="M27" s="1" t="s">
        <v>52</v>
      </c>
      <c r="O27" s="1" t="s">
        <v>52</v>
      </c>
      <c r="P27" s="1" t="s">
        <v>52</v>
      </c>
      <c r="Q27" s="1" t="s">
        <v>52</v>
      </c>
      <c r="R27" s="1" t="s">
        <v>52</v>
      </c>
      <c r="S27" s="1" t="s">
        <v>52</v>
      </c>
      <c r="T27" s="1" t="s">
        <v>52</v>
      </c>
    </row>
    <row r="28" spans="1:20" ht="20.100000000000001" customHeight="1" x14ac:dyDescent="0.3">
      <c r="A28" s="33" t="s">
        <v>2315</v>
      </c>
      <c r="B28" s="34">
        <v>0</v>
      </c>
      <c r="C28" s="34">
        <v>0</v>
      </c>
      <c r="D28" s="34">
        <v>0</v>
      </c>
      <c r="E28" s="34">
        <v>0</v>
      </c>
      <c r="F28" s="33" t="s">
        <v>52</v>
      </c>
      <c r="G28" s="1" t="s">
        <v>1046</v>
      </c>
      <c r="H28" s="1" t="s">
        <v>2313</v>
      </c>
      <c r="I28" s="1" t="s">
        <v>52</v>
      </c>
      <c r="J28" s="1" t="s">
        <v>52</v>
      </c>
      <c r="K28" s="1" t="s">
        <v>52</v>
      </c>
      <c r="M28" s="1" t="s">
        <v>52</v>
      </c>
      <c r="O28" s="1" t="s">
        <v>52</v>
      </c>
      <c r="P28" s="1" t="s">
        <v>52</v>
      </c>
      <c r="Q28" s="1" t="s">
        <v>52</v>
      </c>
      <c r="R28" s="1" t="s">
        <v>52</v>
      </c>
      <c r="S28" s="1" t="s">
        <v>52</v>
      </c>
      <c r="T28" s="1" t="s">
        <v>52</v>
      </c>
    </row>
    <row r="29" spans="1:20" ht="20.100000000000001" customHeight="1" x14ac:dyDescent="0.3">
      <c r="A29" s="33" t="s">
        <v>2346</v>
      </c>
      <c r="B29" s="34">
        <v>0</v>
      </c>
      <c r="C29" s="34">
        <v>0</v>
      </c>
      <c r="D29" s="34">
        <v>0</v>
      </c>
      <c r="E29" s="34">
        <v>0</v>
      </c>
      <c r="F29" s="33" t="s">
        <v>52</v>
      </c>
      <c r="G29" s="1" t="s">
        <v>1046</v>
      </c>
      <c r="H29" s="1" t="s">
        <v>2313</v>
      </c>
      <c r="I29" s="1" t="s">
        <v>2347</v>
      </c>
      <c r="J29" s="1" t="s">
        <v>52</v>
      </c>
      <c r="K29" s="1" t="s">
        <v>52</v>
      </c>
      <c r="M29" s="1" t="s">
        <v>52</v>
      </c>
      <c r="O29" s="1" t="s">
        <v>52</v>
      </c>
      <c r="P29" s="1" t="s">
        <v>52</v>
      </c>
      <c r="Q29" s="1" t="s">
        <v>52</v>
      </c>
      <c r="R29" s="1" t="s">
        <v>52</v>
      </c>
      <c r="S29" s="1" t="s">
        <v>52</v>
      </c>
      <c r="T29" s="1" t="s">
        <v>52</v>
      </c>
    </row>
    <row r="30" spans="1:20" ht="20.100000000000001" customHeight="1" x14ac:dyDescent="0.3">
      <c r="A30" s="33" t="s">
        <v>2348</v>
      </c>
      <c r="B30" s="34">
        <v>0</v>
      </c>
      <c r="C30" s="34">
        <v>0</v>
      </c>
      <c r="D30" s="34">
        <v>0</v>
      </c>
      <c r="E30" s="34">
        <v>0</v>
      </c>
      <c r="F30" s="33" t="s">
        <v>52</v>
      </c>
      <c r="G30" s="1" t="s">
        <v>1046</v>
      </c>
      <c r="H30" s="1" t="s">
        <v>2313</v>
      </c>
      <c r="I30" s="1" t="s">
        <v>2349</v>
      </c>
      <c r="J30" s="1" t="s">
        <v>52</v>
      </c>
      <c r="K30" s="1" t="s">
        <v>52</v>
      </c>
      <c r="M30" s="1" t="s">
        <v>52</v>
      </c>
      <c r="O30" s="1" t="s">
        <v>52</v>
      </c>
      <c r="P30" s="1" t="s">
        <v>52</v>
      </c>
      <c r="Q30" s="1" t="s">
        <v>52</v>
      </c>
      <c r="R30" s="1" t="s">
        <v>52</v>
      </c>
      <c r="S30" s="1" t="s">
        <v>52</v>
      </c>
      <c r="T30" s="1" t="s">
        <v>52</v>
      </c>
    </row>
    <row r="31" spans="1:20" ht="20.100000000000001" customHeight="1" x14ac:dyDescent="0.3">
      <c r="A31" s="33" t="s">
        <v>2350</v>
      </c>
      <c r="B31" s="34">
        <v>0</v>
      </c>
      <c r="C31" s="34">
        <v>0</v>
      </c>
      <c r="D31" s="34">
        <v>0</v>
      </c>
      <c r="E31" s="34">
        <v>0</v>
      </c>
      <c r="F31" s="33" t="s">
        <v>52</v>
      </c>
      <c r="G31" s="1" t="s">
        <v>1046</v>
      </c>
      <c r="H31" s="1" t="s">
        <v>2313</v>
      </c>
      <c r="I31" s="1" t="s">
        <v>2351</v>
      </c>
      <c r="J31" s="1" t="s">
        <v>52</v>
      </c>
      <c r="K31" s="1" t="s">
        <v>52</v>
      </c>
      <c r="M31" s="1" t="s">
        <v>52</v>
      </c>
      <c r="O31" s="1" t="s">
        <v>52</v>
      </c>
      <c r="P31" s="1" t="s">
        <v>52</v>
      </c>
      <c r="Q31" s="1" t="s">
        <v>52</v>
      </c>
      <c r="R31" s="1" t="s">
        <v>52</v>
      </c>
      <c r="S31" s="1" t="s">
        <v>52</v>
      </c>
      <c r="T31" s="1" t="s">
        <v>52</v>
      </c>
    </row>
    <row r="32" spans="1:20" ht="20.100000000000001" customHeight="1" x14ac:dyDescent="0.3">
      <c r="A32" s="33" t="s">
        <v>2352</v>
      </c>
      <c r="B32" s="34">
        <v>0</v>
      </c>
      <c r="C32" s="34">
        <v>0</v>
      </c>
      <c r="D32" s="34">
        <v>0</v>
      </c>
      <c r="E32" s="34">
        <v>0</v>
      </c>
      <c r="F32" s="33" t="s">
        <v>52</v>
      </c>
      <c r="G32" s="1" t="s">
        <v>1046</v>
      </c>
      <c r="H32" s="1" t="s">
        <v>2313</v>
      </c>
      <c r="I32" s="1" t="s">
        <v>2353</v>
      </c>
      <c r="J32" s="1" t="s">
        <v>52</v>
      </c>
      <c r="K32" s="1" t="s">
        <v>52</v>
      </c>
      <c r="M32" s="1" t="s">
        <v>52</v>
      </c>
      <c r="O32" s="1" t="s">
        <v>52</v>
      </c>
      <c r="P32" s="1" t="s">
        <v>52</v>
      </c>
      <c r="Q32" s="1" t="s">
        <v>52</v>
      </c>
      <c r="R32" s="1" t="s">
        <v>52</v>
      </c>
      <c r="S32" s="1" t="s">
        <v>52</v>
      </c>
      <c r="T32" s="1" t="s">
        <v>52</v>
      </c>
    </row>
    <row r="33" spans="1:20" ht="20.100000000000001" customHeight="1" x14ac:dyDescent="0.3">
      <c r="A33" s="33" t="s">
        <v>2354</v>
      </c>
      <c r="B33" s="34">
        <v>0</v>
      </c>
      <c r="C33" s="34">
        <v>0</v>
      </c>
      <c r="D33" s="34">
        <v>0</v>
      </c>
      <c r="E33" s="34">
        <v>0</v>
      </c>
      <c r="F33" s="33" t="s">
        <v>52</v>
      </c>
      <c r="G33" s="1" t="s">
        <v>1046</v>
      </c>
      <c r="H33" s="1" t="s">
        <v>2313</v>
      </c>
      <c r="I33" s="1" t="s">
        <v>2355</v>
      </c>
      <c r="J33" s="1" t="s">
        <v>52</v>
      </c>
      <c r="K33" s="1" t="s">
        <v>52</v>
      </c>
      <c r="M33" s="1" t="s">
        <v>52</v>
      </c>
      <c r="O33" s="1" t="s">
        <v>52</v>
      </c>
      <c r="P33" s="1" t="s">
        <v>52</v>
      </c>
      <c r="Q33" s="1" t="s">
        <v>52</v>
      </c>
      <c r="R33" s="1" t="s">
        <v>52</v>
      </c>
      <c r="S33" s="1" t="s">
        <v>52</v>
      </c>
      <c r="T33" s="1" t="s">
        <v>52</v>
      </c>
    </row>
    <row r="34" spans="1:20" ht="20.100000000000001" customHeight="1" x14ac:dyDescent="0.3">
      <c r="A34" s="33" t="s">
        <v>2356</v>
      </c>
      <c r="B34" s="34">
        <v>0</v>
      </c>
      <c r="C34" s="34">
        <v>0</v>
      </c>
      <c r="D34" s="34">
        <v>0</v>
      </c>
      <c r="E34" s="34">
        <v>0</v>
      </c>
      <c r="F34" s="33" t="s">
        <v>52</v>
      </c>
      <c r="G34" s="1" t="s">
        <v>1046</v>
      </c>
      <c r="H34" s="1" t="s">
        <v>2313</v>
      </c>
      <c r="I34" s="1" t="s">
        <v>2357</v>
      </c>
      <c r="J34" s="1" t="s">
        <v>52</v>
      </c>
      <c r="K34" s="1" t="s">
        <v>52</v>
      </c>
      <c r="M34" s="1" t="s">
        <v>52</v>
      </c>
      <c r="O34" s="1" t="s">
        <v>52</v>
      </c>
      <c r="P34" s="1" t="s">
        <v>52</v>
      </c>
      <c r="Q34" s="1" t="s">
        <v>52</v>
      </c>
      <c r="R34" s="1" t="s">
        <v>52</v>
      </c>
      <c r="S34" s="1" t="s">
        <v>52</v>
      </c>
      <c r="T34" s="1" t="s">
        <v>52</v>
      </c>
    </row>
    <row r="35" spans="1:20" ht="20.100000000000001" customHeight="1" x14ac:dyDescent="0.3">
      <c r="A35" s="33" t="s">
        <v>2358</v>
      </c>
      <c r="B35" s="34">
        <v>0</v>
      </c>
      <c r="C35" s="34">
        <v>0</v>
      </c>
      <c r="D35" s="34">
        <v>0</v>
      </c>
      <c r="E35" s="34">
        <v>0</v>
      </c>
      <c r="F35" s="33" t="s">
        <v>52</v>
      </c>
      <c r="G35" s="1" t="s">
        <v>1046</v>
      </c>
      <c r="H35" s="1" t="s">
        <v>2313</v>
      </c>
      <c r="I35" s="1" t="s">
        <v>2359</v>
      </c>
      <c r="J35" s="1" t="s">
        <v>52</v>
      </c>
      <c r="K35" s="1" t="s">
        <v>52</v>
      </c>
      <c r="M35" s="1" t="s">
        <v>52</v>
      </c>
      <c r="O35" s="1" t="s">
        <v>52</v>
      </c>
      <c r="P35" s="1" t="s">
        <v>52</v>
      </c>
      <c r="Q35" s="1" t="s">
        <v>52</v>
      </c>
      <c r="R35" s="1" t="s">
        <v>52</v>
      </c>
      <c r="S35" s="1" t="s">
        <v>52</v>
      </c>
      <c r="T35" s="1" t="s">
        <v>52</v>
      </c>
    </row>
    <row r="36" spans="1:20" ht="20.100000000000001" customHeight="1" x14ac:dyDescent="0.3">
      <c r="A36" s="33" t="s">
        <v>2360</v>
      </c>
      <c r="B36" s="34">
        <v>0</v>
      </c>
      <c r="C36" s="34">
        <v>0</v>
      </c>
      <c r="D36" s="34">
        <v>0</v>
      </c>
      <c r="E36" s="34">
        <v>0</v>
      </c>
      <c r="F36" s="33" t="s">
        <v>52</v>
      </c>
      <c r="G36" s="1" t="s">
        <v>1046</v>
      </c>
      <c r="H36" s="1" t="s">
        <v>2313</v>
      </c>
      <c r="I36" s="1" t="s">
        <v>2361</v>
      </c>
      <c r="J36" s="1" t="s">
        <v>52</v>
      </c>
      <c r="K36" s="1" t="s">
        <v>52</v>
      </c>
      <c r="M36" s="1" t="s">
        <v>52</v>
      </c>
      <c r="O36" s="1" t="s">
        <v>52</v>
      </c>
      <c r="P36" s="1" t="s">
        <v>52</v>
      </c>
      <c r="Q36" s="1" t="s">
        <v>52</v>
      </c>
      <c r="R36" s="1" t="s">
        <v>52</v>
      </c>
      <c r="S36" s="1" t="s">
        <v>52</v>
      </c>
      <c r="T36" s="1" t="s">
        <v>52</v>
      </c>
    </row>
    <row r="37" spans="1:20" ht="20.100000000000001" customHeight="1" x14ac:dyDescent="0.3">
      <c r="A37" s="33" t="s">
        <v>2362</v>
      </c>
      <c r="B37" s="34">
        <v>0</v>
      </c>
      <c r="C37" s="34">
        <v>0</v>
      </c>
      <c r="D37" s="34">
        <v>0</v>
      </c>
      <c r="E37" s="34">
        <v>0</v>
      </c>
      <c r="F37" s="33" t="s">
        <v>52</v>
      </c>
      <c r="G37" s="1" t="s">
        <v>1046</v>
      </c>
      <c r="H37" s="1" t="s">
        <v>2313</v>
      </c>
      <c r="I37" s="1" t="s">
        <v>2363</v>
      </c>
      <c r="J37" s="1" t="s">
        <v>52</v>
      </c>
      <c r="K37" s="1" t="s">
        <v>52</v>
      </c>
      <c r="M37" s="1" t="s">
        <v>52</v>
      </c>
      <c r="O37" s="1" t="s">
        <v>52</v>
      </c>
      <c r="P37" s="1" t="s">
        <v>52</v>
      </c>
      <c r="Q37" s="1" t="s">
        <v>52</v>
      </c>
      <c r="R37" s="1" t="s">
        <v>52</v>
      </c>
      <c r="S37" s="1" t="s">
        <v>52</v>
      </c>
      <c r="T37" s="1" t="s">
        <v>52</v>
      </c>
    </row>
    <row r="38" spans="1:20" ht="20.100000000000001" customHeight="1" x14ac:dyDescent="0.3">
      <c r="A38" s="33" t="s">
        <v>2315</v>
      </c>
      <c r="B38" s="34">
        <v>0</v>
      </c>
      <c r="C38" s="34">
        <v>0</v>
      </c>
      <c r="D38" s="34">
        <v>0</v>
      </c>
      <c r="E38" s="34">
        <v>0</v>
      </c>
      <c r="F38" s="33" t="s">
        <v>52</v>
      </c>
      <c r="G38" s="1" t="s">
        <v>1046</v>
      </c>
      <c r="H38" s="1" t="s">
        <v>2313</v>
      </c>
      <c r="I38" s="1" t="s">
        <v>2315</v>
      </c>
      <c r="J38" s="1" t="s">
        <v>52</v>
      </c>
      <c r="K38" s="1" t="s">
        <v>52</v>
      </c>
      <c r="M38" s="1" t="s">
        <v>52</v>
      </c>
      <c r="O38" s="1" t="s">
        <v>52</v>
      </c>
      <c r="P38" s="1" t="s">
        <v>52</v>
      </c>
      <c r="Q38" s="1" t="s">
        <v>52</v>
      </c>
      <c r="R38" s="1" t="s">
        <v>52</v>
      </c>
      <c r="S38" s="1" t="s">
        <v>52</v>
      </c>
      <c r="T38" s="1" t="s">
        <v>52</v>
      </c>
    </row>
    <row r="39" spans="1:20" ht="20.100000000000001" customHeight="1" x14ac:dyDescent="0.3">
      <c r="A39" s="33" t="s">
        <v>2364</v>
      </c>
      <c r="B39" s="34">
        <v>81.400000000000006</v>
      </c>
      <c r="C39" s="34">
        <v>0</v>
      </c>
      <c r="D39" s="34">
        <v>0</v>
      </c>
      <c r="E39" s="34">
        <v>81.400000000000006</v>
      </c>
      <c r="F39" s="33" t="s">
        <v>52</v>
      </c>
      <c r="G39" s="1" t="s">
        <v>1046</v>
      </c>
      <c r="H39" s="1" t="s">
        <v>2313</v>
      </c>
      <c r="I39" s="1" t="s">
        <v>2365</v>
      </c>
      <c r="J39" s="1" t="s">
        <v>52</v>
      </c>
      <c r="K39" s="1" t="s">
        <v>52</v>
      </c>
      <c r="M39" s="1" t="s">
        <v>52</v>
      </c>
      <c r="O39" s="1" t="s">
        <v>52</v>
      </c>
      <c r="P39" s="1" t="s">
        <v>52</v>
      </c>
      <c r="Q39" s="1" t="s">
        <v>52</v>
      </c>
      <c r="R39" s="1" t="s">
        <v>52</v>
      </c>
      <c r="S39" s="1" t="s">
        <v>52</v>
      </c>
      <c r="T39" s="1" t="s">
        <v>52</v>
      </c>
    </row>
    <row r="40" spans="1:20" ht="20.100000000000001" customHeight="1" x14ac:dyDescent="0.3">
      <c r="A40" s="33" t="s">
        <v>2366</v>
      </c>
      <c r="B40" s="34">
        <v>0</v>
      </c>
      <c r="C40" s="34">
        <v>162.1</v>
      </c>
      <c r="D40" s="34">
        <v>0</v>
      </c>
      <c r="E40" s="34">
        <v>162.1</v>
      </c>
      <c r="F40" s="33" t="s">
        <v>52</v>
      </c>
      <c r="G40" s="1" t="s">
        <v>1046</v>
      </c>
      <c r="H40" s="1" t="s">
        <v>2313</v>
      </c>
      <c r="I40" s="1" t="s">
        <v>2367</v>
      </c>
      <c r="J40" s="1" t="s">
        <v>52</v>
      </c>
      <c r="K40" s="1" t="s">
        <v>52</v>
      </c>
      <c r="M40" s="1" t="s">
        <v>52</v>
      </c>
      <c r="O40" s="1" t="s">
        <v>52</v>
      </c>
      <c r="P40" s="1" t="s">
        <v>52</v>
      </c>
      <c r="Q40" s="1" t="s">
        <v>52</v>
      </c>
      <c r="R40" s="1" t="s">
        <v>52</v>
      </c>
      <c r="S40" s="1" t="s">
        <v>52</v>
      </c>
      <c r="T40" s="1" t="s">
        <v>52</v>
      </c>
    </row>
    <row r="41" spans="1:20" ht="20.100000000000001" customHeight="1" x14ac:dyDescent="0.3">
      <c r="A41" s="33" t="s">
        <v>2368</v>
      </c>
      <c r="B41" s="34">
        <v>0</v>
      </c>
      <c r="C41" s="34">
        <v>0</v>
      </c>
      <c r="D41" s="34">
        <v>114.6</v>
      </c>
      <c r="E41" s="34">
        <v>114.6</v>
      </c>
      <c r="F41" s="33" t="s">
        <v>52</v>
      </c>
      <c r="G41" s="1" t="s">
        <v>1046</v>
      </c>
      <c r="H41" s="1" t="s">
        <v>2313</v>
      </c>
      <c r="I41" s="1" t="s">
        <v>2369</v>
      </c>
      <c r="J41" s="1" t="s">
        <v>52</v>
      </c>
      <c r="K41" s="1" t="s">
        <v>52</v>
      </c>
      <c r="M41" s="1" t="s">
        <v>52</v>
      </c>
      <c r="O41" s="1" t="s">
        <v>52</v>
      </c>
      <c r="P41" s="1" t="s">
        <v>52</v>
      </c>
      <c r="Q41" s="1" t="s">
        <v>52</v>
      </c>
      <c r="R41" s="1" t="s">
        <v>52</v>
      </c>
      <c r="S41" s="1" t="s">
        <v>52</v>
      </c>
      <c r="T41" s="1" t="s">
        <v>52</v>
      </c>
    </row>
    <row r="42" spans="1:20" ht="20.100000000000001" customHeight="1" x14ac:dyDescent="0.3">
      <c r="A42" s="33" t="s">
        <v>2315</v>
      </c>
      <c r="B42" s="34">
        <v>0</v>
      </c>
      <c r="C42" s="34">
        <v>0</v>
      </c>
      <c r="D42" s="34">
        <v>0</v>
      </c>
      <c r="E42" s="34">
        <v>0</v>
      </c>
      <c r="F42" s="33" t="s">
        <v>52</v>
      </c>
      <c r="G42" s="1" t="s">
        <v>1046</v>
      </c>
      <c r="H42" s="1" t="s">
        <v>2313</v>
      </c>
      <c r="I42" s="1" t="s">
        <v>2315</v>
      </c>
      <c r="J42" s="1" t="s">
        <v>52</v>
      </c>
      <c r="K42" s="1" t="s">
        <v>52</v>
      </c>
      <c r="M42" s="1" t="s">
        <v>52</v>
      </c>
      <c r="O42" s="1" t="s">
        <v>52</v>
      </c>
      <c r="P42" s="1" t="s">
        <v>52</v>
      </c>
      <c r="Q42" s="1" t="s">
        <v>52</v>
      </c>
      <c r="R42" s="1" t="s">
        <v>52</v>
      </c>
      <c r="S42" s="1" t="s">
        <v>52</v>
      </c>
      <c r="T42" s="1" t="s">
        <v>52</v>
      </c>
    </row>
    <row r="43" spans="1:20" ht="20.100000000000001" customHeight="1" x14ac:dyDescent="0.3">
      <c r="A43" s="33" t="s">
        <v>2340</v>
      </c>
      <c r="B43" s="34">
        <v>81.400000000000006</v>
      </c>
      <c r="C43" s="34">
        <v>162.1</v>
      </c>
      <c r="D43" s="34">
        <v>114.6</v>
      </c>
      <c r="E43" s="34">
        <v>358.1</v>
      </c>
      <c r="F43" s="33" t="s">
        <v>52</v>
      </c>
      <c r="G43" s="1" t="s">
        <v>1046</v>
      </c>
      <c r="H43" s="1" t="s">
        <v>2313</v>
      </c>
      <c r="I43" s="1" t="s">
        <v>2341</v>
      </c>
      <c r="J43" s="1" t="s">
        <v>52</v>
      </c>
      <c r="K43" s="1" t="s">
        <v>52</v>
      </c>
      <c r="M43" s="1" t="s">
        <v>52</v>
      </c>
      <c r="O43" s="1" t="s">
        <v>52</v>
      </c>
      <c r="P43" s="1" t="s">
        <v>52</v>
      </c>
      <c r="Q43" s="1" t="s">
        <v>52</v>
      </c>
      <c r="R43" s="1" t="s">
        <v>52</v>
      </c>
      <c r="S43" s="1" t="s">
        <v>52</v>
      </c>
      <c r="T43" s="1" t="s">
        <v>52</v>
      </c>
    </row>
    <row r="44" spans="1:20" ht="20.100000000000001" customHeight="1" x14ac:dyDescent="0.3">
      <c r="A44" s="33" t="s">
        <v>2342</v>
      </c>
      <c r="B44" s="35">
        <v>81</v>
      </c>
      <c r="C44" s="35">
        <v>162</v>
      </c>
      <c r="D44" s="35">
        <v>114</v>
      </c>
      <c r="E44" s="35">
        <v>357</v>
      </c>
      <c r="F44" s="36"/>
    </row>
    <row r="45" spans="1:20" ht="20.100000000000001" customHeight="1" x14ac:dyDescent="0.3">
      <c r="A45" s="36"/>
      <c r="B45" s="36"/>
      <c r="C45" s="36"/>
      <c r="D45" s="36"/>
      <c r="E45" s="36"/>
      <c r="F45" s="36"/>
    </row>
    <row r="46" spans="1:20" ht="20.100000000000001" customHeight="1" x14ac:dyDescent="0.3">
      <c r="A46" s="36" t="s">
        <v>2370</v>
      </c>
      <c r="B46" s="36"/>
      <c r="C46" s="36"/>
      <c r="D46" s="36"/>
      <c r="E46" s="36"/>
      <c r="F46" s="33" t="s">
        <v>52</v>
      </c>
      <c r="G46" s="1" t="s">
        <v>1070</v>
      </c>
      <c r="I46" s="1" t="s">
        <v>1067</v>
      </c>
      <c r="J46" s="1" t="s">
        <v>1068</v>
      </c>
      <c r="K46" s="1" t="s">
        <v>135</v>
      </c>
    </row>
    <row r="47" spans="1:20" ht="20.100000000000001" customHeight="1" x14ac:dyDescent="0.3">
      <c r="A47" s="33" t="s">
        <v>52</v>
      </c>
      <c r="B47" s="34"/>
      <c r="C47" s="34"/>
      <c r="D47" s="34"/>
      <c r="E47" s="34"/>
      <c r="F47" s="33" t="s">
        <v>52</v>
      </c>
      <c r="G47" s="1" t="s">
        <v>1070</v>
      </c>
      <c r="H47" s="1" t="s">
        <v>2311</v>
      </c>
      <c r="I47" s="1" t="s">
        <v>52</v>
      </c>
      <c r="J47" s="1" t="s">
        <v>52</v>
      </c>
      <c r="K47" s="1" t="s">
        <v>52</v>
      </c>
      <c r="L47">
        <v>1</v>
      </c>
      <c r="M47" s="1" t="s">
        <v>52</v>
      </c>
      <c r="O47" s="1" t="s">
        <v>52</v>
      </c>
      <c r="P47" s="1" t="s">
        <v>52</v>
      </c>
      <c r="Q47" s="1" t="s">
        <v>52</v>
      </c>
      <c r="R47" s="1" t="s">
        <v>52</v>
      </c>
      <c r="S47" s="1" t="s">
        <v>52</v>
      </c>
      <c r="T47" s="1" t="s">
        <v>52</v>
      </c>
    </row>
    <row r="48" spans="1:20" ht="20.100000000000001" customHeight="1" x14ac:dyDescent="0.3">
      <c r="A48" s="33" t="s">
        <v>2344</v>
      </c>
      <c r="B48" s="34">
        <v>0</v>
      </c>
      <c r="C48" s="34">
        <v>0</v>
      </c>
      <c r="D48" s="34">
        <v>0</v>
      </c>
      <c r="E48" s="34">
        <v>0</v>
      </c>
      <c r="F48" s="33" t="s">
        <v>52</v>
      </c>
      <c r="G48" s="1" t="s">
        <v>1070</v>
      </c>
      <c r="H48" s="1" t="s">
        <v>2313</v>
      </c>
      <c r="I48" s="1" t="s">
        <v>2345</v>
      </c>
      <c r="J48" s="1" t="s">
        <v>52</v>
      </c>
      <c r="K48" s="1" t="s">
        <v>52</v>
      </c>
      <c r="M48" s="1" t="s">
        <v>52</v>
      </c>
      <c r="O48" s="1" t="s">
        <v>52</v>
      </c>
      <c r="P48" s="1" t="s">
        <v>52</v>
      </c>
      <c r="Q48" s="1" t="s">
        <v>52</v>
      </c>
      <c r="R48" s="1" t="s">
        <v>52</v>
      </c>
      <c r="S48" s="1" t="s">
        <v>52</v>
      </c>
      <c r="T48" s="1" t="s">
        <v>52</v>
      </c>
    </row>
    <row r="49" spans="1:20" ht="20.100000000000001" customHeight="1" x14ac:dyDescent="0.3">
      <c r="A49" s="33" t="s">
        <v>2315</v>
      </c>
      <c r="B49" s="34">
        <v>0</v>
      </c>
      <c r="C49" s="34">
        <v>0</v>
      </c>
      <c r="D49" s="34">
        <v>0</v>
      </c>
      <c r="E49" s="34">
        <v>0</v>
      </c>
      <c r="F49" s="33" t="s">
        <v>52</v>
      </c>
      <c r="G49" s="1" t="s">
        <v>1070</v>
      </c>
      <c r="H49" s="1" t="s">
        <v>2313</v>
      </c>
      <c r="I49" s="1" t="s">
        <v>52</v>
      </c>
      <c r="J49" s="1" t="s">
        <v>52</v>
      </c>
      <c r="K49" s="1" t="s">
        <v>52</v>
      </c>
      <c r="M49" s="1" t="s">
        <v>52</v>
      </c>
      <c r="O49" s="1" t="s">
        <v>52</v>
      </c>
      <c r="P49" s="1" t="s">
        <v>52</v>
      </c>
      <c r="Q49" s="1" t="s">
        <v>52</v>
      </c>
      <c r="R49" s="1" t="s">
        <v>52</v>
      </c>
      <c r="S49" s="1" t="s">
        <v>52</v>
      </c>
      <c r="T49" s="1" t="s">
        <v>52</v>
      </c>
    </row>
    <row r="50" spans="1:20" ht="20.100000000000001" customHeight="1" x14ac:dyDescent="0.3">
      <c r="A50" s="33" t="s">
        <v>2346</v>
      </c>
      <c r="B50" s="34">
        <v>0</v>
      </c>
      <c r="C50" s="34">
        <v>0</v>
      </c>
      <c r="D50" s="34">
        <v>0</v>
      </c>
      <c r="E50" s="34">
        <v>0</v>
      </c>
      <c r="F50" s="33" t="s">
        <v>52</v>
      </c>
      <c r="G50" s="1" t="s">
        <v>1070</v>
      </c>
      <c r="H50" s="1" t="s">
        <v>2313</v>
      </c>
      <c r="I50" s="1" t="s">
        <v>2347</v>
      </c>
      <c r="J50" s="1" t="s">
        <v>52</v>
      </c>
      <c r="K50" s="1" t="s">
        <v>52</v>
      </c>
      <c r="M50" s="1" t="s">
        <v>52</v>
      </c>
      <c r="O50" s="1" t="s">
        <v>52</v>
      </c>
      <c r="P50" s="1" t="s">
        <v>52</v>
      </c>
      <c r="Q50" s="1" t="s">
        <v>52</v>
      </c>
      <c r="R50" s="1" t="s">
        <v>52</v>
      </c>
      <c r="S50" s="1" t="s">
        <v>52</v>
      </c>
      <c r="T50" s="1" t="s">
        <v>52</v>
      </c>
    </row>
    <row r="51" spans="1:20" ht="20.100000000000001" customHeight="1" x14ac:dyDescent="0.3">
      <c r="A51" s="33" t="s">
        <v>2348</v>
      </c>
      <c r="B51" s="34">
        <v>0</v>
      </c>
      <c r="C51" s="34">
        <v>0</v>
      </c>
      <c r="D51" s="34">
        <v>0</v>
      </c>
      <c r="E51" s="34">
        <v>0</v>
      </c>
      <c r="F51" s="33" t="s">
        <v>52</v>
      </c>
      <c r="G51" s="1" t="s">
        <v>1070</v>
      </c>
      <c r="H51" s="1" t="s">
        <v>2313</v>
      </c>
      <c r="I51" s="1" t="s">
        <v>2349</v>
      </c>
      <c r="J51" s="1" t="s">
        <v>52</v>
      </c>
      <c r="K51" s="1" t="s">
        <v>52</v>
      </c>
      <c r="M51" s="1" t="s">
        <v>52</v>
      </c>
      <c r="O51" s="1" t="s">
        <v>52</v>
      </c>
      <c r="P51" s="1" t="s">
        <v>52</v>
      </c>
      <c r="Q51" s="1" t="s">
        <v>52</v>
      </c>
      <c r="R51" s="1" t="s">
        <v>52</v>
      </c>
      <c r="S51" s="1" t="s">
        <v>52</v>
      </c>
      <c r="T51" s="1" t="s">
        <v>52</v>
      </c>
    </row>
    <row r="52" spans="1:20" ht="20.100000000000001" customHeight="1" x14ac:dyDescent="0.3">
      <c r="A52" s="33" t="s">
        <v>2371</v>
      </c>
      <c r="B52" s="34">
        <v>0</v>
      </c>
      <c r="C52" s="34">
        <v>0</v>
      </c>
      <c r="D52" s="34">
        <v>0</v>
      </c>
      <c r="E52" s="34">
        <v>0</v>
      </c>
      <c r="F52" s="33" t="s">
        <v>52</v>
      </c>
      <c r="G52" s="1" t="s">
        <v>1070</v>
      </c>
      <c r="H52" s="1" t="s">
        <v>2313</v>
      </c>
      <c r="I52" s="1" t="s">
        <v>2372</v>
      </c>
      <c r="J52" s="1" t="s">
        <v>52</v>
      </c>
      <c r="K52" s="1" t="s">
        <v>52</v>
      </c>
      <c r="M52" s="1" t="s">
        <v>52</v>
      </c>
      <c r="O52" s="1" t="s">
        <v>52</v>
      </c>
      <c r="P52" s="1" t="s">
        <v>52</v>
      </c>
      <c r="Q52" s="1" t="s">
        <v>52</v>
      </c>
      <c r="R52" s="1" t="s">
        <v>52</v>
      </c>
      <c r="S52" s="1" t="s">
        <v>52</v>
      </c>
      <c r="T52" s="1" t="s">
        <v>52</v>
      </c>
    </row>
    <row r="53" spans="1:20" ht="20.100000000000001" customHeight="1" x14ac:dyDescent="0.3">
      <c r="A53" s="33" t="s">
        <v>2352</v>
      </c>
      <c r="B53" s="34">
        <v>0</v>
      </c>
      <c r="C53" s="34">
        <v>0</v>
      </c>
      <c r="D53" s="34">
        <v>0</v>
      </c>
      <c r="E53" s="34">
        <v>0</v>
      </c>
      <c r="F53" s="33" t="s">
        <v>52</v>
      </c>
      <c r="G53" s="1" t="s">
        <v>1070</v>
      </c>
      <c r="H53" s="1" t="s">
        <v>2313</v>
      </c>
      <c r="I53" s="1" t="s">
        <v>2353</v>
      </c>
      <c r="J53" s="1" t="s">
        <v>52</v>
      </c>
      <c r="K53" s="1" t="s">
        <v>52</v>
      </c>
      <c r="M53" s="1" t="s">
        <v>52</v>
      </c>
      <c r="O53" s="1" t="s">
        <v>52</v>
      </c>
      <c r="P53" s="1" t="s">
        <v>52</v>
      </c>
      <c r="Q53" s="1" t="s">
        <v>52</v>
      </c>
      <c r="R53" s="1" t="s">
        <v>52</v>
      </c>
      <c r="S53" s="1" t="s">
        <v>52</v>
      </c>
      <c r="T53" s="1" t="s">
        <v>52</v>
      </c>
    </row>
    <row r="54" spans="1:20" ht="20.100000000000001" customHeight="1" x14ac:dyDescent="0.3">
      <c r="A54" s="33" t="s">
        <v>2358</v>
      </c>
      <c r="B54" s="34">
        <v>0</v>
      </c>
      <c r="C54" s="34">
        <v>0</v>
      </c>
      <c r="D54" s="34">
        <v>0</v>
      </c>
      <c r="E54" s="34">
        <v>0</v>
      </c>
      <c r="F54" s="33" t="s">
        <v>52</v>
      </c>
      <c r="G54" s="1" t="s">
        <v>1070</v>
      </c>
      <c r="H54" s="1" t="s">
        <v>2313</v>
      </c>
      <c r="I54" s="1" t="s">
        <v>2359</v>
      </c>
      <c r="J54" s="1" t="s">
        <v>52</v>
      </c>
      <c r="K54" s="1" t="s">
        <v>52</v>
      </c>
      <c r="M54" s="1" t="s">
        <v>52</v>
      </c>
      <c r="O54" s="1" t="s">
        <v>52</v>
      </c>
      <c r="P54" s="1" t="s">
        <v>52</v>
      </c>
      <c r="Q54" s="1" t="s">
        <v>52</v>
      </c>
      <c r="R54" s="1" t="s">
        <v>52</v>
      </c>
      <c r="S54" s="1" t="s">
        <v>52</v>
      </c>
      <c r="T54" s="1" t="s">
        <v>52</v>
      </c>
    </row>
    <row r="55" spans="1:20" ht="20.100000000000001" customHeight="1" x14ac:dyDescent="0.3">
      <c r="A55" s="33" t="s">
        <v>2373</v>
      </c>
      <c r="B55" s="34">
        <v>0</v>
      </c>
      <c r="C55" s="34">
        <v>0</v>
      </c>
      <c r="D55" s="34">
        <v>0</v>
      </c>
      <c r="E55" s="34">
        <v>0</v>
      </c>
      <c r="F55" s="33" t="s">
        <v>52</v>
      </c>
      <c r="G55" s="1" t="s">
        <v>1070</v>
      </c>
      <c r="H55" s="1" t="s">
        <v>2313</v>
      </c>
      <c r="I55" s="1" t="s">
        <v>2374</v>
      </c>
      <c r="J55" s="1" t="s">
        <v>52</v>
      </c>
      <c r="K55" s="1" t="s">
        <v>52</v>
      </c>
      <c r="M55" s="1" t="s">
        <v>52</v>
      </c>
      <c r="O55" s="1" t="s">
        <v>52</v>
      </c>
      <c r="P55" s="1" t="s">
        <v>52</v>
      </c>
      <c r="Q55" s="1" t="s">
        <v>52</v>
      </c>
      <c r="R55" s="1" t="s">
        <v>52</v>
      </c>
      <c r="S55" s="1" t="s">
        <v>52</v>
      </c>
      <c r="T55" s="1" t="s">
        <v>52</v>
      </c>
    </row>
    <row r="56" spans="1:20" ht="20.100000000000001" customHeight="1" x14ac:dyDescent="0.3">
      <c r="A56" s="33" t="s">
        <v>2375</v>
      </c>
      <c r="B56" s="34">
        <v>0</v>
      </c>
      <c r="C56" s="34">
        <v>0</v>
      </c>
      <c r="D56" s="34">
        <v>0</v>
      </c>
      <c r="E56" s="34">
        <v>0</v>
      </c>
      <c r="F56" s="33" t="s">
        <v>52</v>
      </c>
      <c r="G56" s="1" t="s">
        <v>1070</v>
      </c>
      <c r="H56" s="1" t="s">
        <v>2313</v>
      </c>
      <c r="I56" s="1" t="s">
        <v>2376</v>
      </c>
      <c r="J56" s="1" t="s">
        <v>52</v>
      </c>
      <c r="K56" s="1" t="s">
        <v>52</v>
      </c>
      <c r="M56" s="1" t="s">
        <v>52</v>
      </c>
      <c r="O56" s="1" t="s">
        <v>52</v>
      </c>
      <c r="P56" s="1" t="s">
        <v>52</v>
      </c>
      <c r="Q56" s="1" t="s">
        <v>52</v>
      </c>
      <c r="R56" s="1" t="s">
        <v>52</v>
      </c>
      <c r="S56" s="1" t="s">
        <v>52</v>
      </c>
      <c r="T56" s="1" t="s">
        <v>52</v>
      </c>
    </row>
    <row r="57" spans="1:20" ht="20.100000000000001" customHeight="1" x14ac:dyDescent="0.3">
      <c r="A57" s="33" t="s">
        <v>2377</v>
      </c>
      <c r="B57" s="34">
        <v>0</v>
      </c>
      <c r="C57" s="34">
        <v>0</v>
      </c>
      <c r="D57" s="34">
        <v>0</v>
      </c>
      <c r="E57" s="34">
        <v>0</v>
      </c>
      <c r="F57" s="33" t="s">
        <v>52</v>
      </c>
      <c r="G57" s="1" t="s">
        <v>1070</v>
      </c>
      <c r="H57" s="1" t="s">
        <v>2313</v>
      </c>
      <c r="I57" s="1" t="s">
        <v>2363</v>
      </c>
      <c r="J57" s="1" t="s">
        <v>52</v>
      </c>
      <c r="K57" s="1" t="s">
        <v>52</v>
      </c>
      <c r="M57" s="1" t="s">
        <v>52</v>
      </c>
      <c r="O57" s="1" t="s">
        <v>52</v>
      </c>
      <c r="P57" s="1" t="s">
        <v>52</v>
      </c>
      <c r="Q57" s="1" t="s">
        <v>52</v>
      </c>
      <c r="R57" s="1" t="s">
        <v>52</v>
      </c>
      <c r="S57" s="1" t="s">
        <v>52</v>
      </c>
      <c r="T57" s="1" t="s">
        <v>52</v>
      </c>
    </row>
    <row r="58" spans="1:20" ht="20.100000000000001" customHeight="1" x14ac:dyDescent="0.3">
      <c r="A58" s="33" t="s">
        <v>2315</v>
      </c>
      <c r="B58" s="34">
        <v>0</v>
      </c>
      <c r="C58" s="34">
        <v>0</v>
      </c>
      <c r="D58" s="34">
        <v>0</v>
      </c>
      <c r="E58" s="34">
        <v>0</v>
      </c>
      <c r="F58" s="33" t="s">
        <v>52</v>
      </c>
      <c r="G58" s="1" t="s">
        <v>1070</v>
      </c>
      <c r="H58" s="1" t="s">
        <v>2313</v>
      </c>
      <c r="I58" s="1" t="s">
        <v>2315</v>
      </c>
      <c r="J58" s="1" t="s">
        <v>52</v>
      </c>
      <c r="K58" s="1" t="s">
        <v>52</v>
      </c>
      <c r="M58" s="1" t="s">
        <v>52</v>
      </c>
      <c r="O58" s="1" t="s">
        <v>52</v>
      </c>
      <c r="P58" s="1" t="s">
        <v>52</v>
      </c>
      <c r="Q58" s="1" t="s">
        <v>52</v>
      </c>
      <c r="R58" s="1" t="s">
        <v>52</v>
      </c>
      <c r="S58" s="1" t="s">
        <v>52</v>
      </c>
      <c r="T58" s="1" t="s">
        <v>52</v>
      </c>
    </row>
    <row r="59" spans="1:20" ht="20.100000000000001" customHeight="1" x14ac:dyDescent="0.3">
      <c r="A59" s="33" t="s">
        <v>2378</v>
      </c>
      <c r="B59" s="34">
        <v>55.2</v>
      </c>
      <c r="C59" s="34">
        <v>0</v>
      </c>
      <c r="D59" s="34">
        <v>0</v>
      </c>
      <c r="E59" s="34">
        <v>55.2</v>
      </c>
      <c r="F59" s="33" t="s">
        <v>52</v>
      </c>
      <c r="G59" s="1" t="s">
        <v>1070</v>
      </c>
      <c r="H59" s="1" t="s">
        <v>2313</v>
      </c>
      <c r="I59" s="1" t="s">
        <v>2365</v>
      </c>
      <c r="J59" s="1" t="s">
        <v>52</v>
      </c>
      <c r="K59" s="1" t="s">
        <v>52</v>
      </c>
      <c r="M59" s="1" t="s">
        <v>52</v>
      </c>
      <c r="O59" s="1" t="s">
        <v>52</v>
      </c>
      <c r="P59" s="1" t="s">
        <v>52</v>
      </c>
      <c r="Q59" s="1" t="s">
        <v>52</v>
      </c>
      <c r="R59" s="1" t="s">
        <v>52</v>
      </c>
      <c r="S59" s="1" t="s">
        <v>52</v>
      </c>
      <c r="T59" s="1" t="s">
        <v>52</v>
      </c>
    </row>
    <row r="60" spans="1:20" ht="20.100000000000001" customHeight="1" x14ac:dyDescent="0.3">
      <c r="A60" s="33" t="s">
        <v>2379</v>
      </c>
      <c r="B60" s="34">
        <v>0</v>
      </c>
      <c r="C60" s="34">
        <v>109.9</v>
      </c>
      <c r="D60" s="34">
        <v>0</v>
      </c>
      <c r="E60" s="34">
        <v>109.9</v>
      </c>
      <c r="F60" s="33" t="s">
        <v>52</v>
      </c>
      <c r="G60" s="1" t="s">
        <v>1070</v>
      </c>
      <c r="H60" s="1" t="s">
        <v>2313</v>
      </c>
      <c r="I60" s="1" t="s">
        <v>2367</v>
      </c>
      <c r="J60" s="1" t="s">
        <v>52</v>
      </c>
      <c r="K60" s="1" t="s">
        <v>52</v>
      </c>
      <c r="M60" s="1" t="s">
        <v>52</v>
      </c>
      <c r="O60" s="1" t="s">
        <v>52</v>
      </c>
      <c r="P60" s="1" t="s">
        <v>52</v>
      </c>
      <c r="Q60" s="1" t="s">
        <v>52</v>
      </c>
      <c r="R60" s="1" t="s">
        <v>52</v>
      </c>
      <c r="S60" s="1" t="s">
        <v>52</v>
      </c>
      <c r="T60" s="1" t="s">
        <v>52</v>
      </c>
    </row>
    <row r="61" spans="1:20" ht="20.100000000000001" customHeight="1" x14ac:dyDescent="0.3">
      <c r="A61" s="33" t="s">
        <v>2380</v>
      </c>
      <c r="B61" s="34">
        <v>0</v>
      </c>
      <c r="C61" s="34">
        <v>0</v>
      </c>
      <c r="D61" s="34">
        <v>77.8</v>
      </c>
      <c r="E61" s="34">
        <v>77.8</v>
      </c>
      <c r="F61" s="33" t="s">
        <v>52</v>
      </c>
      <c r="G61" s="1" t="s">
        <v>1070</v>
      </c>
      <c r="H61" s="1" t="s">
        <v>2313</v>
      </c>
      <c r="I61" s="1" t="s">
        <v>2369</v>
      </c>
      <c r="J61" s="1" t="s">
        <v>52</v>
      </c>
      <c r="K61" s="1" t="s">
        <v>52</v>
      </c>
      <c r="M61" s="1" t="s">
        <v>52</v>
      </c>
      <c r="O61" s="1" t="s">
        <v>52</v>
      </c>
      <c r="P61" s="1" t="s">
        <v>52</v>
      </c>
      <c r="Q61" s="1" t="s">
        <v>52</v>
      </c>
      <c r="R61" s="1" t="s">
        <v>52</v>
      </c>
      <c r="S61" s="1" t="s">
        <v>52</v>
      </c>
      <c r="T61" s="1" t="s">
        <v>52</v>
      </c>
    </row>
    <row r="62" spans="1:20" ht="20.100000000000001" customHeight="1" x14ac:dyDescent="0.3">
      <c r="A62" s="33" t="s">
        <v>2315</v>
      </c>
      <c r="B62" s="34">
        <v>0</v>
      </c>
      <c r="C62" s="34">
        <v>0</v>
      </c>
      <c r="D62" s="34">
        <v>0</v>
      </c>
      <c r="E62" s="34">
        <v>0</v>
      </c>
      <c r="F62" s="33" t="s">
        <v>52</v>
      </c>
      <c r="G62" s="1" t="s">
        <v>1070</v>
      </c>
      <c r="H62" s="1" t="s">
        <v>2313</v>
      </c>
      <c r="I62" s="1" t="s">
        <v>2315</v>
      </c>
      <c r="J62" s="1" t="s">
        <v>52</v>
      </c>
      <c r="K62" s="1" t="s">
        <v>52</v>
      </c>
      <c r="M62" s="1" t="s">
        <v>52</v>
      </c>
      <c r="O62" s="1" t="s">
        <v>52</v>
      </c>
      <c r="P62" s="1" t="s">
        <v>52</v>
      </c>
      <c r="Q62" s="1" t="s">
        <v>52</v>
      </c>
      <c r="R62" s="1" t="s">
        <v>52</v>
      </c>
      <c r="S62" s="1" t="s">
        <v>52</v>
      </c>
      <c r="T62" s="1" t="s">
        <v>52</v>
      </c>
    </row>
    <row r="63" spans="1:20" ht="20.100000000000001" customHeight="1" x14ac:dyDescent="0.3">
      <c r="A63" s="33" t="s">
        <v>2340</v>
      </c>
      <c r="B63" s="34">
        <v>55.2</v>
      </c>
      <c r="C63" s="34">
        <v>109.9</v>
      </c>
      <c r="D63" s="34">
        <v>77.8</v>
      </c>
      <c r="E63" s="34">
        <v>242.9</v>
      </c>
      <c r="F63" s="33" t="s">
        <v>52</v>
      </c>
      <c r="G63" s="1" t="s">
        <v>1070</v>
      </c>
      <c r="H63" s="1" t="s">
        <v>2313</v>
      </c>
      <c r="I63" s="1" t="s">
        <v>2341</v>
      </c>
      <c r="J63" s="1" t="s">
        <v>52</v>
      </c>
      <c r="K63" s="1" t="s">
        <v>52</v>
      </c>
      <c r="M63" s="1" t="s">
        <v>52</v>
      </c>
      <c r="O63" s="1" t="s">
        <v>52</v>
      </c>
      <c r="P63" s="1" t="s">
        <v>52</v>
      </c>
      <c r="Q63" s="1" t="s">
        <v>52</v>
      </c>
      <c r="R63" s="1" t="s">
        <v>52</v>
      </c>
      <c r="S63" s="1" t="s">
        <v>52</v>
      </c>
      <c r="T63" s="1" t="s">
        <v>52</v>
      </c>
    </row>
    <row r="64" spans="1:20" ht="20.100000000000001" customHeight="1" x14ac:dyDescent="0.3">
      <c r="A64" s="33" t="s">
        <v>2315</v>
      </c>
      <c r="B64" s="34">
        <v>0</v>
      </c>
      <c r="C64" s="34">
        <v>0</v>
      </c>
      <c r="D64" s="34">
        <v>0</v>
      </c>
      <c r="E64" s="34">
        <v>0</v>
      </c>
      <c r="F64" s="33" t="s">
        <v>52</v>
      </c>
      <c r="G64" s="1" t="s">
        <v>1070</v>
      </c>
      <c r="H64" s="1" t="s">
        <v>2313</v>
      </c>
      <c r="I64" s="1" t="s">
        <v>52</v>
      </c>
      <c r="J64" s="1" t="s">
        <v>52</v>
      </c>
      <c r="K64" s="1" t="s">
        <v>52</v>
      </c>
      <c r="M64" s="1" t="s">
        <v>52</v>
      </c>
      <c r="O64" s="1" t="s">
        <v>52</v>
      </c>
      <c r="P64" s="1" t="s">
        <v>52</v>
      </c>
      <c r="Q64" s="1" t="s">
        <v>52</v>
      </c>
      <c r="R64" s="1" t="s">
        <v>52</v>
      </c>
      <c r="S64" s="1" t="s">
        <v>52</v>
      </c>
      <c r="T64" s="1" t="s">
        <v>52</v>
      </c>
    </row>
    <row r="65" spans="1:20" ht="20.100000000000001" customHeight="1" x14ac:dyDescent="0.3">
      <c r="A65" s="33" t="s">
        <v>2342</v>
      </c>
      <c r="B65" s="35">
        <v>55</v>
      </c>
      <c r="C65" s="35">
        <v>109</v>
      </c>
      <c r="D65" s="35">
        <v>77</v>
      </c>
      <c r="E65" s="35">
        <v>241</v>
      </c>
      <c r="F65" s="36"/>
    </row>
    <row r="66" spans="1:20" ht="20.100000000000001" customHeight="1" x14ac:dyDescent="0.3">
      <c r="A66" s="36"/>
      <c r="B66" s="36"/>
      <c r="C66" s="36"/>
      <c r="D66" s="36"/>
      <c r="E66" s="36"/>
      <c r="F66" s="36"/>
    </row>
    <row r="67" spans="1:20" ht="20.100000000000001" customHeight="1" x14ac:dyDescent="0.3">
      <c r="A67" s="36" t="s">
        <v>2381</v>
      </c>
      <c r="B67" s="36"/>
      <c r="C67" s="36"/>
      <c r="D67" s="36"/>
      <c r="E67" s="36"/>
      <c r="F67" s="33" t="s">
        <v>52</v>
      </c>
      <c r="G67" s="1" t="s">
        <v>1103</v>
      </c>
      <c r="I67" s="1" t="s">
        <v>1101</v>
      </c>
      <c r="J67" s="1" t="s">
        <v>940</v>
      </c>
      <c r="K67" s="1" t="s">
        <v>972</v>
      </c>
    </row>
    <row r="68" spans="1:20" ht="20.100000000000001" customHeight="1" x14ac:dyDescent="0.3">
      <c r="A68" s="33" t="s">
        <v>52</v>
      </c>
      <c r="B68" s="34"/>
      <c r="C68" s="34"/>
      <c r="D68" s="34"/>
      <c r="E68" s="34"/>
      <c r="F68" s="33" t="s">
        <v>52</v>
      </c>
      <c r="G68" s="1" t="s">
        <v>1103</v>
      </c>
      <c r="H68" s="1" t="s">
        <v>2311</v>
      </c>
      <c r="I68" s="1" t="s">
        <v>52</v>
      </c>
      <c r="J68" s="1" t="s">
        <v>52</v>
      </c>
      <c r="K68" s="1" t="s">
        <v>52</v>
      </c>
      <c r="L68">
        <v>1</v>
      </c>
      <c r="M68" s="1" t="s">
        <v>52</v>
      </c>
      <c r="O68" s="1" t="s">
        <v>52</v>
      </c>
      <c r="P68" s="1" t="s">
        <v>52</v>
      </c>
      <c r="Q68" s="1" t="s">
        <v>52</v>
      </c>
      <c r="R68" s="1" t="s">
        <v>52</v>
      </c>
      <c r="S68" s="1" t="s">
        <v>52</v>
      </c>
      <c r="T68" s="1" t="s">
        <v>52</v>
      </c>
    </row>
    <row r="69" spans="1:20" ht="20.100000000000001" customHeight="1" x14ac:dyDescent="0.3">
      <c r="A69" s="33" t="s">
        <v>2382</v>
      </c>
      <c r="B69" s="34">
        <v>0</v>
      </c>
      <c r="C69" s="34">
        <v>0</v>
      </c>
      <c r="D69" s="34">
        <v>0</v>
      </c>
      <c r="E69" s="34">
        <v>0</v>
      </c>
      <c r="F69" s="33" t="s">
        <v>52</v>
      </c>
      <c r="G69" s="1" t="s">
        <v>1103</v>
      </c>
      <c r="H69" s="1" t="s">
        <v>2313</v>
      </c>
      <c r="I69" s="1" t="s">
        <v>2383</v>
      </c>
      <c r="J69" s="1" t="s">
        <v>52</v>
      </c>
      <c r="K69" s="1" t="s">
        <v>52</v>
      </c>
      <c r="M69" s="1" t="s">
        <v>52</v>
      </c>
      <c r="O69" s="1" t="s">
        <v>52</v>
      </c>
      <c r="P69" s="1" t="s">
        <v>52</v>
      </c>
      <c r="Q69" s="1" t="s">
        <v>52</v>
      </c>
      <c r="R69" s="1" t="s">
        <v>52</v>
      </c>
      <c r="S69" s="1" t="s">
        <v>52</v>
      </c>
      <c r="T69" s="1" t="s">
        <v>52</v>
      </c>
    </row>
    <row r="70" spans="1:20" ht="20.100000000000001" customHeight="1" x14ac:dyDescent="0.3">
      <c r="A70" s="33" t="s">
        <v>2315</v>
      </c>
      <c r="B70" s="34">
        <v>0</v>
      </c>
      <c r="C70" s="34">
        <v>0</v>
      </c>
      <c r="D70" s="34">
        <v>0</v>
      </c>
      <c r="E70" s="34">
        <v>0</v>
      </c>
      <c r="F70" s="33" t="s">
        <v>52</v>
      </c>
      <c r="G70" s="1" t="s">
        <v>1103</v>
      </c>
      <c r="H70" s="1" t="s">
        <v>2313</v>
      </c>
      <c r="I70" s="1" t="s">
        <v>52</v>
      </c>
      <c r="J70" s="1" t="s">
        <v>52</v>
      </c>
      <c r="K70" s="1" t="s">
        <v>52</v>
      </c>
      <c r="M70" s="1" t="s">
        <v>52</v>
      </c>
      <c r="O70" s="1" t="s">
        <v>52</v>
      </c>
      <c r="P70" s="1" t="s">
        <v>52</v>
      </c>
      <c r="Q70" s="1" t="s">
        <v>52</v>
      </c>
      <c r="R70" s="1" t="s">
        <v>52</v>
      </c>
      <c r="S70" s="1" t="s">
        <v>52</v>
      </c>
      <c r="T70" s="1" t="s">
        <v>52</v>
      </c>
    </row>
    <row r="71" spans="1:20" ht="20.100000000000001" customHeight="1" x14ac:dyDescent="0.3">
      <c r="A71" s="33" t="s">
        <v>2384</v>
      </c>
      <c r="B71" s="34">
        <v>0</v>
      </c>
      <c r="C71" s="34">
        <v>0</v>
      </c>
      <c r="D71" s="34">
        <v>0</v>
      </c>
      <c r="E71" s="34">
        <v>0</v>
      </c>
      <c r="F71" s="33" t="s">
        <v>52</v>
      </c>
      <c r="G71" s="1" t="s">
        <v>1103</v>
      </c>
      <c r="H71" s="1" t="s">
        <v>2313</v>
      </c>
      <c r="I71" s="1" t="s">
        <v>2385</v>
      </c>
      <c r="J71" s="1" t="s">
        <v>52</v>
      </c>
      <c r="K71" s="1" t="s">
        <v>52</v>
      </c>
      <c r="M71" s="1" t="s">
        <v>52</v>
      </c>
      <c r="O71" s="1" t="s">
        <v>52</v>
      </c>
      <c r="P71" s="1" t="s">
        <v>52</v>
      </c>
      <c r="Q71" s="1" t="s">
        <v>52</v>
      </c>
      <c r="R71" s="1" t="s">
        <v>52</v>
      </c>
      <c r="S71" s="1" t="s">
        <v>52</v>
      </c>
      <c r="T71" s="1" t="s">
        <v>52</v>
      </c>
    </row>
    <row r="72" spans="1:20" ht="20.100000000000001" customHeight="1" x14ac:dyDescent="0.3">
      <c r="A72" s="33" t="s">
        <v>2386</v>
      </c>
      <c r="B72" s="34">
        <v>0</v>
      </c>
      <c r="C72" s="34">
        <v>0</v>
      </c>
      <c r="D72" s="34">
        <v>0</v>
      </c>
      <c r="E72" s="34">
        <v>0</v>
      </c>
      <c r="F72" s="33" t="s">
        <v>52</v>
      </c>
      <c r="G72" s="1" t="s">
        <v>1103</v>
      </c>
      <c r="H72" s="1" t="s">
        <v>2313</v>
      </c>
      <c r="I72" s="1" t="s">
        <v>2387</v>
      </c>
      <c r="J72" s="1" t="s">
        <v>52</v>
      </c>
      <c r="K72" s="1" t="s">
        <v>52</v>
      </c>
      <c r="M72" s="1" t="s">
        <v>52</v>
      </c>
      <c r="O72" s="1" t="s">
        <v>52</v>
      </c>
      <c r="P72" s="1" t="s">
        <v>52</v>
      </c>
      <c r="Q72" s="1" t="s">
        <v>52</v>
      </c>
      <c r="R72" s="1" t="s">
        <v>52</v>
      </c>
      <c r="S72" s="1" t="s">
        <v>52</v>
      </c>
      <c r="T72" s="1" t="s">
        <v>52</v>
      </c>
    </row>
    <row r="73" spans="1:20" ht="20.100000000000001" customHeight="1" x14ac:dyDescent="0.3">
      <c r="A73" s="33" t="s">
        <v>2388</v>
      </c>
      <c r="B73" s="34">
        <v>0</v>
      </c>
      <c r="C73" s="34">
        <v>0</v>
      </c>
      <c r="D73" s="34">
        <v>0</v>
      </c>
      <c r="E73" s="34">
        <v>0</v>
      </c>
      <c r="F73" s="33" t="s">
        <v>52</v>
      </c>
      <c r="G73" s="1" t="s">
        <v>1103</v>
      </c>
      <c r="H73" s="1" t="s">
        <v>2313</v>
      </c>
      <c r="I73" s="1" t="s">
        <v>2389</v>
      </c>
      <c r="J73" s="1" t="s">
        <v>52</v>
      </c>
      <c r="K73" s="1" t="s">
        <v>52</v>
      </c>
      <c r="M73" s="1" t="s">
        <v>52</v>
      </c>
      <c r="O73" s="1" t="s">
        <v>52</v>
      </c>
      <c r="P73" s="1" t="s">
        <v>52</v>
      </c>
      <c r="Q73" s="1" t="s">
        <v>52</v>
      </c>
      <c r="R73" s="1" t="s">
        <v>52</v>
      </c>
      <c r="S73" s="1" t="s">
        <v>52</v>
      </c>
      <c r="T73" s="1" t="s">
        <v>52</v>
      </c>
    </row>
    <row r="74" spans="1:20" ht="20.100000000000001" customHeight="1" x14ac:dyDescent="0.3">
      <c r="A74" s="33" t="s">
        <v>2390</v>
      </c>
      <c r="B74" s="34">
        <v>0</v>
      </c>
      <c r="C74" s="34">
        <v>0</v>
      </c>
      <c r="D74" s="34">
        <v>0</v>
      </c>
      <c r="E74" s="34">
        <v>0</v>
      </c>
      <c r="F74" s="33" t="s">
        <v>52</v>
      </c>
      <c r="G74" s="1" t="s">
        <v>1103</v>
      </c>
      <c r="H74" s="1" t="s">
        <v>2313</v>
      </c>
      <c r="I74" s="1" t="s">
        <v>2391</v>
      </c>
      <c r="J74" s="1" t="s">
        <v>52</v>
      </c>
      <c r="K74" s="1" t="s">
        <v>52</v>
      </c>
      <c r="M74" s="1" t="s">
        <v>52</v>
      </c>
      <c r="O74" s="1" t="s">
        <v>52</v>
      </c>
      <c r="P74" s="1" t="s">
        <v>52</v>
      </c>
      <c r="Q74" s="1" t="s">
        <v>52</v>
      </c>
      <c r="R74" s="1" t="s">
        <v>52</v>
      </c>
      <c r="S74" s="1" t="s">
        <v>52</v>
      </c>
      <c r="T74" s="1" t="s">
        <v>52</v>
      </c>
    </row>
    <row r="75" spans="1:20" ht="20.100000000000001" customHeight="1" x14ac:dyDescent="0.3">
      <c r="A75" s="33" t="s">
        <v>2392</v>
      </c>
      <c r="B75" s="34">
        <v>0</v>
      </c>
      <c r="C75" s="34">
        <v>0</v>
      </c>
      <c r="D75" s="34">
        <v>0</v>
      </c>
      <c r="E75" s="34">
        <v>0</v>
      </c>
      <c r="F75" s="33" t="s">
        <v>52</v>
      </c>
      <c r="G75" s="1" t="s">
        <v>1103</v>
      </c>
      <c r="H75" s="1" t="s">
        <v>2313</v>
      </c>
      <c r="I75" s="1" t="s">
        <v>2393</v>
      </c>
      <c r="J75" s="1" t="s">
        <v>52</v>
      </c>
      <c r="K75" s="1" t="s">
        <v>52</v>
      </c>
      <c r="M75" s="1" t="s">
        <v>52</v>
      </c>
      <c r="O75" s="1" t="s">
        <v>52</v>
      </c>
      <c r="P75" s="1" t="s">
        <v>52</v>
      </c>
      <c r="Q75" s="1" t="s">
        <v>52</v>
      </c>
      <c r="R75" s="1" t="s">
        <v>52</v>
      </c>
      <c r="S75" s="1" t="s">
        <v>52</v>
      </c>
      <c r="T75" s="1" t="s">
        <v>52</v>
      </c>
    </row>
    <row r="76" spans="1:20" ht="20.100000000000001" customHeight="1" x14ac:dyDescent="0.3">
      <c r="A76" s="33" t="s">
        <v>2315</v>
      </c>
      <c r="B76" s="34">
        <v>0</v>
      </c>
      <c r="C76" s="34">
        <v>0</v>
      </c>
      <c r="D76" s="34">
        <v>0</v>
      </c>
      <c r="E76" s="34">
        <v>0</v>
      </c>
      <c r="F76" s="33" t="s">
        <v>52</v>
      </c>
      <c r="G76" s="1" t="s">
        <v>1103</v>
      </c>
      <c r="H76" s="1" t="s">
        <v>2313</v>
      </c>
      <c r="I76" s="1" t="s">
        <v>2315</v>
      </c>
      <c r="J76" s="1" t="s">
        <v>52</v>
      </c>
      <c r="K76" s="1" t="s">
        <v>52</v>
      </c>
      <c r="M76" s="1" t="s">
        <v>52</v>
      </c>
      <c r="O76" s="1" t="s">
        <v>52</v>
      </c>
      <c r="P76" s="1" t="s">
        <v>52</v>
      </c>
      <c r="Q76" s="1" t="s">
        <v>52</v>
      </c>
      <c r="R76" s="1" t="s">
        <v>52</v>
      </c>
      <c r="S76" s="1" t="s">
        <v>52</v>
      </c>
      <c r="T76" s="1" t="s">
        <v>52</v>
      </c>
    </row>
    <row r="77" spans="1:20" ht="20.100000000000001" customHeight="1" x14ac:dyDescent="0.3">
      <c r="A77" s="33" t="s">
        <v>2315</v>
      </c>
      <c r="B77" s="34">
        <v>0</v>
      </c>
      <c r="C77" s="34">
        <v>0</v>
      </c>
      <c r="D77" s="34">
        <v>0</v>
      </c>
      <c r="E77" s="34">
        <v>0</v>
      </c>
      <c r="F77" s="33" t="s">
        <v>52</v>
      </c>
      <c r="G77" s="1" t="s">
        <v>1103</v>
      </c>
      <c r="H77" s="1" t="s">
        <v>2313</v>
      </c>
      <c r="I77" s="1" t="s">
        <v>52</v>
      </c>
      <c r="J77" s="1" t="s">
        <v>52</v>
      </c>
      <c r="K77" s="1" t="s">
        <v>52</v>
      </c>
      <c r="M77" s="1" t="s">
        <v>52</v>
      </c>
      <c r="O77" s="1" t="s">
        <v>52</v>
      </c>
      <c r="P77" s="1" t="s">
        <v>52</v>
      </c>
      <c r="Q77" s="1" t="s">
        <v>52</v>
      </c>
      <c r="R77" s="1" t="s">
        <v>52</v>
      </c>
      <c r="S77" s="1" t="s">
        <v>52</v>
      </c>
      <c r="T77" s="1" t="s">
        <v>52</v>
      </c>
    </row>
    <row r="78" spans="1:20" ht="20.100000000000001" customHeight="1" x14ac:dyDescent="0.3">
      <c r="A78" s="33" t="s">
        <v>2394</v>
      </c>
      <c r="B78" s="34">
        <v>0</v>
      </c>
      <c r="C78" s="34">
        <v>0</v>
      </c>
      <c r="D78" s="34">
        <v>0</v>
      </c>
      <c r="E78" s="34">
        <v>0</v>
      </c>
      <c r="F78" s="33" t="s">
        <v>52</v>
      </c>
      <c r="G78" s="1" t="s">
        <v>1103</v>
      </c>
      <c r="H78" s="1" t="s">
        <v>2313</v>
      </c>
      <c r="I78" s="1" t="s">
        <v>2395</v>
      </c>
      <c r="J78" s="1" t="s">
        <v>52</v>
      </c>
      <c r="K78" s="1" t="s">
        <v>52</v>
      </c>
      <c r="M78" s="1" t="s">
        <v>52</v>
      </c>
      <c r="O78" s="1" t="s">
        <v>52</v>
      </c>
      <c r="P78" s="1" t="s">
        <v>52</v>
      </c>
      <c r="Q78" s="1" t="s">
        <v>52</v>
      </c>
      <c r="R78" s="1" t="s">
        <v>52</v>
      </c>
      <c r="S78" s="1" t="s">
        <v>52</v>
      </c>
      <c r="T78" s="1" t="s">
        <v>52</v>
      </c>
    </row>
    <row r="79" spans="1:20" ht="20.100000000000001" customHeight="1" x14ac:dyDescent="0.3">
      <c r="A79" s="33" t="s">
        <v>2315</v>
      </c>
      <c r="B79" s="34">
        <v>0</v>
      </c>
      <c r="C79" s="34">
        <v>0</v>
      </c>
      <c r="D79" s="34">
        <v>0</v>
      </c>
      <c r="E79" s="34">
        <v>0</v>
      </c>
      <c r="F79" s="33" t="s">
        <v>52</v>
      </c>
      <c r="G79" s="1" t="s">
        <v>1103</v>
      </c>
      <c r="H79" s="1" t="s">
        <v>2313</v>
      </c>
      <c r="I79" s="1" t="s">
        <v>2315</v>
      </c>
      <c r="J79" s="1" t="s">
        <v>52</v>
      </c>
      <c r="K79" s="1" t="s">
        <v>52</v>
      </c>
      <c r="M79" s="1" t="s">
        <v>52</v>
      </c>
      <c r="O79" s="1" t="s">
        <v>52</v>
      </c>
      <c r="P79" s="1" t="s">
        <v>52</v>
      </c>
      <c r="Q79" s="1" t="s">
        <v>52</v>
      </c>
      <c r="R79" s="1" t="s">
        <v>52</v>
      </c>
      <c r="S79" s="1" t="s">
        <v>52</v>
      </c>
      <c r="T79" s="1" t="s">
        <v>52</v>
      </c>
    </row>
    <row r="80" spans="1:20" ht="20.100000000000001" customHeight="1" x14ac:dyDescent="0.3">
      <c r="A80" s="33" t="s">
        <v>2396</v>
      </c>
      <c r="B80" s="34">
        <v>4315.3999999999996</v>
      </c>
      <c r="C80" s="34">
        <v>0</v>
      </c>
      <c r="D80" s="34">
        <v>0</v>
      </c>
      <c r="E80" s="34">
        <v>4315.3999999999996</v>
      </c>
      <c r="F80" s="33" t="s">
        <v>52</v>
      </c>
      <c r="G80" s="1" t="s">
        <v>1103</v>
      </c>
      <c r="H80" s="1" t="s">
        <v>2313</v>
      </c>
      <c r="I80" s="1" t="s">
        <v>2397</v>
      </c>
      <c r="J80" s="1" t="s">
        <v>52</v>
      </c>
      <c r="K80" s="1" t="s">
        <v>52</v>
      </c>
      <c r="M80" s="1" t="s">
        <v>52</v>
      </c>
      <c r="O80" s="1" t="s">
        <v>52</v>
      </c>
      <c r="P80" s="1" t="s">
        <v>52</v>
      </c>
      <c r="Q80" s="1" t="s">
        <v>52</v>
      </c>
      <c r="R80" s="1" t="s">
        <v>52</v>
      </c>
      <c r="S80" s="1" t="s">
        <v>52</v>
      </c>
      <c r="T80" s="1" t="s">
        <v>52</v>
      </c>
    </row>
    <row r="81" spans="1:20" ht="20.100000000000001" customHeight="1" x14ac:dyDescent="0.3">
      <c r="A81" s="33" t="s">
        <v>2398</v>
      </c>
      <c r="B81" s="34">
        <v>0</v>
      </c>
      <c r="C81" s="34">
        <v>18216</v>
      </c>
      <c r="D81" s="34">
        <v>0</v>
      </c>
      <c r="E81" s="34">
        <v>18216</v>
      </c>
      <c r="F81" s="33" t="s">
        <v>52</v>
      </c>
      <c r="G81" s="1" t="s">
        <v>1103</v>
      </c>
      <c r="H81" s="1" t="s">
        <v>2313</v>
      </c>
      <c r="I81" s="1" t="s">
        <v>2399</v>
      </c>
      <c r="J81" s="1" t="s">
        <v>52</v>
      </c>
      <c r="K81" s="1" t="s">
        <v>52</v>
      </c>
      <c r="M81" s="1" t="s">
        <v>52</v>
      </c>
      <c r="O81" s="1" t="s">
        <v>52</v>
      </c>
      <c r="P81" s="1" t="s">
        <v>52</v>
      </c>
      <c r="Q81" s="1" t="s">
        <v>52</v>
      </c>
      <c r="R81" s="1" t="s">
        <v>52</v>
      </c>
      <c r="S81" s="1" t="s">
        <v>52</v>
      </c>
      <c r="T81" s="1" t="s">
        <v>52</v>
      </c>
    </row>
    <row r="82" spans="1:20" ht="20.100000000000001" customHeight="1" x14ac:dyDescent="0.3">
      <c r="A82" s="33" t="s">
        <v>2400</v>
      </c>
      <c r="B82" s="34">
        <v>0</v>
      </c>
      <c r="C82" s="34">
        <v>0</v>
      </c>
      <c r="D82" s="34">
        <v>5906.1</v>
      </c>
      <c r="E82" s="34">
        <v>5906.1</v>
      </c>
      <c r="F82" s="33" t="s">
        <v>52</v>
      </c>
      <c r="G82" s="1" t="s">
        <v>1103</v>
      </c>
      <c r="H82" s="1" t="s">
        <v>2313</v>
      </c>
      <c r="I82" s="1" t="s">
        <v>2401</v>
      </c>
      <c r="J82" s="1" t="s">
        <v>52</v>
      </c>
      <c r="K82" s="1" t="s">
        <v>52</v>
      </c>
      <c r="M82" s="1" t="s">
        <v>52</v>
      </c>
      <c r="O82" s="1" t="s">
        <v>52</v>
      </c>
      <c r="P82" s="1" t="s">
        <v>52</v>
      </c>
      <c r="Q82" s="1" t="s">
        <v>52</v>
      </c>
      <c r="R82" s="1" t="s">
        <v>52</v>
      </c>
      <c r="S82" s="1" t="s">
        <v>52</v>
      </c>
      <c r="T82" s="1" t="s">
        <v>52</v>
      </c>
    </row>
    <row r="83" spans="1:20" ht="20.100000000000001" customHeight="1" x14ac:dyDescent="0.3">
      <c r="A83" s="33" t="s">
        <v>2315</v>
      </c>
      <c r="B83" s="34">
        <v>0</v>
      </c>
      <c r="C83" s="34">
        <v>0</v>
      </c>
      <c r="D83" s="34">
        <v>0</v>
      </c>
      <c r="E83" s="34">
        <v>0</v>
      </c>
      <c r="F83" s="33" t="s">
        <v>52</v>
      </c>
      <c r="G83" s="1" t="s">
        <v>1103</v>
      </c>
      <c r="H83" s="1" t="s">
        <v>2313</v>
      </c>
      <c r="I83" s="1" t="s">
        <v>2315</v>
      </c>
      <c r="J83" s="1" t="s">
        <v>52</v>
      </c>
      <c r="K83" s="1" t="s">
        <v>52</v>
      </c>
      <c r="M83" s="1" t="s">
        <v>52</v>
      </c>
      <c r="O83" s="1" t="s">
        <v>52</v>
      </c>
      <c r="P83" s="1" t="s">
        <v>52</v>
      </c>
      <c r="Q83" s="1" t="s">
        <v>52</v>
      </c>
      <c r="R83" s="1" t="s">
        <v>52</v>
      </c>
      <c r="S83" s="1" t="s">
        <v>52</v>
      </c>
      <c r="T83" s="1" t="s">
        <v>52</v>
      </c>
    </row>
    <row r="84" spans="1:20" ht="20.100000000000001" customHeight="1" x14ac:dyDescent="0.3">
      <c r="A84" s="33" t="s">
        <v>2340</v>
      </c>
      <c r="B84" s="34">
        <v>4315.3999999999996</v>
      </c>
      <c r="C84" s="34">
        <v>18216</v>
      </c>
      <c r="D84" s="34">
        <v>5906.1</v>
      </c>
      <c r="E84" s="34">
        <v>28437.5</v>
      </c>
      <c r="F84" s="33" t="s">
        <v>52</v>
      </c>
      <c r="G84" s="1" t="s">
        <v>1103</v>
      </c>
      <c r="H84" s="1" t="s">
        <v>2313</v>
      </c>
      <c r="I84" s="1" t="s">
        <v>2341</v>
      </c>
      <c r="J84" s="1" t="s">
        <v>52</v>
      </c>
      <c r="K84" s="1" t="s">
        <v>52</v>
      </c>
      <c r="M84" s="1" t="s">
        <v>52</v>
      </c>
      <c r="O84" s="1" t="s">
        <v>52</v>
      </c>
      <c r="P84" s="1" t="s">
        <v>52</v>
      </c>
      <c r="Q84" s="1" t="s">
        <v>52</v>
      </c>
      <c r="R84" s="1" t="s">
        <v>52</v>
      </c>
      <c r="S84" s="1" t="s">
        <v>52</v>
      </c>
      <c r="T84" s="1" t="s">
        <v>52</v>
      </c>
    </row>
    <row r="85" spans="1:20" ht="20.100000000000001" customHeight="1" x14ac:dyDescent="0.3">
      <c r="A85" s="33" t="s">
        <v>2342</v>
      </c>
      <c r="B85" s="35">
        <v>4315</v>
      </c>
      <c r="C85" s="35">
        <v>18216</v>
      </c>
      <c r="D85" s="35">
        <v>5906</v>
      </c>
      <c r="E85" s="35">
        <v>28437</v>
      </c>
      <c r="F85" s="36"/>
    </row>
    <row r="86" spans="1:20" ht="20.100000000000001" customHeight="1" x14ac:dyDescent="0.3">
      <c r="A86" s="36"/>
      <c r="B86" s="36"/>
      <c r="C86" s="36"/>
      <c r="D86" s="36"/>
      <c r="E86" s="36"/>
      <c r="F86" s="36"/>
    </row>
    <row r="87" spans="1:20" ht="20.100000000000001" customHeight="1" x14ac:dyDescent="0.3">
      <c r="A87" s="36" t="s">
        <v>2402</v>
      </c>
      <c r="B87" s="36"/>
      <c r="C87" s="36"/>
      <c r="D87" s="36"/>
      <c r="E87" s="36"/>
      <c r="F87" s="33" t="s">
        <v>52</v>
      </c>
      <c r="G87" s="1" t="s">
        <v>1157</v>
      </c>
      <c r="I87" s="1" t="s">
        <v>1155</v>
      </c>
      <c r="J87" s="1" t="s">
        <v>940</v>
      </c>
      <c r="K87" s="1" t="s">
        <v>972</v>
      </c>
    </row>
    <row r="88" spans="1:20" ht="20.100000000000001" customHeight="1" x14ac:dyDescent="0.3">
      <c r="A88" s="33" t="s">
        <v>52</v>
      </c>
      <c r="B88" s="34"/>
      <c r="C88" s="34"/>
      <c r="D88" s="34"/>
      <c r="E88" s="34"/>
      <c r="F88" s="33" t="s">
        <v>52</v>
      </c>
      <c r="G88" s="1" t="s">
        <v>1157</v>
      </c>
      <c r="H88" s="1" t="s">
        <v>2311</v>
      </c>
      <c r="I88" s="1" t="s">
        <v>52</v>
      </c>
      <c r="J88" s="1" t="s">
        <v>52</v>
      </c>
      <c r="K88" s="1" t="s">
        <v>52</v>
      </c>
      <c r="L88">
        <v>1</v>
      </c>
      <c r="M88" s="1" t="s">
        <v>52</v>
      </c>
      <c r="O88" s="1" t="s">
        <v>52</v>
      </c>
      <c r="P88" s="1" t="s">
        <v>52</v>
      </c>
      <c r="Q88" s="1" t="s">
        <v>52</v>
      </c>
      <c r="R88" s="1" t="s">
        <v>52</v>
      </c>
      <c r="S88" s="1" t="s">
        <v>52</v>
      </c>
      <c r="T88" s="1" t="s">
        <v>52</v>
      </c>
    </row>
    <row r="89" spans="1:20" ht="20.100000000000001" customHeight="1" x14ac:dyDescent="0.3">
      <c r="A89" s="33" t="s">
        <v>2382</v>
      </c>
      <c r="B89" s="34">
        <v>0</v>
      </c>
      <c r="C89" s="34">
        <v>0</v>
      </c>
      <c r="D89" s="34">
        <v>0</v>
      </c>
      <c r="E89" s="34">
        <v>0</v>
      </c>
      <c r="F89" s="33" t="s">
        <v>52</v>
      </c>
      <c r="G89" s="1" t="s">
        <v>1157</v>
      </c>
      <c r="H89" s="1" t="s">
        <v>2313</v>
      </c>
      <c r="I89" s="1" t="s">
        <v>2383</v>
      </c>
      <c r="J89" s="1" t="s">
        <v>52</v>
      </c>
      <c r="K89" s="1" t="s">
        <v>52</v>
      </c>
      <c r="M89" s="1" t="s">
        <v>52</v>
      </c>
      <c r="O89" s="1" t="s">
        <v>52</v>
      </c>
      <c r="P89" s="1" t="s">
        <v>52</v>
      </c>
      <c r="Q89" s="1" t="s">
        <v>52</v>
      </c>
      <c r="R89" s="1" t="s">
        <v>52</v>
      </c>
      <c r="S89" s="1" t="s">
        <v>52</v>
      </c>
      <c r="T89" s="1" t="s">
        <v>52</v>
      </c>
    </row>
    <row r="90" spans="1:20" ht="20.100000000000001" customHeight="1" x14ac:dyDescent="0.3">
      <c r="A90" s="33" t="s">
        <v>2315</v>
      </c>
      <c r="B90" s="34">
        <v>0</v>
      </c>
      <c r="C90" s="34">
        <v>0</v>
      </c>
      <c r="D90" s="34">
        <v>0</v>
      </c>
      <c r="E90" s="34">
        <v>0</v>
      </c>
      <c r="F90" s="33" t="s">
        <v>52</v>
      </c>
      <c r="G90" s="1" t="s">
        <v>1157</v>
      </c>
      <c r="H90" s="1" t="s">
        <v>2313</v>
      </c>
      <c r="I90" s="1" t="s">
        <v>52</v>
      </c>
      <c r="J90" s="1" t="s">
        <v>52</v>
      </c>
      <c r="K90" s="1" t="s">
        <v>52</v>
      </c>
      <c r="M90" s="1" t="s">
        <v>52</v>
      </c>
      <c r="O90" s="1" t="s">
        <v>52</v>
      </c>
      <c r="P90" s="1" t="s">
        <v>52</v>
      </c>
      <c r="Q90" s="1" t="s">
        <v>52</v>
      </c>
      <c r="R90" s="1" t="s">
        <v>52</v>
      </c>
      <c r="S90" s="1" t="s">
        <v>52</v>
      </c>
      <c r="T90" s="1" t="s">
        <v>52</v>
      </c>
    </row>
    <row r="91" spans="1:20" ht="20.100000000000001" customHeight="1" x14ac:dyDescent="0.3">
      <c r="A91" s="33" t="s">
        <v>2384</v>
      </c>
      <c r="B91" s="34">
        <v>0</v>
      </c>
      <c r="C91" s="34">
        <v>0</v>
      </c>
      <c r="D91" s="34">
        <v>0</v>
      </c>
      <c r="E91" s="34">
        <v>0</v>
      </c>
      <c r="F91" s="33" t="s">
        <v>52</v>
      </c>
      <c r="G91" s="1" t="s">
        <v>1157</v>
      </c>
      <c r="H91" s="1" t="s">
        <v>2313</v>
      </c>
      <c r="I91" s="1" t="s">
        <v>2385</v>
      </c>
      <c r="J91" s="1" t="s">
        <v>52</v>
      </c>
      <c r="K91" s="1" t="s">
        <v>52</v>
      </c>
      <c r="M91" s="1" t="s">
        <v>52</v>
      </c>
      <c r="O91" s="1" t="s">
        <v>52</v>
      </c>
      <c r="P91" s="1" t="s">
        <v>52</v>
      </c>
      <c r="Q91" s="1" t="s">
        <v>52</v>
      </c>
      <c r="R91" s="1" t="s">
        <v>52</v>
      </c>
      <c r="S91" s="1" t="s">
        <v>52</v>
      </c>
      <c r="T91" s="1" t="s">
        <v>52</v>
      </c>
    </row>
    <row r="92" spans="1:20" ht="20.100000000000001" customHeight="1" x14ac:dyDescent="0.3">
      <c r="A92" s="33" t="s">
        <v>2386</v>
      </c>
      <c r="B92" s="34">
        <v>0</v>
      </c>
      <c r="C92" s="34">
        <v>0</v>
      </c>
      <c r="D92" s="34">
        <v>0</v>
      </c>
      <c r="E92" s="34">
        <v>0</v>
      </c>
      <c r="F92" s="33" t="s">
        <v>52</v>
      </c>
      <c r="G92" s="1" t="s">
        <v>1157</v>
      </c>
      <c r="H92" s="1" t="s">
        <v>2313</v>
      </c>
      <c r="I92" s="1" t="s">
        <v>2387</v>
      </c>
      <c r="J92" s="1" t="s">
        <v>52</v>
      </c>
      <c r="K92" s="1" t="s">
        <v>52</v>
      </c>
      <c r="M92" s="1" t="s">
        <v>52</v>
      </c>
      <c r="O92" s="1" t="s">
        <v>52</v>
      </c>
      <c r="P92" s="1" t="s">
        <v>52</v>
      </c>
      <c r="Q92" s="1" t="s">
        <v>52</v>
      </c>
      <c r="R92" s="1" t="s">
        <v>52</v>
      </c>
      <c r="S92" s="1" t="s">
        <v>52</v>
      </c>
      <c r="T92" s="1" t="s">
        <v>52</v>
      </c>
    </row>
    <row r="93" spans="1:20" ht="20.100000000000001" customHeight="1" x14ac:dyDescent="0.3">
      <c r="A93" s="33" t="s">
        <v>2403</v>
      </c>
      <c r="B93" s="34">
        <v>0</v>
      </c>
      <c r="C93" s="34">
        <v>0</v>
      </c>
      <c r="D93" s="34">
        <v>0</v>
      </c>
      <c r="E93" s="34">
        <v>0</v>
      </c>
      <c r="F93" s="33" t="s">
        <v>52</v>
      </c>
      <c r="G93" s="1" t="s">
        <v>1157</v>
      </c>
      <c r="H93" s="1" t="s">
        <v>2313</v>
      </c>
      <c r="I93" s="1" t="s">
        <v>2404</v>
      </c>
      <c r="J93" s="1" t="s">
        <v>52</v>
      </c>
      <c r="K93" s="1" t="s">
        <v>52</v>
      </c>
      <c r="M93" s="1" t="s">
        <v>52</v>
      </c>
      <c r="O93" s="1" t="s">
        <v>52</v>
      </c>
      <c r="P93" s="1" t="s">
        <v>52</v>
      </c>
      <c r="Q93" s="1" t="s">
        <v>52</v>
      </c>
      <c r="R93" s="1" t="s">
        <v>52</v>
      </c>
      <c r="S93" s="1" t="s">
        <v>52</v>
      </c>
      <c r="T93" s="1" t="s">
        <v>52</v>
      </c>
    </row>
    <row r="94" spans="1:20" ht="20.100000000000001" customHeight="1" x14ac:dyDescent="0.3">
      <c r="A94" s="33" t="s">
        <v>2390</v>
      </c>
      <c r="B94" s="34">
        <v>0</v>
      </c>
      <c r="C94" s="34">
        <v>0</v>
      </c>
      <c r="D94" s="34">
        <v>0</v>
      </c>
      <c r="E94" s="34">
        <v>0</v>
      </c>
      <c r="F94" s="33" t="s">
        <v>52</v>
      </c>
      <c r="G94" s="1" t="s">
        <v>1157</v>
      </c>
      <c r="H94" s="1" t="s">
        <v>2313</v>
      </c>
      <c r="I94" s="1" t="s">
        <v>2391</v>
      </c>
      <c r="J94" s="1" t="s">
        <v>52</v>
      </c>
      <c r="K94" s="1" t="s">
        <v>52</v>
      </c>
      <c r="M94" s="1" t="s">
        <v>52</v>
      </c>
      <c r="O94" s="1" t="s">
        <v>52</v>
      </c>
      <c r="P94" s="1" t="s">
        <v>52</v>
      </c>
      <c r="Q94" s="1" t="s">
        <v>52</v>
      </c>
      <c r="R94" s="1" t="s">
        <v>52</v>
      </c>
      <c r="S94" s="1" t="s">
        <v>52</v>
      </c>
      <c r="T94" s="1" t="s">
        <v>52</v>
      </c>
    </row>
    <row r="95" spans="1:20" ht="20.100000000000001" customHeight="1" x14ac:dyDescent="0.3">
      <c r="A95" s="33" t="s">
        <v>2405</v>
      </c>
      <c r="B95" s="34">
        <v>0</v>
      </c>
      <c r="C95" s="34">
        <v>0</v>
      </c>
      <c r="D95" s="34">
        <v>0</v>
      </c>
      <c r="E95" s="34">
        <v>0</v>
      </c>
      <c r="F95" s="33" t="s">
        <v>52</v>
      </c>
      <c r="G95" s="1" t="s">
        <v>1157</v>
      </c>
      <c r="H95" s="1" t="s">
        <v>2313</v>
      </c>
      <c r="I95" s="1" t="s">
        <v>2393</v>
      </c>
      <c r="J95" s="1" t="s">
        <v>52</v>
      </c>
      <c r="K95" s="1" t="s">
        <v>52</v>
      </c>
      <c r="M95" s="1" t="s">
        <v>52</v>
      </c>
      <c r="O95" s="1" t="s">
        <v>52</v>
      </c>
      <c r="P95" s="1" t="s">
        <v>52</v>
      </c>
      <c r="Q95" s="1" t="s">
        <v>52</v>
      </c>
      <c r="R95" s="1" t="s">
        <v>52</v>
      </c>
      <c r="S95" s="1" t="s">
        <v>52</v>
      </c>
      <c r="T95" s="1" t="s">
        <v>52</v>
      </c>
    </row>
    <row r="96" spans="1:20" ht="20.100000000000001" customHeight="1" x14ac:dyDescent="0.3">
      <c r="A96" s="33" t="s">
        <v>2315</v>
      </c>
      <c r="B96" s="34">
        <v>0</v>
      </c>
      <c r="C96" s="34">
        <v>0</v>
      </c>
      <c r="D96" s="34">
        <v>0</v>
      </c>
      <c r="E96" s="34">
        <v>0</v>
      </c>
      <c r="F96" s="33" t="s">
        <v>52</v>
      </c>
      <c r="G96" s="1" t="s">
        <v>1157</v>
      </c>
      <c r="H96" s="1" t="s">
        <v>2313</v>
      </c>
      <c r="I96" s="1" t="s">
        <v>2315</v>
      </c>
      <c r="J96" s="1" t="s">
        <v>52</v>
      </c>
      <c r="K96" s="1" t="s">
        <v>52</v>
      </c>
      <c r="M96" s="1" t="s">
        <v>52</v>
      </c>
      <c r="O96" s="1" t="s">
        <v>52</v>
      </c>
      <c r="P96" s="1" t="s">
        <v>52</v>
      </c>
      <c r="Q96" s="1" t="s">
        <v>52</v>
      </c>
      <c r="R96" s="1" t="s">
        <v>52</v>
      </c>
      <c r="S96" s="1" t="s">
        <v>52</v>
      </c>
      <c r="T96" s="1" t="s">
        <v>52</v>
      </c>
    </row>
    <row r="97" spans="1:20" ht="20.100000000000001" customHeight="1" x14ac:dyDescent="0.3">
      <c r="A97" s="33" t="s">
        <v>2406</v>
      </c>
      <c r="B97" s="34">
        <v>3655.5</v>
      </c>
      <c r="C97" s="34">
        <v>0</v>
      </c>
      <c r="D97" s="34">
        <v>0</v>
      </c>
      <c r="E97" s="34">
        <v>3655.5</v>
      </c>
      <c r="F97" s="33" t="s">
        <v>52</v>
      </c>
      <c r="G97" s="1" t="s">
        <v>1157</v>
      </c>
      <c r="H97" s="1" t="s">
        <v>2313</v>
      </c>
      <c r="I97" s="1" t="s">
        <v>2407</v>
      </c>
      <c r="J97" s="1" t="s">
        <v>52</v>
      </c>
      <c r="K97" s="1" t="s">
        <v>52</v>
      </c>
      <c r="M97" s="1" t="s">
        <v>52</v>
      </c>
      <c r="O97" s="1" t="s">
        <v>52</v>
      </c>
      <c r="P97" s="1" t="s">
        <v>52</v>
      </c>
      <c r="Q97" s="1" t="s">
        <v>52</v>
      </c>
      <c r="R97" s="1" t="s">
        <v>52</v>
      </c>
      <c r="S97" s="1" t="s">
        <v>52</v>
      </c>
      <c r="T97" s="1" t="s">
        <v>52</v>
      </c>
    </row>
    <row r="98" spans="1:20" ht="20.100000000000001" customHeight="1" x14ac:dyDescent="0.3">
      <c r="A98" s="33" t="s">
        <v>2408</v>
      </c>
      <c r="B98" s="34">
        <v>0</v>
      </c>
      <c r="C98" s="34">
        <v>16655.2</v>
      </c>
      <c r="D98" s="34">
        <v>0</v>
      </c>
      <c r="E98" s="34">
        <v>16655.2</v>
      </c>
      <c r="F98" s="33" t="s">
        <v>52</v>
      </c>
      <c r="G98" s="1" t="s">
        <v>1157</v>
      </c>
      <c r="H98" s="1" t="s">
        <v>2313</v>
      </c>
      <c r="I98" s="1" t="s">
        <v>2409</v>
      </c>
      <c r="J98" s="1" t="s">
        <v>52</v>
      </c>
      <c r="K98" s="1" t="s">
        <v>52</v>
      </c>
      <c r="M98" s="1" t="s">
        <v>52</v>
      </c>
      <c r="O98" s="1" t="s">
        <v>52</v>
      </c>
      <c r="P98" s="1" t="s">
        <v>52</v>
      </c>
      <c r="Q98" s="1" t="s">
        <v>52</v>
      </c>
      <c r="R98" s="1" t="s">
        <v>52</v>
      </c>
      <c r="S98" s="1" t="s">
        <v>52</v>
      </c>
      <c r="T98" s="1" t="s">
        <v>52</v>
      </c>
    </row>
    <row r="99" spans="1:20" ht="20.100000000000001" customHeight="1" x14ac:dyDescent="0.3">
      <c r="A99" s="33" t="s">
        <v>2410</v>
      </c>
      <c r="B99" s="34">
        <v>0</v>
      </c>
      <c r="C99" s="34">
        <v>0</v>
      </c>
      <c r="D99" s="34">
        <v>5603.8</v>
      </c>
      <c r="E99" s="34">
        <v>5603.8</v>
      </c>
      <c r="F99" s="33" t="s">
        <v>52</v>
      </c>
      <c r="G99" s="1" t="s">
        <v>1157</v>
      </c>
      <c r="H99" s="1" t="s">
        <v>2313</v>
      </c>
      <c r="I99" s="1" t="s">
        <v>2411</v>
      </c>
      <c r="J99" s="1" t="s">
        <v>52</v>
      </c>
      <c r="K99" s="1" t="s">
        <v>52</v>
      </c>
      <c r="M99" s="1" t="s">
        <v>52</v>
      </c>
      <c r="O99" s="1" t="s">
        <v>52</v>
      </c>
      <c r="P99" s="1" t="s">
        <v>52</v>
      </c>
      <c r="Q99" s="1" t="s">
        <v>52</v>
      </c>
      <c r="R99" s="1" t="s">
        <v>52</v>
      </c>
      <c r="S99" s="1" t="s">
        <v>52</v>
      </c>
      <c r="T99" s="1" t="s">
        <v>52</v>
      </c>
    </row>
    <row r="100" spans="1:20" ht="20.100000000000001" customHeight="1" x14ac:dyDescent="0.3">
      <c r="A100" s="33" t="s">
        <v>2315</v>
      </c>
      <c r="B100" s="34">
        <v>0</v>
      </c>
      <c r="C100" s="34">
        <v>0</v>
      </c>
      <c r="D100" s="34">
        <v>0</v>
      </c>
      <c r="E100" s="34">
        <v>0</v>
      </c>
      <c r="F100" s="33" t="s">
        <v>52</v>
      </c>
      <c r="G100" s="1" t="s">
        <v>1157</v>
      </c>
      <c r="H100" s="1" t="s">
        <v>2313</v>
      </c>
      <c r="I100" s="1" t="s">
        <v>2315</v>
      </c>
      <c r="J100" s="1" t="s">
        <v>52</v>
      </c>
      <c r="K100" s="1" t="s">
        <v>52</v>
      </c>
      <c r="M100" s="1" t="s">
        <v>52</v>
      </c>
      <c r="O100" s="1" t="s">
        <v>52</v>
      </c>
      <c r="P100" s="1" t="s">
        <v>52</v>
      </c>
      <c r="Q100" s="1" t="s">
        <v>52</v>
      </c>
      <c r="R100" s="1" t="s">
        <v>52</v>
      </c>
      <c r="S100" s="1" t="s">
        <v>52</v>
      </c>
      <c r="T100" s="1" t="s">
        <v>52</v>
      </c>
    </row>
    <row r="101" spans="1:20" ht="20.100000000000001" customHeight="1" x14ac:dyDescent="0.3">
      <c r="A101" s="33" t="s">
        <v>2340</v>
      </c>
      <c r="B101" s="34">
        <v>3655.5</v>
      </c>
      <c r="C101" s="34">
        <v>16655.2</v>
      </c>
      <c r="D101" s="34">
        <v>5603.8</v>
      </c>
      <c r="E101" s="34">
        <v>25914.5</v>
      </c>
      <c r="F101" s="33" t="s">
        <v>52</v>
      </c>
      <c r="G101" s="1" t="s">
        <v>1157</v>
      </c>
      <c r="H101" s="1" t="s">
        <v>2313</v>
      </c>
      <c r="I101" s="1" t="s">
        <v>2341</v>
      </c>
      <c r="J101" s="1" t="s">
        <v>52</v>
      </c>
      <c r="K101" s="1" t="s">
        <v>52</v>
      </c>
      <c r="M101" s="1" t="s">
        <v>52</v>
      </c>
      <c r="O101" s="1" t="s">
        <v>52</v>
      </c>
      <c r="P101" s="1" t="s">
        <v>52</v>
      </c>
      <c r="Q101" s="1" t="s">
        <v>52</v>
      </c>
      <c r="R101" s="1" t="s">
        <v>52</v>
      </c>
      <c r="S101" s="1" t="s">
        <v>52</v>
      </c>
      <c r="T101" s="1" t="s">
        <v>52</v>
      </c>
    </row>
    <row r="102" spans="1:20" ht="20.100000000000001" customHeight="1" x14ac:dyDescent="0.3">
      <c r="A102" s="33" t="s">
        <v>2342</v>
      </c>
      <c r="B102" s="35">
        <v>3655</v>
      </c>
      <c r="C102" s="35">
        <v>16655</v>
      </c>
      <c r="D102" s="35">
        <v>5603</v>
      </c>
      <c r="E102" s="35">
        <v>25913</v>
      </c>
      <c r="F102" s="36"/>
    </row>
    <row r="103" spans="1:20" ht="20.100000000000001" customHeight="1" x14ac:dyDescent="0.3">
      <c r="A103" s="36"/>
      <c r="B103" s="36"/>
      <c r="C103" s="36"/>
      <c r="D103" s="36"/>
      <c r="E103" s="36"/>
      <c r="F103" s="36"/>
    </row>
    <row r="104" spans="1:20" ht="20.100000000000001" customHeight="1" x14ac:dyDescent="0.3">
      <c r="A104" s="36" t="s">
        <v>2412</v>
      </c>
      <c r="B104" s="36"/>
      <c r="C104" s="36"/>
      <c r="D104" s="36"/>
      <c r="E104" s="36"/>
      <c r="F104" s="33" t="s">
        <v>52</v>
      </c>
      <c r="G104" s="1" t="s">
        <v>1108</v>
      </c>
      <c r="I104" s="1" t="s">
        <v>1105</v>
      </c>
      <c r="J104" s="1" t="s">
        <v>1106</v>
      </c>
      <c r="K104" s="1" t="s">
        <v>972</v>
      </c>
    </row>
    <row r="105" spans="1:20" ht="20.100000000000001" customHeight="1" x14ac:dyDescent="0.3">
      <c r="A105" s="33" t="s">
        <v>52</v>
      </c>
      <c r="B105" s="34"/>
      <c r="C105" s="34"/>
      <c r="D105" s="34"/>
      <c r="E105" s="34"/>
      <c r="F105" s="33" t="s">
        <v>52</v>
      </c>
      <c r="G105" s="1" t="s">
        <v>1108</v>
      </c>
      <c r="H105" s="1" t="s">
        <v>2311</v>
      </c>
      <c r="I105" s="1" t="s">
        <v>52</v>
      </c>
      <c r="J105" s="1" t="s">
        <v>52</v>
      </c>
      <c r="K105" s="1" t="s">
        <v>52</v>
      </c>
      <c r="L105">
        <v>1</v>
      </c>
      <c r="M105" s="1" t="s">
        <v>52</v>
      </c>
      <c r="O105" s="1" t="s">
        <v>52</v>
      </c>
      <c r="P105" s="1" t="s">
        <v>52</v>
      </c>
      <c r="Q105" s="1" t="s">
        <v>52</v>
      </c>
      <c r="R105" s="1" t="s">
        <v>52</v>
      </c>
      <c r="S105" s="1" t="s">
        <v>52</v>
      </c>
      <c r="T105" s="1" t="s">
        <v>52</v>
      </c>
    </row>
    <row r="106" spans="1:20" ht="20.100000000000001" customHeight="1" x14ac:dyDescent="0.3">
      <c r="A106" s="33" t="s">
        <v>2413</v>
      </c>
      <c r="B106" s="34">
        <v>0</v>
      </c>
      <c r="C106" s="34">
        <v>0</v>
      </c>
      <c r="D106" s="34">
        <v>0</v>
      </c>
      <c r="E106" s="34">
        <v>0</v>
      </c>
      <c r="F106" s="33" t="s">
        <v>52</v>
      </c>
      <c r="G106" s="1" t="s">
        <v>1108</v>
      </c>
      <c r="H106" s="1" t="s">
        <v>2313</v>
      </c>
      <c r="I106" s="1" t="s">
        <v>2414</v>
      </c>
      <c r="J106" s="1" t="s">
        <v>52</v>
      </c>
      <c r="K106" s="1" t="s">
        <v>52</v>
      </c>
      <c r="M106" s="1" t="s">
        <v>52</v>
      </c>
      <c r="O106" s="1" t="s">
        <v>52</v>
      </c>
      <c r="P106" s="1" t="s">
        <v>52</v>
      </c>
      <c r="Q106" s="1" t="s">
        <v>52</v>
      </c>
      <c r="R106" s="1" t="s">
        <v>52</v>
      </c>
      <c r="S106" s="1" t="s">
        <v>52</v>
      </c>
      <c r="T106" s="1" t="s">
        <v>52</v>
      </c>
    </row>
    <row r="107" spans="1:20" ht="20.100000000000001" customHeight="1" x14ac:dyDescent="0.3">
      <c r="A107" s="33" t="s">
        <v>2315</v>
      </c>
      <c r="B107" s="34">
        <v>0</v>
      </c>
      <c r="C107" s="34">
        <v>0</v>
      </c>
      <c r="D107" s="34">
        <v>0</v>
      </c>
      <c r="E107" s="34">
        <v>0</v>
      </c>
      <c r="F107" s="33" t="s">
        <v>52</v>
      </c>
      <c r="G107" s="1" t="s">
        <v>1108</v>
      </c>
      <c r="H107" s="1" t="s">
        <v>2313</v>
      </c>
      <c r="I107" s="1" t="s">
        <v>52</v>
      </c>
      <c r="J107" s="1" t="s">
        <v>52</v>
      </c>
      <c r="K107" s="1" t="s">
        <v>52</v>
      </c>
      <c r="M107" s="1" t="s">
        <v>52</v>
      </c>
      <c r="O107" s="1" t="s">
        <v>52</v>
      </c>
      <c r="P107" s="1" t="s">
        <v>52</v>
      </c>
      <c r="Q107" s="1" t="s">
        <v>52</v>
      </c>
      <c r="R107" s="1" t="s">
        <v>52</v>
      </c>
      <c r="S107" s="1" t="s">
        <v>52</v>
      </c>
      <c r="T107" s="1" t="s">
        <v>52</v>
      </c>
    </row>
    <row r="108" spans="1:20" ht="20.100000000000001" customHeight="1" x14ac:dyDescent="0.3">
      <c r="A108" s="33" t="s">
        <v>2415</v>
      </c>
      <c r="B108" s="34">
        <v>0</v>
      </c>
      <c r="C108" s="34">
        <v>0</v>
      </c>
      <c r="D108" s="34">
        <v>0</v>
      </c>
      <c r="E108" s="34">
        <v>0</v>
      </c>
      <c r="F108" s="33" t="s">
        <v>52</v>
      </c>
      <c r="G108" s="1" t="s">
        <v>1108</v>
      </c>
      <c r="H108" s="1" t="s">
        <v>2313</v>
      </c>
      <c r="I108" s="1" t="s">
        <v>2416</v>
      </c>
      <c r="J108" s="1" t="s">
        <v>52</v>
      </c>
      <c r="K108" s="1" t="s">
        <v>52</v>
      </c>
      <c r="M108" s="1" t="s">
        <v>52</v>
      </c>
      <c r="O108" s="1" t="s">
        <v>52</v>
      </c>
      <c r="P108" s="1" t="s">
        <v>52</v>
      </c>
      <c r="Q108" s="1" t="s">
        <v>52</v>
      </c>
      <c r="R108" s="1" t="s">
        <v>52</v>
      </c>
      <c r="S108" s="1" t="s">
        <v>52</v>
      </c>
      <c r="T108" s="1" t="s">
        <v>52</v>
      </c>
    </row>
    <row r="109" spans="1:20" ht="20.100000000000001" customHeight="1" x14ac:dyDescent="0.3">
      <c r="A109" s="33" t="s">
        <v>2417</v>
      </c>
      <c r="B109" s="34">
        <v>0</v>
      </c>
      <c r="C109" s="34">
        <v>0</v>
      </c>
      <c r="D109" s="34">
        <v>0</v>
      </c>
      <c r="E109" s="34">
        <v>0</v>
      </c>
      <c r="F109" s="33" t="s">
        <v>52</v>
      </c>
      <c r="G109" s="1" t="s">
        <v>1108</v>
      </c>
      <c r="H109" s="1" t="s">
        <v>2313</v>
      </c>
      <c r="I109" s="1" t="s">
        <v>2418</v>
      </c>
      <c r="J109" s="1" t="s">
        <v>52</v>
      </c>
      <c r="K109" s="1" t="s">
        <v>52</v>
      </c>
      <c r="M109" s="1" t="s">
        <v>52</v>
      </c>
      <c r="O109" s="1" t="s">
        <v>52</v>
      </c>
      <c r="P109" s="1" t="s">
        <v>52</v>
      </c>
      <c r="Q109" s="1" t="s">
        <v>52</v>
      </c>
      <c r="R109" s="1" t="s">
        <v>52</v>
      </c>
      <c r="S109" s="1" t="s">
        <v>52</v>
      </c>
      <c r="T109" s="1" t="s">
        <v>52</v>
      </c>
    </row>
    <row r="110" spans="1:20" ht="20.100000000000001" customHeight="1" x14ac:dyDescent="0.3">
      <c r="A110" s="33" t="s">
        <v>2419</v>
      </c>
      <c r="B110" s="34">
        <v>0</v>
      </c>
      <c r="C110" s="34">
        <v>0</v>
      </c>
      <c r="D110" s="34">
        <v>0</v>
      </c>
      <c r="E110" s="34">
        <v>0</v>
      </c>
      <c r="F110" s="33" t="s">
        <v>52</v>
      </c>
      <c r="G110" s="1" t="s">
        <v>1108</v>
      </c>
      <c r="H110" s="1" t="s">
        <v>2313</v>
      </c>
      <c r="I110" s="1" t="s">
        <v>2420</v>
      </c>
      <c r="J110" s="1" t="s">
        <v>52</v>
      </c>
      <c r="K110" s="1" t="s">
        <v>52</v>
      </c>
      <c r="M110" s="1" t="s">
        <v>52</v>
      </c>
      <c r="O110" s="1" t="s">
        <v>52</v>
      </c>
      <c r="P110" s="1" t="s">
        <v>52</v>
      </c>
      <c r="Q110" s="1" t="s">
        <v>52</v>
      </c>
      <c r="R110" s="1" t="s">
        <v>52</v>
      </c>
      <c r="S110" s="1" t="s">
        <v>52</v>
      </c>
      <c r="T110" s="1" t="s">
        <v>52</v>
      </c>
    </row>
    <row r="111" spans="1:20" ht="20.100000000000001" customHeight="1" x14ac:dyDescent="0.3">
      <c r="A111" s="33" t="s">
        <v>2421</v>
      </c>
      <c r="B111" s="34">
        <v>0</v>
      </c>
      <c r="C111" s="34">
        <v>0</v>
      </c>
      <c r="D111" s="34">
        <v>0</v>
      </c>
      <c r="E111" s="34">
        <v>0</v>
      </c>
      <c r="F111" s="33" t="s">
        <v>52</v>
      </c>
      <c r="G111" s="1" t="s">
        <v>1108</v>
      </c>
      <c r="H111" s="1" t="s">
        <v>2313</v>
      </c>
      <c r="I111" s="1" t="s">
        <v>2422</v>
      </c>
      <c r="J111" s="1" t="s">
        <v>52</v>
      </c>
      <c r="K111" s="1" t="s">
        <v>52</v>
      </c>
      <c r="M111" s="1" t="s">
        <v>52</v>
      </c>
      <c r="O111" s="1" t="s">
        <v>52</v>
      </c>
      <c r="P111" s="1" t="s">
        <v>52</v>
      </c>
      <c r="Q111" s="1" t="s">
        <v>52</v>
      </c>
      <c r="R111" s="1" t="s">
        <v>52</v>
      </c>
      <c r="S111" s="1" t="s">
        <v>52</v>
      </c>
      <c r="T111" s="1" t="s">
        <v>52</v>
      </c>
    </row>
    <row r="112" spans="1:20" ht="20.100000000000001" customHeight="1" x14ac:dyDescent="0.3">
      <c r="A112" s="33" t="s">
        <v>2423</v>
      </c>
      <c r="B112" s="34">
        <v>0</v>
      </c>
      <c r="C112" s="34">
        <v>0</v>
      </c>
      <c r="D112" s="34">
        <v>0</v>
      </c>
      <c r="E112" s="34">
        <v>0</v>
      </c>
      <c r="F112" s="33" t="s">
        <v>52</v>
      </c>
      <c r="G112" s="1" t="s">
        <v>1108</v>
      </c>
      <c r="H112" s="1" t="s">
        <v>2313</v>
      </c>
      <c r="I112" s="1" t="s">
        <v>2424</v>
      </c>
      <c r="J112" s="1" t="s">
        <v>52</v>
      </c>
      <c r="K112" s="1" t="s">
        <v>52</v>
      </c>
      <c r="M112" s="1" t="s">
        <v>52</v>
      </c>
      <c r="O112" s="1" t="s">
        <v>52</v>
      </c>
      <c r="P112" s="1" t="s">
        <v>52</v>
      </c>
      <c r="Q112" s="1" t="s">
        <v>52</v>
      </c>
      <c r="R112" s="1" t="s">
        <v>52</v>
      </c>
      <c r="S112" s="1" t="s">
        <v>52</v>
      </c>
      <c r="T112" s="1" t="s">
        <v>52</v>
      </c>
    </row>
    <row r="113" spans="1:20" ht="20.100000000000001" customHeight="1" x14ac:dyDescent="0.3">
      <c r="A113" s="33" t="s">
        <v>2315</v>
      </c>
      <c r="B113" s="34">
        <v>0</v>
      </c>
      <c r="C113" s="34">
        <v>0</v>
      </c>
      <c r="D113" s="34">
        <v>0</v>
      </c>
      <c r="E113" s="34">
        <v>0</v>
      </c>
      <c r="F113" s="33" t="s">
        <v>52</v>
      </c>
      <c r="G113" s="1" t="s">
        <v>1108</v>
      </c>
      <c r="H113" s="1" t="s">
        <v>2313</v>
      </c>
      <c r="I113" s="1" t="s">
        <v>2315</v>
      </c>
      <c r="J113" s="1" t="s">
        <v>52</v>
      </c>
      <c r="K113" s="1" t="s">
        <v>52</v>
      </c>
      <c r="M113" s="1" t="s">
        <v>52</v>
      </c>
      <c r="O113" s="1" t="s">
        <v>52</v>
      </c>
      <c r="P113" s="1" t="s">
        <v>52</v>
      </c>
      <c r="Q113" s="1" t="s">
        <v>52</v>
      </c>
      <c r="R113" s="1" t="s">
        <v>52</v>
      </c>
      <c r="S113" s="1" t="s">
        <v>52</v>
      </c>
      <c r="T113" s="1" t="s">
        <v>52</v>
      </c>
    </row>
    <row r="114" spans="1:20" ht="20.100000000000001" customHeight="1" x14ac:dyDescent="0.3">
      <c r="A114" s="33" t="s">
        <v>2315</v>
      </c>
      <c r="B114" s="34">
        <v>0</v>
      </c>
      <c r="C114" s="34">
        <v>0</v>
      </c>
      <c r="D114" s="34">
        <v>0</v>
      </c>
      <c r="E114" s="34">
        <v>0</v>
      </c>
      <c r="F114" s="33" t="s">
        <v>52</v>
      </c>
      <c r="G114" s="1" t="s">
        <v>1108</v>
      </c>
      <c r="H114" s="1" t="s">
        <v>2313</v>
      </c>
      <c r="I114" s="1" t="s">
        <v>52</v>
      </c>
      <c r="J114" s="1" t="s">
        <v>52</v>
      </c>
      <c r="K114" s="1" t="s">
        <v>52</v>
      </c>
      <c r="M114" s="1" t="s">
        <v>52</v>
      </c>
      <c r="O114" s="1" t="s">
        <v>52</v>
      </c>
      <c r="P114" s="1" t="s">
        <v>52</v>
      </c>
      <c r="Q114" s="1" t="s">
        <v>52</v>
      </c>
      <c r="R114" s="1" t="s">
        <v>52</v>
      </c>
      <c r="S114" s="1" t="s">
        <v>52</v>
      </c>
      <c r="T114" s="1" t="s">
        <v>52</v>
      </c>
    </row>
    <row r="115" spans="1:20" ht="20.100000000000001" customHeight="1" x14ac:dyDescent="0.3">
      <c r="A115" s="33" t="s">
        <v>2315</v>
      </c>
      <c r="B115" s="34">
        <v>0</v>
      </c>
      <c r="C115" s="34">
        <v>0</v>
      </c>
      <c r="D115" s="34">
        <v>0</v>
      </c>
      <c r="E115" s="34">
        <v>0</v>
      </c>
      <c r="F115" s="33" t="s">
        <v>52</v>
      </c>
      <c r="G115" s="1" t="s">
        <v>1108</v>
      </c>
      <c r="H115" s="1" t="s">
        <v>2313</v>
      </c>
      <c r="I115" s="1" t="s">
        <v>2315</v>
      </c>
      <c r="J115" s="1" t="s">
        <v>52</v>
      </c>
      <c r="K115" s="1" t="s">
        <v>52</v>
      </c>
      <c r="M115" s="1" t="s">
        <v>52</v>
      </c>
      <c r="O115" s="1" t="s">
        <v>52</v>
      </c>
      <c r="P115" s="1" t="s">
        <v>52</v>
      </c>
      <c r="Q115" s="1" t="s">
        <v>52</v>
      </c>
      <c r="R115" s="1" t="s">
        <v>52</v>
      </c>
      <c r="S115" s="1" t="s">
        <v>52</v>
      </c>
      <c r="T115" s="1" t="s">
        <v>52</v>
      </c>
    </row>
    <row r="116" spans="1:20" ht="20.100000000000001" customHeight="1" x14ac:dyDescent="0.3">
      <c r="A116" s="33" t="s">
        <v>2425</v>
      </c>
      <c r="B116" s="34">
        <v>1930.7</v>
      </c>
      <c r="C116" s="34">
        <v>0</v>
      </c>
      <c r="D116" s="34">
        <v>0</v>
      </c>
      <c r="E116" s="34">
        <v>1930.7</v>
      </c>
      <c r="F116" s="33" t="s">
        <v>52</v>
      </c>
      <c r="G116" s="1" t="s">
        <v>1108</v>
      </c>
      <c r="H116" s="1" t="s">
        <v>2313</v>
      </c>
      <c r="I116" s="1" t="s">
        <v>2426</v>
      </c>
      <c r="J116" s="1" t="s">
        <v>52</v>
      </c>
      <c r="K116" s="1" t="s">
        <v>52</v>
      </c>
      <c r="M116" s="1" t="s">
        <v>52</v>
      </c>
      <c r="O116" s="1" t="s">
        <v>52</v>
      </c>
      <c r="P116" s="1" t="s">
        <v>52</v>
      </c>
      <c r="Q116" s="1" t="s">
        <v>52</v>
      </c>
      <c r="R116" s="1" t="s">
        <v>52</v>
      </c>
      <c r="S116" s="1" t="s">
        <v>52</v>
      </c>
      <c r="T116" s="1" t="s">
        <v>52</v>
      </c>
    </row>
    <row r="117" spans="1:20" ht="20.100000000000001" customHeight="1" x14ac:dyDescent="0.3">
      <c r="A117" s="33" t="s">
        <v>2427</v>
      </c>
      <c r="B117" s="34">
        <v>0</v>
      </c>
      <c r="C117" s="34">
        <v>8942.4</v>
      </c>
      <c r="D117" s="34">
        <v>0</v>
      </c>
      <c r="E117" s="34">
        <v>8942.4</v>
      </c>
      <c r="F117" s="33" t="s">
        <v>52</v>
      </c>
      <c r="G117" s="1" t="s">
        <v>1108</v>
      </c>
      <c r="H117" s="1" t="s">
        <v>2313</v>
      </c>
      <c r="I117" s="1" t="s">
        <v>2428</v>
      </c>
      <c r="J117" s="1" t="s">
        <v>52</v>
      </c>
      <c r="K117" s="1" t="s">
        <v>52</v>
      </c>
      <c r="M117" s="1" t="s">
        <v>52</v>
      </c>
      <c r="O117" s="1" t="s">
        <v>52</v>
      </c>
      <c r="P117" s="1" t="s">
        <v>52</v>
      </c>
      <c r="Q117" s="1" t="s">
        <v>52</v>
      </c>
      <c r="R117" s="1" t="s">
        <v>52</v>
      </c>
      <c r="S117" s="1" t="s">
        <v>52</v>
      </c>
      <c r="T117" s="1" t="s">
        <v>52</v>
      </c>
    </row>
    <row r="118" spans="1:20" ht="20.100000000000001" customHeight="1" x14ac:dyDescent="0.3">
      <c r="A118" s="33" t="s">
        <v>2429</v>
      </c>
      <c r="B118" s="34">
        <v>0</v>
      </c>
      <c r="C118" s="34">
        <v>0</v>
      </c>
      <c r="D118" s="34">
        <v>1560.3</v>
      </c>
      <c r="E118" s="34">
        <v>1560.3</v>
      </c>
      <c r="F118" s="33" t="s">
        <v>52</v>
      </c>
      <c r="G118" s="1" t="s">
        <v>1108</v>
      </c>
      <c r="H118" s="1" t="s">
        <v>2313</v>
      </c>
      <c r="I118" s="1" t="s">
        <v>2430</v>
      </c>
      <c r="J118" s="1" t="s">
        <v>52</v>
      </c>
      <c r="K118" s="1" t="s">
        <v>52</v>
      </c>
      <c r="M118" s="1" t="s">
        <v>52</v>
      </c>
      <c r="O118" s="1" t="s">
        <v>52</v>
      </c>
      <c r="P118" s="1" t="s">
        <v>52</v>
      </c>
      <c r="Q118" s="1" t="s">
        <v>52</v>
      </c>
      <c r="R118" s="1" t="s">
        <v>52</v>
      </c>
      <c r="S118" s="1" t="s">
        <v>52</v>
      </c>
      <c r="T118" s="1" t="s">
        <v>52</v>
      </c>
    </row>
    <row r="119" spans="1:20" ht="20.100000000000001" customHeight="1" x14ac:dyDescent="0.3">
      <c r="A119" s="33" t="s">
        <v>2315</v>
      </c>
      <c r="B119" s="34">
        <v>0</v>
      </c>
      <c r="C119" s="34">
        <v>0</v>
      </c>
      <c r="D119" s="34">
        <v>0</v>
      </c>
      <c r="E119" s="34">
        <v>0</v>
      </c>
      <c r="F119" s="33" t="s">
        <v>52</v>
      </c>
      <c r="G119" s="1" t="s">
        <v>1108</v>
      </c>
      <c r="H119" s="1" t="s">
        <v>2313</v>
      </c>
      <c r="I119" s="1" t="s">
        <v>2315</v>
      </c>
      <c r="J119" s="1" t="s">
        <v>52</v>
      </c>
      <c r="K119" s="1" t="s">
        <v>52</v>
      </c>
      <c r="M119" s="1" t="s">
        <v>52</v>
      </c>
      <c r="O119" s="1" t="s">
        <v>52</v>
      </c>
      <c r="P119" s="1" t="s">
        <v>52</v>
      </c>
      <c r="Q119" s="1" t="s">
        <v>52</v>
      </c>
      <c r="R119" s="1" t="s">
        <v>52</v>
      </c>
      <c r="S119" s="1" t="s">
        <v>52</v>
      </c>
      <c r="T119" s="1" t="s">
        <v>52</v>
      </c>
    </row>
    <row r="120" spans="1:20" ht="20.100000000000001" customHeight="1" x14ac:dyDescent="0.3">
      <c r="A120" s="33" t="s">
        <v>2340</v>
      </c>
      <c r="B120" s="34">
        <v>1930.7</v>
      </c>
      <c r="C120" s="34">
        <v>8942.4</v>
      </c>
      <c r="D120" s="34">
        <v>1560.3</v>
      </c>
      <c r="E120" s="34">
        <v>12433.4</v>
      </c>
      <c r="F120" s="33" t="s">
        <v>52</v>
      </c>
      <c r="G120" s="1" t="s">
        <v>1108</v>
      </c>
      <c r="H120" s="1" t="s">
        <v>2313</v>
      </c>
      <c r="I120" s="1" t="s">
        <v>2341</v>
      </c>
      <c r="J120" s="1" t="s">
        <v>52</v>
      </c>
      <c r="K120" s="1" t="s">
        <v>52</v>
      </c>
      <c r="M120" s="1" t="s">
        <v>52</v>
      </c>
      <c r="O120" s="1" t="s">
        <v>52</v>
      </c>
      <c r="P120" s="1" t="s">
        <v>52</v>
      </c>
      <c r="Q120" s="1" t="s">
        <v>52</v>
      </c>
      <c r="R120" s="1" t="s">
        <v>52</v>
      </c>
      <c r="S120" s="1" t="s">
        <v>52</v>
      </c>
      <c r="T120" s="1" t="s">
        <v>52</v>
      </c>
    </row>
    <row r="121" spans="1:20" ht="20.100000000000001" customHeight="1" x14ac:dyDescent="0.3">
      <c r="A121" s="33" t="s">
        <v>2342</v>
      </c>
      <c r="B121" s="35">
        <v>1930</v>
      </c>
      <c r="C121" s="35">
        <v>8942</v>
      </c>
      <c r="D121" s="35">
        <v>1560</v>
      </c>
      <c r="E121" s="35">
        <v>12432</v>
      </c>
      <c r="F121" s="36"/>
    </row>
    <row r="122" spans="1:20" ht="20.100000000000001" customHeight="1" x14ac:dyDescent="0.3">
      <c r="A122" s="36"/>
      <c r="B122" s="36"/>
      <c r="C122" s="36"/>
      <c r="D122" s="36"/>
      <c r="E122" s="36"/>
      <c r="F122" s="36"/>
    </row>
    <row r="123" spans="1:20" ht="20.100000000000001" customHeight="1" x14ac:dyDescent="0.3">
      <c r="A123" s="36" t="s">
        <v>2431</v>
      </c>
      <c r="B123" s="36"/>
      <c r="C123" s="36"/>
      <c r="D123" s="36"/>
      <c r="E123" s="36"/>
      <c r="F123" s="33" t="s">
        <v>52</v>
      </c>
      <c r="G123" s="1" t="s">
        <v>1162</v>
      </c>
      <c r="I123" s="1" t="s">
        <v>1159</v>
      </c>
      <c r="J123" s="1" t="s">
        <v>1160</v>
      </c>
      <c r="K123" s="1" t="s">
        <v>972</v>
      </c>
    </row>
    <row r="124" spans="1:20" ht="20.100000000000001" customHeight="1" x14ac:dyDescent="0.3">
      <c r="A124" s="33" t="s">
        <v>52</v>
      </c>
      <c r="B124" s="34"/>
      <c r="C124" s="34"/>
      <c r="D124" s="34"/>
      <c r="E124" s="34"/>
      <c r="F124" s="33" t="s">
        <v>52</v>
      </c>
      <c r="G124" s="1" t="s">
        <v>1162</v>
      </c>
      <c r="H124" s="1" t="s">
        <v>2311</v>
      </c>
      <c r="I124" s="1" t="s">
        <v>52</v>
      </c>
      <c r="J124" s="1" t="s">
        <v>52</v>
      </c>
      <c r="K124" s="1" t="s">
        <v>52</v>
      </c>
      <c r="L124">
        <v>1</v>
      </c>
      <c r="M124" s="1" t="s">
        <v>52</v>
      </c>
      <c r="O124" s="1" t="s">
        <v>52</v>
      </c>
      <c r="P124" s="1" t="s">
        <v>52</v>
      </c>
      <c r="Q124" s="1" t="s">
        <v>52</v>
      </c>
      <c r="R124" s="1" t="s">
        <v>52</v>
      </c>
      <c r="S124" s="1" t="s">
        <v>52</v>
      </c>
      <c r="T124" s="1" t="s">
        <v>52</v>
      </c>
    </row>
    <row r="125" spans="1:20" ht="20.100000000000001" customHeight="1" x14ac:dyDescent="0.3">
      <c r="A125" s="33" t="s">
        <v>2432</v>
      </c>
      <c r="B125" s="34">
        <v>0</v>
      </c>
      <c r="C125" s="34">
        <v>0</v>
      </c>
      <c r="D125" s="34">
        <v>0</v>
      </c>
      <c r="E125" s="34">
        <v>0</v>
      </c>
      <c r="F125" s="33" t="s">
        <v>52</v>
      </c>
      <c r="G125" s="1" t="s">
        <v>1162</v>
      </c>
      <c r="H125" s="1" t="s">
        <v>2313</v>
      </c>
      <c r="I125" s="1" t="s">
        <v>2433</v>
      </c>
      <c r="J125" s="1" t="s">
        <v>52</v>
      </c>
      <c r="K125" s="1" t="s">
        <v>52</v>
      </c>
      <c r="M125" s="1" t="s">
        <v>52</v>
      </c>
      <c r="O125" s="1" t="s">
        <v>52</v>
      </c>
      <c r="P125" s="1" t="s">
        <v>52</v>
      </c>
      <c r="Q125" s="1" t="s">
        <v>52</v>
      </c>
      <c r="R125" s="1" t="s">
        <v>52</v>
      </c>
      <c r="S125" s="1" t="s">
        <v>52</v>
      </c>
      <c r="T125" s="1" t="s">
        <v>52</v>
      </c>
    </row>
    <row r="126" spans="1:20" ht="20.100000000000001" customHeight="1" x14ac:dyDescent="0.3">
      <c r="A126" s="33" t="s">
        <v>2315</v>
      </c>
      <c r="B126" s="34">
        <v>0</v>
      </c>
      <c r="C126" s="34">
        <v>0</v>
      </c>
      <c r="D126" s="34">
        <v>0</v>
      </c>
      <c r="E126" s="34">
        <v>0</v>
      </c>
      <c r="F126" s="33" t="s">
        <v>52</v>
      </c>
      <c r="G126" s="1" t="s">
        <v>1162</v>
      </c>
      <c r="H126" s="1" t="s">
        <v>2313</v>
      </c>
      <c r="I126" s="1" t="s">
        <v>52</v>
      </c>
      <c r="J126" s="1" t="s">
        <v>52</v>
      </c>
      <c r="K126" s="1" t="s">
        <v>52</v>
      </c>
      <c r="M126" s="1" t="s">
        <v>52</v>
      </c>
      <c r="O126" s="1" t="s">
        <v>52</v>
      </c>
      <c r="P126" s="1" t="s">
        <v>52</v>
      </c>
      <c r="Q126" s="1" t="s">
        <v>52</v>
      </c>
      <c r="R126" s="1" t="s">
        <v>52</v>
      </c>
      <c r="S126" s="1" t="s">
        <v>52</v>
      </c>
      <c r="T126" s="1" t="s">
        <v>52</v>
      </c>
    </row>
    <row r="127" spans="1:20" ht="20.100000000000001" customHeight="1" x14ac:dyDescent="0.3">
      <c r="A127" s="33" t="s">
        <v>2434</v>
      </c>
      <c r="B127" s="34">
        <v>0</v>
      </c>
      <c r="C127" s="34">
        <v>0</v>
      </c>
      <c r="D127" s="34">
        <v>0</v>
      </c>
      <c r="E127" s="34">
        <v>0</v>
      </c>
      <c r="F127" s="33" t="s">
        <v>52</v>
      </c>
      <c r="G127" s="1" t="s">
        <v>1162</v>
      </c>
      <c r="H127" s="1" t="s">
        <v>2313</v>
      </c>
      <c r="I127" s="1" t="s">
        <v>2435</v>
      </c>
      <c r="J127" s="1" t="s">
        <v>52</v>
      </c>
      <c r="K127" s="1" t="s">
        <v>52</v>
      </c>
      <c r="M127" s="1" t="s">
        <v>52</v>
      </c>
      <c r="O127" s="1" t="s">
        <v>52</v>
      </c>
      <c r="P127" s="1" t="s">
        <v>52</v>
      </c>
      <c r="Q127" s="1" t="s">
        <v>52</v>
      </c>
      <c r="R127" s="1" t="s">
        <v>52</v>
      </c>
      <c r="S127" s="1" t="s">
        <v>52</v>
      </c>
      <c r="T127" s="1" t="s">
        <v>52</v>
      </c>
    </row>
    <row r="128" spans="1:20" ht="20.100000000000001" customHeight="1" x14ac:dyDescent="0.3">
      <c r="A128" s="33" t="s">
        <v>2417</v>
      </c>
      <c r="B128" s="34">
        <v>0</v>
      </c>
      <c r="C128" s="34">
        <v>0</v>
      </c>
      <c r="D128" s="34">
        <v>0</v>
      </c>
      <c r="E128" s="34">
        <v>0</v>
      </c>
      <c r="F128" s="33" t="s">
        <v>52</v>
      </c>
      <c r="G128" s="1" t="s">
        <v>1162</v>
      </c>
      <c r="H128" s="1" t="s">
        <v>2313</v>
      </c>
      <c r="I128" s="1" t="s">
        <v>2418</v>
      </c>
      <c r="J128" s="1" t="s">
        <v>52</v>
      </c>
      <c r="K128" s="1" t="s">
        <v>52</v>
      </c>
      <c r="M128" s="1" t="s">
        <v>52</v>
      </c>
      <c r="O128" s="1" t="s">
        <v>52</v>
      </c>
      <c r="P128" s="1" t="s">
        <v>52</v>
      </c>
      <c r="Q128" s="1" t="s">
        <v>52</v>
      </c>
      <c r="R128" s="1" t="s">
        <v>52</v>
      </c>
      <c r="S128" s="1" t="s">
        <v>52</v>
      </c>
      <c r="T128" s="1" t="s">
        <v>52</v>
      </c>
    </row>
    <row r="129" spans="1:20" ht="20.100000000000001" customHeight="1" x14ac:dyDescent="0.3">
      <c r="A129" s="33" t="s">
        <v>2436</v>
      </c>
      <c r="B129" s="34">
        <v>0</v>
      </c>
      <c r="C129" s="34">
        <v>0</v>
      </c>
      <c r="D129" s="34">
        <v>0</v>
      </c>
      <c r="E129" s="34">
        <v>0</v>
      </c>
      <c r="F129" s="33" t="s">
        <v>52</v>
      </c>
      <c r="G129" s="1" t="s">
        <v>1162</v>
      </c>
      <c r="H129" s="1" t="s">
        <v>2313</v>
      </c>
      <c r="I129" s="1" t="s">
        <v>2437</v>
      </c>
      <c r="J129" s="1" t="s">
        <v>52</v>
      </c>
      <c r="K129" s="1" t="s">
        <v>52</v>
      </c>
      <c r="M129" s="1" t="s">
        <v>52</v>
      </c>
      <c r="O129" s="1" t="s">
        <v>52</v>
      </c>
      <c r="P129" s="1" t="s">
        <v>52</v>
      </c>
      <c r="Q129" s="1" t="s">
        <v>52</v>
      </c>
      <c r="R129" s="1" t="s">
        <v>52</v>
      </c>
      <c r="S129" s="1" t="s">
        <v>52</v>
      </c>
      <c r="T129" s="1" t="s">
        <v>52</v>
      </c>
    </row>
    <row r="130" spans="1:20" ht="20.100000000000001" customHeight="1" x14ac:dyDescent="0.3">
      <c r="A130" s="33" t="s">
        <v>2438</v>
      </c>
      <c r="B130" s="34">
        <v>0</v>
      </c>
      <c r="C130" s="34">
        <v>0</v>
      </c>
      <c r="D130" s="34">
        <v>0</v>
      </c>
      <c r="E130" s="34">
        <v>0</v>
      </c>
      <c r="F130" s="33" t="s">
        <v>52</v>
      </c>
      <c r="G130" s="1" t="s">
        <v>1162</v>
      </c>
      <c r="H130" s="1" t="s">
        <v>2313</v>
      </c>
      <c r="I130" s="1" t="s">
        <v>2439</v>
      </c>
      <c r="J130" s="1" t="s">
        <v>52</v>
      </c>
      <c r="K130" s="1" t="s">
        <v>52</v>
      </c>
      <c r="M130" s="1" t="s">
        <v>52</v>
      </c>
      <c r="O130" s="1" t="s">
        <v>52</v>
      </c>
      <c r="P130" s="1" t="s">
        <v>52</v>
      </c>
      <c r="Q130" s="1" t="s">
        <v>52</v>
      </c>
      <c r="R130" s="1" t="s">
        <v>52</v>
      </c>
      <c r="S130" s="1" t="s">
        <v>52</v>
      </c>
      <c r="T130" s="1" t="s">
        <v>52</v>
      </c>
    </row>
    <row r="131" spans="1:20" ht="20.100000000000001" customHeight="1" x14ac:dyDescent="0.3">
      <c r="A131" s="33" t="s">
        <v>2440</v>
      </c>
      <c r="B131" s="34">
        <v>0</v>
      </c>
      <c r="C131" s="34">
        <v>0</v>
      </c>
      <c r="D131" s="34">
        <v>0</v>
      </c>
      <c r="E131" s="34">
        <v>0</v>
      </c>
      <c r="F131" s="33" t="s">
        <v>52</v>
      </c>
      <c r="G131" s="1" t="s">
        <v>1162</v>
      </c>
      <c r="H131" s="1" t="s">
        <v>2313</v>
      </c>
      <c r="I131" s="1" t="s">
        <v>2393</v>
      </c>
      <c r="J131" s="1" t="s">
        <v>52</v>
      </c>
      <c r="K131" s="1" t="s">
        <v>52</v>
      </c>
      <c r="M131" s="1" t="s">
        <v>52</v>
      </c>
      <c r="O131" s="1" t="s">
        <v>52</v>
      </c>
      <c r="P131" s="1" t="s">
        <v>52</v>
      </c>
      <c r="Q131" s="1" t="s">
        <v>52</v>
      </c>
      <c r="R131" s="1" t="s">
        <v>52</v>
      </c>
      <c r="S131" s="1" t="s">
        <v>52</v>
      </c>
      <c r="T131" s="1" t="s">
        <v>52</v>
      </c>
    </row>
    <row r="132" spans="1:20" ht="20.100000000000001" customHeight="1" x14ac:dyDescent="0.3">
      <c r="A132" s="33" t="s">
        <v>2441</v>
      </c>
      <c r="B132" s="34">
        <v>0</v>
      </c>
      <c r="C132" s="34">
        <v>0</v>
      </c>
      <c r="D132" s="34">
        <v>0</v>
      </c>
      <c r="E132" s="34">
        <v>0</v>
      </c>
      <c r="F132" s="33" t="s">
        <v>52</v>
      </c>
      <c r="G132" s="1" t="s">
        <v>1162</v>
      </c>
      <c r="H132" s="1" t="s">
        <v>2313</v>
      </c>
      <c r="I132" s="1" t="s">
        <v>2441</v>
      </c>
      <c r="J132" s="1" t="s">
        <v>52</v>
      </c>
      <c r="K132" s="1" t="s">
        <v>52</v>
      </c>
      <c r="M132" s="1" t="s">
        <v>52</v>
      </c>
      <c r="O132" s="1" t="s">
        <v>52</v>
      </c>
      <c r="P132" s="1" t="s">
        <v>52</v>
      </c>
      <c r="Q132" s="1" t="s">
        <v>52</v>
      </c>
      <c r="R132" s="1" t="s">
        <v>52</v>
      </c>
      <c r="S132" s="1" t="s">
        <v>52</v>
      </c>
      <c r="T132" s="1" t="s">
        <v>52</v>
      </c>
    </row>
    <row r="133" spans="1:20" ht="20.100000000000001" customHeight="1" x14ac:dyDescent="0.3">
      <c r="A133" s="33" t="s">
        <v>2442</v>
      </c>
      <c r="B133" s="34">
        <v>4696.8</v>
      </c>
      <c r="C133" s="34">
        <v>0</v>
      </c>
      <c r="D133" s="34">
        <v>0</v>
      </c>
      <c r="E133" s="34">
        <v>4696.8</v>
      </c>
      <c r="F133" s="33" t="s">
        <v>52</v>
      </c>
      <c r="G133" s="1" t="s">
        <v>1162</v>
      </c>
      <c r="H133" s="1" t="s">
        <v>2313</v>
      </c>
      <c r="I133" s="1" t="s">
        <v>2443</v>
      </c>
      <c r="J133" s="1" t="s">
        <v>52</v>
      </c>
      <c r="K133" s="1" t="s">
        <v>52</v>
      </c>
      <c r="M133" s="1" t="s">
        <v>52</v>
      </c>
      <c r="O133" s="1" t="s">
        <v>52</v>
      </c>
      <c r="P133" s="1" t="s">
        <v>52</v>
      </c>
      <c r="Q133" s="1" t="s">
        <v>52</v>
      </c>
      <c r="R133" s="1" t="s">
        <v>52</v>
      </c>
      <c r="S133" s="1" t="s">
        <v>52</v>
      </c>
      <c r="T133" s="1" t="s">
        <v>52</v>
      </c>
    </row>
    <row r="134" spans="1:20" ht="20.100000000000001" customHeight="1" x14ac:dyDescent="0.3">
      <c r="A134" s="33" t="s">
        <v>2444</v>
      </c>
      <c r="B134" s="34">
        <v>0</v>
      </c>
      <c r="C134" s="34">
        <v>19186.8</v>
      </c>
      <c r="D134" s="34">
        <v>0</v>
      </c>
      <c r="E134" s="34">
        <v>19186.8</v>
      </c>
      <c r="F134" s="33" t="s">
        <v>52</v>
      </c>
      <c r="G134" s="1" t="s">
        <v>1162</v>
      </c>
      <c r="H134" s="1" t="s">
        <v>2313</v>
      </c>
      <c r="I134" s="1" t="s">
        <v>2445</v>
      </c>
      <c r="J134" s="1" t="s">
        <v>52</v>
      </c>
      <c r="K134" s="1" t="s">
        <v>52</v>
      </c>
      <c r="M134" s="1" t="s">
        <v>52</v>
      </c>
      <c r="O134" s="1" t="s">
        <v>52</v>
      </c>
      <c r="P134" s="1" t="s">
        <v>52</v>
      </c>
      <c r="Q134" s="1" t="s">
        <v>52</v>
      </c>
      <c r="R134" s="1" t="s">
        <v>52</v>
      </c>
      <c r="S134" s="1" t="s">
        <v>52</v>
      </c>
      <c r="T134" s="1" t="s">
        <v>52</v>
      </c>
    </row>
    <row r="135" spans="1:20" ht="20.100000000000001" customHeight="1" x14ac:dyDescent="0.3">
      <c r="A135" s="33" t="s">
        <v>2446</v>
      </c>
      <c r="B135" s="34">
        <v>0</v>
      </c>
      <c r="C135" s="34">
        <v>0</v>
      </c>
      <c r="D135" s="34">
        <v>4328.8</v>
      </c>
      <c r="E135" s="34">
        <v>4328.8</v>
      </c>
      <c r="F135" s="33" t="s">
        <v>52</v>
      </c>
      <c r="G135" s="1" t="s">
        <v>1162</v>
      </c>
      <c r="H135" s="1" t="s">
        <v>2313</v>
      </c>
      <c r="I135" s="1" t="s">
        <v>2447</v>
      </c>
      <c r="J135" s="1" t="s">
        <v>52</v>
      </c>
      <c r="K135" s="1" t="s">
        <v>52</v>
      </c>
      <c r="M135" s="1" t="s">
        <v>52</v>
      </c>
      <c r="O135" s="1" t="s">
        <v>52</v>
      </c>
      <c r="P135" s="1" t="s">
        <v>52</v>
      </c>
      <c r="Q135" s="1" t="s">
        <v>52</v>
      </c>
      <c r="R135" s="1" t="s">
        <v>52</v>
      </c>
      <c r="S135" s="1" t="s">
        <v>52</v>
      </c>
      <c r="T135" s="1" t="s">
        <v>52</v>
      </c>
    </row>
    <row r="136" spans="1:20" ht="20.100000000000001" customHeight="1" x14ac:dyDescent="0.3">
      <c r="A136" s="33" t="s">
        <v>2315</v>
      </c>
      <c r="B136" s="34">
        <v>0</v>
      </c>
      <c r="C136" s="34">
        <v>0</v>
      </c>
      <c r="D136" s="34">
        <v>0</v>
      </c>
      <c r="E136" s="34">
        <v>0</v>
      </c>
      <c r="F136" s="33" t="s">
        <v>52</v>
      </c>
      <c r="G136" s="1" t="s">
        <v>1162</v>
      </c>
      <c r="H136" s="1" t="s">
        <v>2313</v>
      </c>
      <c r="I136" s="1" t="s">
        <v>2315</v>
      </c>
      <c r="J136" s="1" t="s">
        <v>52</v>
      </c>
      <c r="K136" s="1" t="s">
        <v>52</v>
      </c>
      <c r="M136" s="1" t="s">
        <v>52</v>
      </c>
      <c r="O136" s="1" t="s">
        <v>52</v>
      </c>
      <c r="P136" s="1" t="s">
        <v>52</v>
      </c>
      <c r="Q136" s="1" t="s">
        <v>52</v>
      </c>
      <c r="R136" s="1" t="s">
        <v>52</v>
      </c>
      <c r="S136" s="1" t="s">
        <v>52</v>
      </c>
      <c r="T136" s="1" t="s">
        <v>52</v>
      </c>
    </row>
    <row r="137" spans="1:20" ht="20.100000000000001" customHeight="1" x14ac:dyDescent="0.3">
      <c r="A137" s="33" t="s">
        <v>2340</v>
      </c>
      <c r="B137" s="34">
        <v>4696.8</v>
      </c>
      <c r="C137" s="34">
        <v>19186.8</v>
      </c>
      <c r="D137" s="34">
        <v>4328.8</v>
      </c>
      <c r="E137" s="34">
        <v>28212.400000000001</v>
      </c>
      <c r="F137" s="33" t="s">
        <v>52</v>
      </c>
      <c r="G137" s="1" t="s">
        <v>1162</v>
      </c>
      <c r="H137" s="1" t="s">
        <v>2313</v>
      </c>
      <c r="I137" s="1" t="s">
        <v>2341</v>
      </c>
      <c r="J137" s="1" t="s">
        <v>52</v>
      </c>
      <c r="K137" s="1" t="s">
        <v>52</v>
      </c>
      <c r="M137" s="1" t="s">
        <v>52</v>
      </c>
      <c r="O137" s="1" t="s">
        <v>52</v>
      </c>
      <c r="P137" s="1" t="s">
        <v>52</v>
      </c>
      <c r="Q137" s="1" t="s">
        <v>52</v>
      </c>
      <c r="R137" s="1" t="s">
        <v>52</v>
      </c>
      <c r="S137" s="1" t="s">
        <v>52</v>
      </c>
      <c r="T137" s="1" t="s">
        <v>52</v>
      </c>
    </row>
    <row r="138" spans="1:20" ht="20.100000000000001" customHeight="1" x14ac:dyDescent="0.3">
      <c r="A138" s="33" t="s">
        <v>2342</v>
      </c>
      <c r="B138" s="35">
        <v>4696</v>
      </c>
      <c r="C138" s="35">
        <v>19186</v>
      </c>
      <c r="D138" s="35">
        <v>4328</v>
      </c>
      <c r="E138" s="35">
        <v>28210</v>
      </c>
      <c r="F138" s="36"/>
    </row>
    <row r="139" spans="1:20" ht="20.100000000000001" customHeight="1" x14ac:dyDescent="0.3">
      <c r="A139" s="36"/>
      <c r="B139" s="36"/>
      <c r="C139" s="36"/>
      <c r="D139" s="36"/>
      <c r="E139" s="36"/>
      <c r="F139" s="36"/>
    </row>
    <row r="140" spans="1:20" ht="20.100000000000001" customHeight="1" x14ac:dyDescent="0.3">
      <c r="A140" s="36" t="s">
        <v>2448</v>
      </c>
      <c r="B140" s="36"/>
      <c r="C140" s="36"/>
      <c r="D140" s="36"/>
      <c r="E140" s="36"/>
      <c r="F140" s="33" t="s">
        <v>52</v>
      </c>
      <c r="G140" s="1" t="s">
        <v>1099</v>
      </c>
      <c r="I140" s="1" t="s">
        <v>1096</v>
      </c>
      <c r="J140" s="1" t="s">
        <v>1097</v>
      </c>
      <c r="K140" s="1" t="s">
        <v>972</v>
      </c>
    </row>
    <row r="141" spans="1:20" ht="20.100000000000001" customHeight="1" x14ac:dyDescent="0.3">
      <c r="A141" s="33" t="s">
        <v>52</v>
      </c>
      <c r="B141" s="34"/>
      <c r="C141" s="34"/>
      <c r="D141" s="34"/>
      <c r="E141" s="34"/>
      <c r="F141" s="33" t="s">
        <v>52</v>
      </c>
      <c r="G141" s="1" t="s">
        <v>1099</v>
      </c>
      <c r="H141" s="1" t="s">
        <v>2311</v>
      </c>
      <c r="I141" s="1" t="s">
        <v>52</v>
      </c>
      <c r="J141" s="1" t="s">
        <v>52</v>
      </c>
      <c r="K141" s="1" t="s">
        <v>52</v>
      </c>
      <c r="L141">
        <v>1</v>
      </c>
      <c r="M141" s="1" t="s">
        <v>52</v>
      </c>
      <c r="O141" s="1" t="s">
        <v>52</v>
      </c>
      <c r="P141" s="1" t="s">
        <v>52</v>
      </c>
      <c r="Q141" s="1" t="s">
        <v>52</v>
      </c>
      <c r="R141" s="1" t="s">
        <v>52</v>
      </c>
      <c r="S141" s="1" t="s">
        <v>52</v>
      </c>
      <c r="T141" s="1" t="s">
        <v>52</v>
      </c>
    </row>
    <row r="142" spans="1:20" ht="20.100000000000001" customHeight="1" x14ac:dyDescent="0.3">
      <c r="A142" s="33" t="s">
        <v>2449</v>
      </c>
      <c r="B142" s="34">
        <v>0</v>
      </c>
      <c r="C142" s="34">
        <v>0</v>
      </c>
      <c r="D142" s="34">
        <v>0</v>
      </c>
      <c r="E142" s="34">
        <v>0</v>
      </c>
      <c r="F142" s="33" t="s">
        <v>52</v>
      </c>
      <c r="G142" s="1" t="s">
        <v>1099</v>
      </c>
      <c r="H142" s="1" t="s">
        <v>2313</v>
      </c>
      <c r="I142" s="1" t="s">
        <v>2450</v>
      </c>
      <c r="J142" s="1" t="s">
        <v>52</v>
      </c>
      <c r="K142" s="1" t="s">
        <v>52</v>
      </c>
      <c r="M142" s="1" t="s">
        <v>52</v>
      </c>
      <c r="O142" s="1" t="s">
        <v>52</v>
      </c>
      <c r="P142" s="1" t="s">
        <v>52</v>
      </c>
      <c r="Q142" s="1" t="s">
        <v>52</v>
      </c>
      <c r="R142" s="1" t="s">
        <v>52</v>
      </c>
      <c r="S142" s="1" t="s">
        <v>52</v>
      </c>
      <c r="T142" s="1" t="s">
        <v>52</v>
      </c>
    </row>
    <row r="143" spans="1:20" ht="20.100000000000001" customHeight="1" x14ac:dyDescent="0.3">
      <c r="A143" s="33" t="s">
        <v>2315</v>
      </c>
      <c r="B143" s="34">
        <v>0</v>
      </c>
      <c r="C143" s="34">
        <v>0</v>
      </c>
      <c r="D143" s="34">
        <v>0</v>
      </c>
      <c r="E143" s="34">
        <v>0</v>
      </c>
      <c r="F143" s="33" t="s">
        <v>52</v>
      </c>
      <c r="G143" s="1" t="s">
        <v>1099</v>
      </c>
      <c r="H143" s="1" t="s">
        <v>2313</v>
      </c>
      <c r="I143" s="1" t="s">
        <v>52</v>
      </c>
      <c r="J143" s="1" t="s">
        <v>52</v>
      </c>
      <c r="K143" s="1" t="s">
        <v>52</v>
      </c>
      <c r="M143" s="1" t="s">
        <v>52</v>
      </c>
      <c r="O143" s="1" t="s">
        <v>52</v>
      </c>
      <c r="P143" s="1" t="s">
        <v>52</v>
      </c>
      <c r="Q143" s="1" t="s">
        <v>52</v>
      </c>
      <c r="R143" s="1" t="s">
        <v>52</v>
      </c>
      <c r="S143" s="1" t="s">
        <v>52</v>
      </c>
      <c r="T143" s="1" t="s">
        <v>52</v>
      </c>
    </row>
    <row r="144" spans="1:20" ht="20.100000000000001" customHeight="1" x14ac:dyDescent="0.3">
      <c r="A144" s="33" t="s">
        <v>2415</v>
      </c>
      <c r="B144" s="34">
        <v>0</v>
      </c>
      <c r="C144" s="34">
        <v>0</v>
      </c>
      <c r="D144" s="34">
        <v>0</v>
      </c>
      <c r="E144" s="34">
        <v>0</v>
      </c>
      <c r="F144" s="33" t="s">
        <v>52</v>
      </c>
      <c r="G144" s="1" t="s">
        <v>1099</v>
      </c>
      <c r="H144" s="1" t="s">
        <v>2313</v>
      </c>
      <c r="I144" s="1" t="s">
        <v>2416</v>
      </c>
      <c r="J144" s="1" t="s">
        <v>52</v>
      </c>
      <c r="K144" s="1" t="s">
        <v>52</v>
      </c>
      <c r="M144" s="1" t="s">
        <v>52</v>
      </c>
      <c r="O144" s="1" t="s">
        <v>52</v>
      </c>
      <c r="P144" s="1" t="s">
        <v>52</v>
      </c>
      <c r="Q144" s="1" t="s">
        <v>52</v>
      </c>
      <c r="R144" s="1" t="s">
        <v>52</v>
      </c>
      <c r="S144" s="1" t="s">
        <v>52</v>
      </c>
      <c r="T144" s="1" t="s">
        <v>52</v>
      </c>
    </row>
    <row r="145" spans="1:20" ht="20.100000000000001" customHeight="1" x14ac:dyDescent="0.3">
      <c r="A145" s="33" t="s">
        <v>2451</v>
      </c>
      <c r="B145" s="34">
        <v>0</v>
      </c>
      <c r="C145" s="34">
        <v>0</v>
      </c>
      <c r="D145" s="34">
        <v>0</v>
      </c>
      <c r="E145" s="34">
        <v>0</v>
      </c>
      <c r="F145" s="33" t="s">
        <v>52</v>
      </c>
      <c r="G145" s="1" t="s">
        <v>1099</v>
      </c>
      <c r="H145" s="1" t="s">
        <v>2313</v>
      </c>
      <c r="I145" s="1" t="s">
        <v>2452</v>
      </c>
      <c r="J145" s="1" t="s">
        <v>52</v>
      </c>
      <c r="K145" s="1" t="s">
        <v>52</v>
      </c>
      <c r="M145" s="1" t="s">
        <v>52</v>
      </c>
      <c r="O145" s="1" t="s">
        <v>52</v>
      </c>
      <c r="P145" s="1" t="s">
        <v>52</v>
      </c>
      <c r="Q145" s="1" t="s">
        <v>52</v>
      </c>
      <c r="R145" s="1" t="s">
        <v>52</v>
      </c>
      <c r="S145" s="1" t="s">
        <v>52</v>
      </c>
      <c r="T145" s="1" t="s">
        <v>52</v>
      </c>
    </row>
    <row r="146" spans="1:20" ht="20.100000000000001" customHeight="1" x14ac:dyDescent="0.3">
      <c r="A146" s="33" t="s">
        <v>2388</v>
      </c>
      <c r="B146" s="34">
        <v>0</v>
      </c>
      <c r="C146" s="34">
        <v>0</v>
      </c>
      <c r="D146" s="34">
        <v>0</v>
      </c>
      <c r="E146" s="34">
        <v>0</v>
      </c>
      <c r="F146" s="33" t="s">
        <v>52</v>
      </c>
      <c r="G146" s="1" t="s">
        <v>1099</v>
      </c>
      <c r="H146" s="1" t="s">
        <v>2313</v>
      </c>
      <c r="I146" s="1" t="s">
        <v>2389</v>
      </c>
      <c r="J146" s="1" t="s">
        <v>52</v>
      </c>
      <c r="K146" s="1" t="s">
        <v>52</v>
      </c>
      <c r="M146" s="1" t="s">
        <v>52</v>
      </c>
      <c r="O146" s="1" t="s">
        <v>52</v>
      </c>
      <c r="P146" s="1" t="s">
        <v>52</v>
      </c>
      <c r="Q146" s="1" t="s">
        <v>52</v>
      </c>
      <c r="R146" s="1" t="s">
        <v>52</v>
      </c>
      <c r="S146" s="1" t="s">
        <v>52</v>
      </c>
      <c r="T146" s="1" t="s">
        <v>52</v>
      </c>
    </row>
    <row r="147" spans="1:20" ht="20.100000000000001" customHeight="1" x14ac:dyDescent="0.3">
      <c r="A147" s="33" t="s">
        <v>2438</v>
      </c>
      <c r="B147" s="34">
        <v>0</v>
      </c>
      <c r="C147" s="34">
        <v>0</v>
      </c>
      <c r="D147" s="34">
        <v>0</v>
      </c>
      <c r="E147" s="34">
        <v>0</v>
      </c>
      <c r="F147" s="33" t="s">
        <v>52</v>
      </c>
      <c r="G147" s="1" t="s">
        <v>1099</v>
      </c>
      <c r="H147" s="1" t="s">
        <v>2313</v>
      </c>
      <c r="I147" s="1" t="s">
        <v>2439</v>
      </c>
      <c r="J147" s="1" t="s">
        <v>52</v>
      </c>
      <c r="K147" s="1" t="s">
        <v>52</v>
      </c>
      <c r="M147" s="1" t="s">
        <v>52</v>
      </c>
      <c r="O147" s="1" t="s">
        <v>52</v>
      </c>
      <c r="P147" s="1" t="s">
        <v>52</v>
      </c>
      <c r="Q147" s="1" t="s">
        <v>52</v>
      </c>
      <c r="R147" s="1" t="s">
        <v>52</v>
      </c>
      <c r="S147" s="1" t="s">
        <v>52</v>
      </c>
      <c r="T147" s="1" t="s">
        <v>52</v>
      </c>
    </row>
    <row r="148" spans="1:20" ht="20.100000000000001" customHeight="1" x14ac:dyDescent="0.3">
      <c r="A148" s="33" t="s">
        <v>2453</v>
      </c>
      <c r="B148" s="34">
        <v>0</v>
      </c>
      <c r="C148" s="34">
        <v>0</v>
      </c>
      <c r="D148" s="34">
        <v>0</v>
      </c>
      <c r="E148" s="34">
        <v>0</v>
      </c>
      <c r="F148" s="33" t="s">
        <v>52</v>
      </c>
      <c r="G148" s="1" t="s">
        <v>1099</v>
      </c>
      <c r="H148" s="1" t="s">
        <v>2313</v>
      </c>
      <c r="I148" s="1" t="s">
        <v>2454</v>
      </c>
      <c r="J148" s="1" t="s">
        <v>52</v>
      </c>
      <c r="K148" s="1" t="s">
        <v>52</v>
      </c>
      <c r="M148" s="1" t="s">
        <v>52</v>
      </c>
      <c r="O148" s="1" t="s">
        <v>52</v>
      </c>
      <c r="P148" s="1" t="s">
        <v>52</v>
      </c>
      <c r="Q148" s="1" t="s">
        <v>52</v>
      </c>
      <c r="R148" s="1" t="s">
        <v>52</v>
      </c>
      <c r="S148" s="1" t="s">
        <v>52</v>
      </c>
      <c r="T148" s="1" t="s">
        <v>52</v>
      </c>
    </row>
    <row r="149" spans="1:20" ht="20.100000000000001" customHeight="1" x14ac:dyDescent="0.3">
      <c r="A149" s="33" t="s">
        <v>2315</v>
      </c>
      <c r="B149" s="34">
        <v>0</v>
      </c>
      <c r="C149" s="34">
        <v>0</v>
      </c>
      <c r="D149" s="34">
        <v>0</v>
      </c>
      <c r="E149" s="34">
        <v>0</v>
      </c>
      <c r="F149" s="33" t="s">
        <v>52</v>
      </c>
      <c r="G149" s="1" t="s">
        <v>1099</v>
      </c>
      <c r="H149" s="1" t="s">
        <v>2313</v>
      </c>
      <c r="I149" s="1" t="s">
        <v>2315</v>
      </c>
      <c r="J149" s="1" t="s">
        <v>52</v>
      </c>
      <c r="K149" s="1" t="s">
        <v>52</v>
      </c>
      <c r="M149" s="1" t="s">
        <v>52</v>
      </c>
      <c r="O149" s="1" t="s">
        <v>52</v>
      </c>
      <c r="P149" s="1" t="s">
        <v>52</v>
      </c>
      <c r="Q149" s="1" t="s">
        <v>52</v>
      </c>
      <c r="R149" s="1" t="s">
        <v>52</v>
      </c>
      <c r="S149" s="1" t="s">
        <v>52</v>
      </c>
      <c r="T149" s="1" t="s">
        <v>52</v>
      </c>
    </row>
    <row r="150" spans="1:20" ht="20.100000000000001" customHeight="1" x14ac:dyDescent="0.3">
      <c r="A150" s="33" t="s">
        <v>2315</v>
      </c>
      <c r="B150" s="34">
        <v>0</v>
      </c>
      <c r="C150" s="34">
        <v>0</v>
      </c>
      <c r="D150" s="34">
        <v>0</v>
      </c>
      <c r="E150" s="34">
        <v>0</v>
      </c>
      <c r="F150" s="33" t="s">
        <v>52</v>
      </c>
      <c r="G150" s="1" t="s">
        <v>1099</v>
      </c>
      <c r="H150" s="1" t="s">
        <v>2313</v>
      </c>
      <c r="I150" s="1" t="s">
        <v>52</v>
      </c>
      <c r="J150" s="1" t="s">
        <v>52</v>
      </c>
      <c r="K150" s="1" t="s">
        <v>52</v>
      </c>
      <c r="M150" s="1" t="s">
        <v>52</v>
      </c>
      <c r="O150" s="1" t="s">
        <v>52</v>
      </c>
      <c r="P150" s="1" t="s">
        <v>52</v>
      </c>
      <c r="Q150" s="1" t="s">
        <v>52</v>
      </c>
      <c r="R150" s="1" t="s">
        <v>52</v>
      </c>
      <c r="S150" s="1" t="s">
        <v>52</v>
      </c>
      <c r="T150" s="1" t="s">
        <v>52</v>
      </c>
    </row>
    <row r="151" spans="1:20" ht="20.100000000000001" customHeight="1" x14ac:dyDescent="0.3">
      <c r="A151" s="33" t="s">
        <v>2455</v>
      </c>
      <c r="B151" s="34">
        <v>2815.3</v>
      </c>
      <c r="C151" s="34">
        <v>0</v>
      </c>
      <c r="D151" s="34">
        <v>0</v>
      </c>
      <c r="E151" s="34">
        <v>2815.3</v>
      </c>
      <c r="F151" s="33" t="s">
        <v>52</v>
      </c>
      <c r="G151" s="1" t="s">
        <v>1099</v>
      </c>
      <c r="H151" s="1" t="s">
        <v>2313</v>
      </c>
      <c r="I151" s="1" t="s">
        <v>2456</v>
      </c>
      <c r="J151" s="1" t="s">
        <v>52</v>
      </c>
      <c r="K151" s="1" t="s">
        <v>52</v>
      </c>
      <c r="M151" s="1" t="s">
        <v>52</v>
      </c>
      <c r="O151" s="1" t="s">
        <v>52</v>
      </c>
      <c r="P151" s="1" t="s">
        <v>52</v>
      </c>
      <c r="Q151" s="1" t="s">
        <v>52</v>
      </c>
      <c r="R151" s="1" t="s">
        <v>52</v>
      </c>
      <c r="S151" s="1" t="s">
        <v>52</v>
      </c>
      <c r="T151" s="1" t="s">
        <v>52</v>
      </c>
    </row>
    <row r="152" spans="1:20" ht="20.100000000000001" customHeight="1" x14ac:dyDescent="0.3">
      <c r="A152" s="33" t="s">
        <v>2457</v>
      </c>
      <c r="B152" s="34">
        <v>0</v>
      </c>
      <c r="C152" s="34">
        <v>14572.8</v>
      </c>
      <c r="D152" s="34">
        <v>0</v>
      </c>
      <c r="E152" s="34">
        <v>14572.8</v>
      </c>
      <c r="F152" s="33" t="s">
        <v>52</v>
      </c>
      <c r="G152" s="1" t="s">
        <v>1099</v>
      </c>
      <c r="H152" s="1" t="s">
        <v>2313</v>
      </c>
      <c r="I152" s="1" t="s">
        <v>2458</v>
      </c>
      <c r="J152" s="1" t="s">
        <v>52</v>
      </c>
      <c r="K152" s="1" t="s">
        <v>52</v>
      </c>
      <c r="M152" s="1" t="s">
        <v>52</v>
      </c>
      <c r="O152" s="1" t="s">
        <v>52</v>
      </c>
      <c r="P152" s="1" t="s">
        <v>52</v>
      </c>
      <c r="Q152" s="1" t="s">
        <v>52</v>
      </c>
      <c r="R152" s="1" t="s">
        <v>52</v>
      </c>
      <c r="S152" s="1" t="s">
        <v>52</v>
      </c>
      <c r="T152" s="1" t="s">
        <v>52</v>
      </c>
    </row>
    <row r="153" spans="1:20" ht="20.100000000000001" customHeight="1" x14ac:dyDescent="0.3">
      <c r="A153" s="33" t="s">
        <v>2459</v>
      </c>
      <c r="B153" s="34">
        <v>0</v>
      </c>
      <c r="C153" s="34">
        <v>0</v>
      </c>
      <c r="D153" s="34">
        <v>2318.6999999999998</v>
      </c>
      <c r="E153" s="34">
        <v>2318.6999999999998</v>
      </c>
      <c r="F153" s="33" t="s">
        <v>52</v>
      </c>
      <c r="G153" s="1" t="s">
        <v>1099</v>
      </c>
      <c r="H153" s="1" t="s">
        <v>2313</v>
      </c>
      <c r="I153" s="1" t="s">
        <v>2460</v>
      </c>
      <c r="J153" s="1" t="s">
        <v>52</v>
      </c>
      <c r="K153" s="1" t="s">
        <v>52</v>
      </c>
      <c r="M153" s="1" t="s">
        <v>52</v>
      </c>
      <c r="O153" s="1" t="s">
        <v>52</v>
      </c>
      <c r="P153" s="1" t="s">
        <v>52</v>
      </c>
      <c r="Q153" s="1" t="s">
        <v>52</v>
      </c>
      <c r="R153" s="1" t="s">
        <v>52</v>
      </c>
      <c r="S153" s="1" t="s">
        <v>52</v>
      </c>
      <c r="T153" s="1" t="s">
        <v>52</v>
      </c>
    </row>
    <row r="154" spans="1:20" ht="20.100000000000001" customHeight="1" x14ac:dyDescent="0.3">
      <c r="A154" s="33" t="s">
        <v>2315</v>
      </c>
      <c r="B154" s="34">
        <v>0</v>
      </c>
      <c r="C154" s="34">
        <v>0</v>
      </c>
      <c r="D154" s="34">
        <v>0</v>
      </c>
      <c r="E154" s="34">
        <v>0</v>
      </c>
      <c r="F154" s="33" t="s">
        <v>52</v>
      </c>
      <c r="G154" s="1" t="s">
        <v>1099</v>
      </c>
      <c r="H154" s="1" t="s">
        <v>2313</v>
      </c>
      <c r="I154" s="1" t="s">
        <v>2315</v>
      </c>
      <c r="J154" s="1" t="s">
        <v>52</v>
      </c>
      <c r="K154" s="1" t="s">
        <v>52</v>
      </c>
      <c r="M154" s="1" t="s">
        <v>52</v>
      </c>
      <c r="O154" s="1" t="s">
        <v>52</v>
      </c>
      <c r="P154" s="1" t="s">
        <v>52</v>
      </c>
      <c r="Q154" s="1" t="s">
        <v>52</v>
      </c>
      <c r="R154" s="1" t="s">
        <v>52</v>
      </c>
      <c r="S154" s="1" t="s">
        <v>52</v>
      </c>
      <c r="T154" s="1" t="s">
        <v>52</v>
      </c>
    </row>
    <row r="155" spans="1:20" ht="20.100000000000001" customHeight="1" x14ac:dyDescent="0.3">
      <c r="A155" s="33" t="s">
        <v>2340</v>
      </c>
      <c r="B155" s="34">
        <v>2815.3</v>
      </c>
      <c r="C155" s="34">
        <v>14572.8</v>
      </c>
      <c r="D155" s="34">
        <v>2318.6999999999998</v>
      </c>
      <c r="E155" s="34">
        <v>19706.8</v>
      </c>
      <c r="F155" s="33" t="s">
        <v>52</v>
      </c>
      <c r="G155" s="1" t="s">
        <v>1099</v>
      </c>
      <c r="H155" s="1" t="s">
        <v>2313</v>
      </c>
      <c r="I155" s="1" t="s">
        <v>2341</v>
      </c>
      <c r="J155" s="1" t="s">
        <v>52</v>
      </c>
      <c r="K155" s="1" t="s">
        <v>52</v>
      </c>
      <c r="M155" s="1" t="s">
        <v>52</v>
      </c>
      <c r="O155" s="1" t="s">
        <v>52</v>
      </c>
      <c r="P155" s="1" t="s">
        <v>52</v>
      </c>
      <c r="Q155" s="1" t="s">
        <v>52</v>
      </c>
      <c r="R155" s="1" t="s">
        <v>52</v>
      </c>
      <c r="S155" s="1" t="s">
        <v>52</v>
      </c>
      <c r="T155" s="1" t="s">
        <v>52</v>
      </c>
    </row>
    <row r="156" spans="1:20" ht="20.100000000000001" customHeight="1" x14ac:dyDescent="0.3">
      <c r="A156" s="33" t="s">
        <v>2315</v>
      </c>
      <c r="B156" s="34">
        <v>0</v>
      </c>
      <c r="C156" s="34">
        <v>0</v>
      </c>
      <c r="D156" s="34">
        <v>0</v>
      </c>
      <c r="E156" s="34">
        <v>0</v>
      </c>
      <c r="F156" s="33" t="s">
        <v>52</v>
      </c>
      <c r="G156" s="1" t="s">
        <v>1099</v>
      </c>
      <c r="H156" s="1" t="s">
        <v>2313</v>
      </c>
      <c r="I156" s="1" t="s">
        <v>52</v>
      </c>
      <c r="J156" s="1" t="s">
        <v>52</v>
      </c>
      <c r="K156" s="1" t="s">
        <v>52</v>
      </c>
      <c r="M156" s="1" t="s">
        <v>52</v>
      </c>
      <c r="O156" s="1" t="s">
        <v>52</v>
      </c>
      <c r="P156" s="1" t="s">
        <v>52</v>
      </c>
      <c r="Q156" s="1" t="s">
        <v>52</v>
      </c>
      <c r="R156" s="1" t="s">
        <v>52</v>
      </c>
      <c r="S156" s="1" t="s">
        <v>52</v>
      </c>
      <c r="T156" s="1" t="s">
        <v>52</v>
      </c>
    </row>
    <row r="157" spans="1:20" ht="20.100000000000001" customHeight="1" x14ac:dyDescent="0.3">
      <c r="A157" s="33" t="s">
        <v>2342</v>
      </c>
      <c r="B157" s="35">
        <v>2815</v>
      </c>
      <c r="C157" s="35">
        <v>14572</v>
      </c>
      <c r="D157" s="35">
        <v>2318</v>
      </c>
      <c r="E157" s="35">
        <v>19705</v>
      </c>
      <c r="F157" s="36"/>
    </row>
    <row r="158" spans="1:20" ht="20.100000000000001" customHeight="1" x14ac:dyDescent="0.3">
      <c r="A158" s="36"/>
      <c r="B158" s="36"/>
      <c r="C158" s="36"/>
      <c r="D158" s="36"/>
      <c r="E158" s="36"/>
      <c r="F158" s="36"/>
    </row>
    <row r="159" spans="1:20" ht="20.100000000000001" customHeight="1" x14ac:dyDescent="0.3">
      <c r="A159" s="36" t="s">
        <v>2461</v>
      </c>
      <c r="B159" s="36"/>
      <c r="C159" s="36"/>
      <c r="D159" s="36"/>
      <c r="E159" s="36"/>
      <c r="F159" s="33" t="s">
        <v>52</v>
      </c>
      <c r="G159" s="1" t="s">
        <v>1153</v>
      </c>
      <c r="I159" s="1" t="s">
        <v>1151</v>
      </c>
      <c r="J159" s="1" t="s">
        <v>1097</v>
      </c>
      <c r="K159" s="1" t="s">
        <v>972</v>
      </c>
    </row>
    <row r="160" spans="1:20" ht="20.100000000000001" customHeight="1" x14ac:dyDescent="0.3">
      <c r="A160" s="33" t="s">
        <v>52</v>
      </c>
      <c r="B160" s="34"/>
      <c r="C160" s="34"/>
      <c r="D160" s="34"/>
      <c r="E160" s="34"/>
      <c r="F160" s="33" t="s">
        <v>52</v>
      </c>
      <c r="G160" s="1" t="s">
        <v>1153</v>
      </c>
      <c r="H160" s="1" t="s">
        <v>2311</v>
      </c>
      <c r="I160" s="1" t="s">
        <v>52</v>
      </c>
      <c r="J160" s="1" t="s">
        <v>52</v>
      </c>
      <c r="K160" s="1" t="s">
        <v>52</v>
      </c>
      <c r="L160">
        <v>1</v>
      </c>
      <c r="M160" s="1" t="s">
        <v>52</v>
      </c>
      <c r="O160" s="1" t="s">
        <v>52</v>
      </c>
      <c r="P160" s="1" t="s">
        <v>52</v>
      </c>
      <c r="Q160" s="1" t="s">
        <v>52</v>
      </c>
      <c r="R160" s="1" t="s">
        <v>52</v>
      </c>
      <c r="S160" s="1" t="s">
        <v>52</v>
      </c>
      <c r="T160" s="1" t="s">
        <v>52</v>
      </c>
    </row>
    <row r="161" spans="1:20" ht="20.100000000000001" customHeight="1" x14ac:dyDescent="0.3">
      <c r="A161" s="33" t="s">
        <v>2449</v>
      </c>
      <c r="B161" s="34">
        <v>0</v>
      </c>
      <c r="C161" s="34">
        <v>0</v>
      </c>
      <c r="D161" s="34">
        <v>0</v>
      </c>
      <c r="E161" s="34">
        <v>0</v>
      </c>
      <c r="F161" s="33" t="s">
        <v>52</v>
      </c>
      <c r="G161" s="1" t="s">
        <v>1153</v>
      </c>
      <c r="H161" s="1" t="s">
        <v>2313</v>
      </c>
      <c r="I161" s="1" t="s">
        <v>2450</v>
      </c>
      <c r="J161" s="1" t="s">
        <v>52</v>
      </c>
      <c r="K161" s="1" t="s">
        <v>52</v>
      </c>
      <c r="M161" s="1" t="s">
        <v>52</v>
      </c>
      <c r="O161" s="1" t="s">
        <v>52</v>
      </c>
      <c r="P161" s="1" t="s">
        <v>52</v>
      </c>
      <c r="Q161" s="1" t="s">
        <v>52</v>
      </c>
      <c r="R161" s="1" t="s">
        <v>52</v>
      </c>
      <c r="S161" s="1" t="s">
        <v>52</v>
      </c>
      <c r="T161" s="1" t="s">
        <v>52</v>
      </c>
    </row>
    <row r="162" spans="1:20" ht="20.100000000000001" customHeight="1" x14ac:dyDescent="0.3">
      <c r="A162" s="33" t="s">
        <v>2315</v>
      </c>
      <c r="B162" s="34">
        <v>0</v>
      </c>
      <c r="C162" s="34">
        <v>0</v>
      </c>
      <c r="D162" s="34">
        <v>0</v>
      </c>
      <c r="E162" s="34">
        <v>0</v>
      </c>
      <c r="F162" s="33" t="s">
        <v>52</v>
      </c>
      <c r="G162" s="1" t="s">
        <v>1153</v>
      </c>
      <c r="H162" s="1" t="s">
        <v>2313</v>
      </c>
      <c r="I162" s="1" t="s">
        <v>52</v>
      </c>
      <c r="J162" s="1" t="s">
        <v>52</v>
      </c>
      <c r="K162" s="1" t="s">
        <v>52</v>
      </c>
      <c r="M162" s="1" t="s">
        <v>52</v>
      </c>
      <c r="O162" s="1" t="s">
        <v>52</v>
      </c>
      <c r="P162" s="1" t="s">
        <v>52</v>
      </c>
      <c r="Q162" s="1" t="s">
        <v>52</v>
      </c>
      <c r="R162" s="1" t="s">
        <v>52</v>
      </c>
      <c r="S162" s="1" t="s">
        <v>52</v>
      </c>
      <c r="T162" s="1" t="s">
        <v>52</v>
      </c>
    </row>
    <row r="163" spans="1:20" ht="20.100000000000001" customHeight="1" x14ac:dyDescent="0.3">
      <c r="A163" s="33" t="s">
        <v>2415</v>
      </c>
      <c r="B163" s="34">
        <v>0</v>
      </c>
      <c r="C163" s="34">
        <v>0</v>
      </c>
      <c r="D163" s="34">
        <v>0</v>
      </c>
      <c r="E163" s="34">
        <v>0</v>
      </c>
      <c r="F163" s="33" t="s">
        <v>52</v>
      </c>
      <c r="G163" s="1" t="s">
        <v>1153</v>
      </c>
      <c r="H163" s="1" t="s">
        <v>2313</v>
      </c>
      <c r="I163" s="1" t="s">
        <v>2416</v>
      </c>
      <c r="J163" s="1" t="s">
        <v>52</v>
      </c>
      <c r="K163" s="1" t="s">
        <v>52</v>
      </c>
      <c r="M163" s="1" t="s">
        <v>52</v>
      </c>
      <c r="O163" s="1" t="s">
        <v>52</v>
      </c>
      <c r="P163" s="1" t="s">
        <v>52</v>
      </c>
      <c r="Q163" s="1" t="s">
        <v>52</v>
      </c>
      <c r="R163" s="1" t="s">
        <v>52</v>
      </c>
      <c r="S163" s="1" t="s">
        <v>52</v>
      </c>
      <c r="T163" s="1" t="s">
        <v>52</v>
      </c>
    </row>
    <row r="164" spans="1:20" ht="20.100000000000001" customHeight="1" x14ac:dyDescent="0.3">
      <c r="A164" s="33" t="s">
        <v>2451</v>
      </c>
      <c r="B164" s="34">
        <v>0</v>
      </c>
      <c r="C164" s="34">
        <v>0</v>
      </c>
      <c r="D164" s="34">
        <v>0</v>
      </c>
      <c r="E164" s="34">
        <v>0</v>
      </c>
      <c r="F164" s="33" t="s">
        <v>52</v>
      </c>
      <c r="G164" s="1" t="s">
        <v>1153</v>
      </c>
      <c r="H164" s="1" t="s">
        <v>2313</v>
      </c>
      <c r="I164" s="1" t="s">
        <v>2452</v>
      </c>
      <c r="J164" s="1" t="s">
        <v>52</v>
      </c>
      <c r="K164" s="1" t="s">
        <v>52</v>
      </c>
      <c r="M164" s="1" t="s">
        <v>52</v>
      </c>
      <c r="O164" s="1" t="s">
        <v>52</v>
      </c>
      <c r="P164" s="1" t="s">
        <v>52</v>
      </c>
      <c r="Q164" s="1" t="s">
        <v>52</v>
      </c>
      <c r="R164" s="1" t="s">
        <v>52</v>
      </c>
      <c r="S164" s="1" t="s">
        <v>52</v>
      </c>
      <c r="T164" s="1" t="s">
        <v>52</v>
      </c>
    </row>
    <row r="165" spans="1:20" ht="20.100000000000001" customHeight="1" x14ac:dyDescent="0.3">
      <c r="A165" s="33" t="s">
        <v>2388</v>
      </c>
      <c r="B165" s="34">
        <v>0</v>
      </c>
      <c r="C165" s="34">
        <v>0</v>
      </c>
      <c r="D165" s="34">
        <v>0</v>
      </c>
      <c r="E165" s="34">
        <v>0</v>
      </c>
      <c r="F165" s="33" t="s">
        <v>52</v>
      </c>
      <c r="G165" s="1" t="s">
        <v>1153</v>
      </c>
      <c r="H165" s="1" t="s">
        <v>2313</v>
      </c>
      <c r="I165" s="1" t="s">
        <v>2389</v>
      </c>
      <c r="J165" s="1" t="s">
        <v>52</v>
      </c>
      <c r="K165" s="1" t="s">
        <v>52</v>
      </c>
      <c r="M165" s="1" t="s">
        <v>52</v>
      </c>
      <c r="O165" s="1" t="s">
        <v>52</v>
      </c>
      <c r="P165" s="1" t="s">
        <v>52</v>
      </c>
      <c r="Q165" s="1" t="s">
        <v>52</v>
      </c>
      <c r="R165" s="1" t="s">
        <v>52</v>
      </c>
      <c r="S165" s="1" t="s">
        <v>52</v>
      </c>
      <c r="T165" s="1" t="s">
        <v>52</v>
      </c>
    </row>
    <row r="166" spans="1:20" ht="20.100000000000001" customHeight="1" x14ac:dyDescent="0.3">
      <c r="A166" s="33" t="s">
        <v>2438</v>
      </c>
      <c r="B166" s="34">
        <v>0</v>
      </c>
      <c r="C166" s="34">
        <v>0</v>
      </c>
      <c r="D166" s="34">
        <v>0</v>
      </c>
      <c r="E166" s="34">
        <v>0</v>
      </c>
      <c r="F166" s="33" t="s">
        <v>52</v>
      </c>
      <c r="G166" s="1" t="s">
        <v>1153</v>
      </c>
      <c r="H166" s="1" t="s">
        <v>2313</v>
      </c>
      <c r="I166" s="1" t="s">
        <v>2439</v>
      </c>
      <c r="J166" s="1" t="s">
        <v>52</v>
      </c>
      <c r="K166" s="1" t="s">
        <v>52</v>
      </c>
      <c r="M166" s="1" t="s">
        <v>52</v>
      </c>
      <c r="O166" s="1" t="s">
        <v>52</v>
      </c>
      <c r="P166" s="1" t="s">
        <v>52</v>
      </c>
      <c r="Q166" s="1" t="s">
        <v>52</v>
      </c>
      <c r="R166" s="1" t="s">
        <v>52</v>
      </c>
      <c r="S166" s="1" t="s">
        <v>52</v>
      </c>
      <c r="T166" s="1" t="s">
        <v>52</v>
      </c>
    </row>
    <row r="167" spans="1:20" ht="20.100000000000001" customHeight="1" x14ac:dyDescent="0.3">
      <c r="A167" s="33" t="s">
        <v>2453</v>
      </c>
      <c r="B167" s="34">
        <v>0</v>
      </c>
      <c r="C167" s="34">
        <v>0</v>
      </c>
      <c r="D167" s="34">
        <v>0</v>
      </c>
      <c r="E167" s="34">
        <v>0</v>
      </c>
      <c r="F167" s="33" t="s">
        <v>52</v>
      </c>
      <c r="G167" s="1" t="s">
        <v>1153</v>
      </c>
      <c r="H167" s="1" t="s">
        <v>2313</v>
      </c>
      <c r="I167" s="1" t="s">
        <v>2454</v>
      </c>
      <c r="J167" s="1" t="s">
        <v>52</v>
      </c>
      <c r="K167" s="1" t="s">
        <v>52</v>
      </c>
      <c r="M167" s="1" t="s">
        <v>52</v>
      </c>
      <c r="O167" s="1" t="s">
        <v>52</v>
      </c>
      <c r="P167" s="1" t="s">
        <v>52</v>
      </c>
      <c r="Q167" s="1" t="s">
        <v>52</v>
      </c>
      <c r="R167" s="1" t="s">
        <v>52</v>
      </c>
      <c r="S167" s="1" t="s">
        <v>52</v>
      </c>
      <c r="T167" s="1" t="s">
        <v>52</v>
      </c>
    </row>
    <row r="168" spans="1:20" ht="20.100000000000001" customHeight="1" x14ac:dyDescent="0.3">
      <c r="A168" s="33" t="s">
        <v>2315</v>
      </c>
      <c r="B168" s="34">
        <v>0</v>
      </c>
      <c r="C168" s="34">
        <v>0</v>
      </c>
      <c r="D168" s="34">
        <v>0</v>
      </c>
      <c r="E168" s="34">
        <v>0</v>
      </c>
      <c r="F168" s="33" t="s">
        <v>52</v>
      </c>
      <c r="G168" s="1" t="s">
        <v>1153</v>
      </c>
      <c r="H168" s="1" t="s">
        <v>2313</v>
      </c>
      <c r="I168" s="1" t="s">
        <v>2315</v>
      </c>
      <c r="J168" s="1" t="s">
        <v>52</v>
      </c>
      <c r="K168" s="1" t="s">
        <v>52</v>
      </c>
      <c r="M168" s="1" t="s">
        <v>52</v>
      </c>
      <c r="O168" s="1" t="s">
        <v>52</v>
      </c>
      <c r="P168" s="1" t="s">
        <v>52</v>
      </c>
      <c r="Q168" s="1" t="s">
        <v>52</v>
      </c>
      <c r="R168" s="1" t="s">
        <v>52</v>
      </c>
      <c r="S168" s="1" t="s">
        <v>52</v>
      </c>
      <c r="T168" s="1" t="s">
        <v>52</v>
      </c>
    </row>
    <row r="169" spans="1:20" ht="20.100000000000001" customHeight="1" x14ac:dyDescent="0.3">
      <c r="A169" s="33" t="s">
        <v>2462</v>
      </c>
      <c r="B169" s="34">
        <v>2119.6999999999998</v>
      </c>
      <c r="C169" s="34">
        <v>0</v>
      </c>
      <c r="D169" s="34">
        <v>0</v>
      </c>
      <c r="E169" s="34">
        <v>2119.6999999999998</v>
      </c>
      <c r="F169" s="33" t="s">
        <v>52</v>
      </c>
      <c r="G169" s="1" t="s">
        <v>1153</v>
      </c>
      <c r="H169" s="1" t="s">
        <v>2313</v>
      </c>
      <c r="I169" s="1" t="s">
        <v>2463</v>
      </c>
      <c r="J169" s="1" t="s">
        <v>52</v>
      </c>
      <c r="K169" s="1" t="s">
        <v>52</v>
      </c>
      <c r="M169" s="1" t="s">
        <v>52</v>
      </c>
      <c r="O169" s="1" t="s">
        <v>52</v>
      </c>
      <c r="P169" s="1" t="s">
        <v>52</v>
      </c>
      <c r="Q169" s="1" t="s">
        <v>52</v>
      </c>
      <c r="R169" s="1" t="s">
        <v>52</v>
      </c>
      <c r="S169" s="1" t="s">
        <v>52</v>
      </c>
      <c r="T169" s="1" t="s">
        <v>52</v>
      </c>
    </row>
    <row r="170" spans="1:20" ht="20.100000000000001" customHeight="1" x14ac:dyDescent="0.3">
      <c r="A170" s="33" t="s">
        <v>2464</v>
      </c>
      <c r="B170" s="34">
        <v>0</v>
      </c>
      <c r="C170" s="34">
        <v>11843.7</v>
      </c>
      <c r="D170" s="34">
        <v>0</v>
      </c>
      <c r="E170" s="34">
        <v>11843.7</v>
      </c>
      <c r="F170" s="33" t="s">
        <v>52</v>
      </c>
      <c r="G170" s="1" t="s">
        <v>1153</v>
      </c>
      <c r="H170" s="1" t="s">
        <v>2313</v>
      </c>
      <c r="I170" s="1" t="s">
        <v>2465</v>
      </c>
      <c r="J170" s="1" t="s">
        <v>52</v>
      </c>
      <c r="K170" s="1" t="s">
        <v>52</v>
      </c>
      <c r="M170" s="1" t="s">
        <v>52</v>
      </c>
      <c r="O170" s="1" t="s">
        <v>52</v>
      </c>
      <c r="P170" s="1" t="s">
        <v>52</v>
      </c>
      <c r="Q170" s="1" t="s">
        <v>52</v>
      </c>
      <c r="R170" s="1" t="s">
        <v>52</v>
      </c>
      <c r="S170" s="1" t="s">
        <v>52</v>
      </c>
      <c r="T170" s="1" t="s">
        <v>52</v>
      </c>
    </row>
    <row r="171" spans="1:20" ht="20.100000000000001" customHeight="1" x14ac:dyDescent="0.3">
      <c r="A171" s="33" t="s">
        <v>2466</v>
      </c>
      <c r="B171" s="34">
        <v>0</v>
      </c>
      <c r="C171" s="34">
        <v>0</v>
      </c>
      <c r="D171" s="34">
        <v>2083.9</v>
      </c>
      <c r="E171" s="34">
        <v>2083.9</v>
      </c>
      <c r="F171" s="33" t="s">
        <v>52</v>
      </c>
      <c r="G171" s="1" t="s">
        <v>1153</v>
      </c>
      <c r="H171" s="1" t="s">
        <v>2313</v>
      </c>
      <c r="I171" s="1" t="s">
        <v>2467</v>
      </c>
      <c r="J171" s="1" t="s">
        <v>52</v>
      </c>
      <c r="K171" s="1" t="s">
        <v>52</v>
      </c>
      <c r="M171" s="1" t="s">
        <v>52</v>
      </c>
      <c r="O171" s="1" t="s">
        <v>52</v>
      </c>
      <c r="P171" s="1" t="s">
        <v>52</v>
      </c>
      <c r="Q171" s="1" t="s">
        <v>52</v>
      </c>
      <c r="R171" s="1" t="s">
        <v>52</v>
      </c>
      <c r="S171" s="1" t="s">
        <v>52</v>
      </c>
      <c r="T171" s="1" t="s">
        <v>52</v>
      </c>
    </row>
    <row r="172" spans="1:20" ht="20.100000000000001" customHeight="1" x14ac:dyDescent="0.3">
      <c r="A172" s="33" t="s">
        <v>2315</v>
      </c>
      <c r="B172" s="34">
        <v>0</v>
      </c>
      <c r="C172" s="34">
        <v>0</v>
      </c>
      <c r="D172" s="34">
        <v>0</v>
      </c>
      <c r="E172" s="34">
        <v>0</v>
      </c>
      <c r="F172" s="33" t="s">
        <v>52</v>
      </c>
      <c r="G172" s="1" t="s">
        <v>1153</v>
      </c>
      <c r="H172" s="1" t="s">
        <v>2313</v>
      </c>
      <c r="I172" s="1" t="s">
        <v>2315</v>
      </c>
      <c r="J172" s="1" t="s">
        <v>52</v>
      </c>
      <c r="K172" s="1" t="s">
        <v>52</v>
      </c>
      <c r="M172" s="1" t="s">
        <v>52</v>
      </c>
      <c r="O172" s="1" t="s">
        <v>52</v>
      </c>
      <c r="P172" s="1" t="s">
        <v>52</v>
      </c>
      <c r="Q172" s="1" t="s">
        <v>52</v>
      </c>
      <c r="R172" s="1" t="s">
        <v>52</v>
      </c>
      <c r="S172" s="1" t="s">
        <v>52</v>
      </c>
      <c r="T172" s="1" t="s">
        <v>52</v>
      </c>
    </row>
    <row r="173" spans="1:20" ht="20.100000000000001" customHeight="1" x14ac:dyDescent="0.3">
      <c r="A173" s="33" t="s">
        <v>2340</v>
      </c>
      <c r="B173" s="34">
        <v>2119.6999999999998</v>
      </c>
      <c r="C173" s="34">
        <v>11843.7</v>
      </c>
      <c r="D173" s="34">
        <v>2083.9</v>
      </c>
      <c r="E173" s="34">
        <v>16047.3</v>
      </c>
      <c r="F173" s="33" t="s">
        <v>52</v>
      </c>
      <c r="G173" s="1" t="s">
        <v>1153</v>
      </c>
      <c r="H173" s="1" t="s">
        <v>2313</v>
      </c>
      <c r="I173" s="1" t="s">
        <v>2341</v>
      </c>
      <c r="J173" s="1" t="s">
        <v>52</v>
      </c>
      <c r="K173" s="1" t="s">
        <v>52</v>
      </c>
      <c r="M173" s="1" t="s">
        <v>52</v>
      </c>
      <c r="O173" s="1" t="s">
        <v>52</v>
      </c>
      <c r="P173" s="1" t="s">
        <v>52</v>
      </c>
      <c r="Q173" s="1" t="s">
        <v>52</v>
      </c>
      <c r="R173" s="1" t="s">
        <v>52</v>
      </c>
      <c r="S173" s="1" t="s">
        <v>52</v>
      </c>
      <c r="T173" s="1" t="s">
        <v>52</v>
      </c>
    </row>
    <row r="174" spans="1:20" ht="20.100000000000001" customHeight="1" x14ac:dyDescent="0.3">
      <c r="A174" s="33" t="s">
        <v>2342</v>
      </c>
      <c r="B174" s="35">
        <v>2119</v>
      </c>
      <c r="C174" s="35">
        <v>11843</v>
      </c>
      <c r="D174" s="35">
        <v>2083</v>
      </c>
      <c r="E174" s="35">
        <v>16045</v>
      </c>
      <c r="F174" s="36"/>
    </row>
    <row r="175" spans="1:20" ht="20.100000000000001" customHeight="1" x14ac:dyDescent="0.3">
      <c r="A175" s="36"/>
      <c r="B175" s="36"/>
      <c r="C175" s="36"/>
      <c r="D175" s="36"/>
      <c r="E175" s="36"/>
      <c r="F175" s="36"/>
    </row>
    <row r="176" spans="1:20" ht="20.100000000000001" customHeight="1" x14ac:dyDescent="0.3">
      <c r="A176" s="36" t="s">
        <v>2468</v>
      </c>
      <c r="B176" s="36"/>
      <c r="C176" s="36"/>
      <c r="D176" s="36"/>
      <c r="E176" s="36"/>
      <c r="F176" s="33" t="s">
        <v>52</v>
      </c>
      <c r="G176" s="1" t="s">
        <v>1093</v>
      </c>
      <c r="I176" s="1" t="s">
        <v>1090</v>
      </c>
      <c r="J176" s="1" t="s">
        <v>1091</v>
      </c>
      <c r="K176" s="1" t="s">
        <v>972</v>
      </c>
    </row>
    <row r="177" spans="1:20" ht="20.100000000000001" customHeight="1" x14ac:dyDescent="0.3">
      <c r="A177" s="33" t="s">
        <v>52</v>
      </c>
      <c r="B177" s="34"/>
      <c r="C177" s="34"/>
      <c r="D177" s="34"/>
      <c r="E177" s="34"/>
      <c r="F177" s="33" t="s">
        <v>52</v>
      </c>
      <c r="G177" s="1" t="s">
        <v>1093</v>
      </c>
      <c r="H177" s="1" t="s">
        <v>2311</v>
      </c>
      <c r="I177" s="1" t="s">
        <v>52</v>
      </c>
      <c r="J177" s="1" t="s">
        <v>52</v>
      </c>
      <c r="K177" s="1" t="s">
        <v>52</v>
      </c>
      <c r="L177">
        <v>1</v>
      </c>
      <c r="M177" s="1" t="s">
        <v>52</v>
      </c>
      <c r="O177" s="1" t="s">
        <v>52</v>
      </c>
      <c r="P177" s="1" t="s">
        <v>52</v>
      </c>
      <c r="Q177" s="1" t="s">
        <v>52</v>
      </c>
      <c r="R177" s="1" t="s">
        <v>52</v>
      </c>
      <c r="S177" s="1" t="s">
        <v>52</v>
      </c>
      <c r="T177" s="1" t="s">
        <v>52</v>
      </c>
    </row>
    <row r="178" spans="1:20" ht="20.100000000000001" customHeight="1" x14ac:dyDescent="0.3">
      <c r="A178" s="33" t="s">
        <v>2469</v>
      </c>
      <c r="B178" s="34">
        <v>0</v>
      </c>
      <c r="C178" s="34">
        <v>0</v>
      </c>
      <c r="D178" s="34">
        <v>0</v>
      </c>
      <c r="E178" s="34">
        <v>0</v>
      </c>
      <c r="F178" s="33" t="s">
        <v>52</v>
      </c>
      <c r="G178" s="1" t="s">
        <v>1093</v>
      </c>
      <c r="H178" s="1" t="s">
        <v>2313</v>
      </c>
      <c r="I178" s="1" t="s">
        <v>2470</v>
      </c>
      <c r="J178" s="1" t="s">
        <v>52</v>
      </c>
      <c r="K178" s="1" t="s">
        <v>52</v>
      </c>
      <c r="M178" s="1" t="s">
        <v>52</v>
      </c>
      <c r="O178" s="1" t="s">
        <v>52</v>
      </c>
      <c r="P178" s="1" t="s">
        <v>52</v>
      </c>
      <c r="Q178" s="1" t="s">
        <v>52</v>
      </c>
      <c r="R178" s="1" t="s">
        <v>52</v>
      </c>
      <c r="S178" s="1" t="s">
        <v>52</v>
      </c>
      <c r="T178" s="1" t="s">
        <v>52</v>
      </c>
    </row>
    <row r="179" spans="1:20" ht="20.100000000000001" customHeight="1" x14ac:dyDescent="0.3">
      <c r="A179" s="33" t="s">
        <v>2315</v>
      </c>
      <c r="B179" s="34">
        <v>0</v>
      </c>
      <c r="C179" s="34">
        <v>0</v>
      </c>
      <c r="D179" s="34">
        <v>0</v>
      </c>
      <c r="E179" s="34">
        <v>0</v>
      </c>
      <c r="F179" s="33" t="s">
        <v>52</v>
      </c>
      <c r="G179" s="1" t="s">
        <v>1093</v>
      </c>
      <c r="H179" s="1" t="s">
        <v>2313</v>
      </c>
      <c r="I179" s="1" t="s">
        <v>52</v>
      </c>
      <c r="J179" s="1" t="s">
        <v>52</v>
      </c>
      <c r="K179" s="1" t="s">
        <v>52</v>
      </c>
      <c r="M179" s="1" t="s">
        <v>52</v>
      </c>
      <c r="O179" s="1" t="s">
        <v>52</v>
      </c>
      <c r="P179" s="1" t="s">
        <v>52</v>
      </c>
      <c r="Q179" s="1" t="s">
        <v>52</v>
      </c>
      <c r="R179" s="1" t="s">
        <v>52</v>
      </c>
      <c r="S179" s="1" t="s">
        <v>52</v>
      </c>
      <c r="T179" s="1" t="s">
        <v>52</v>
      </c>
    </row>
    <row r="180" spans="1:20" ht="20.100000000000001" customHeight="1" x14ac:dyDescent="0.3">
      <c r="A180" s="33" t="s">
        <v>2471</v>
      </c>
      <c r="B180" s="34">
        <v>0</v>
      </c>
      <c r="C180" s="34">
        <v>0</v>
      </c>
      <c r="D180" s="34">
        <v>0</v>
      </c>
      <c r="E180" s="34">
        <v>0</v>
      </c>
      <c r="F180" s="33" t="s">
        <v>52</v>
      </c>
      <c r="G180" s="1" t="s">
        <v>1093</v>
      </c>
      <c r="H180" s="1" t="s">
        <v>2313</v>
      </c>
      <c r="I180" s="1" t="s">
        <v>2472</v>
      </c>
      <c r="J180" s="1" t="s">
        <v>52</v>
      </c>
      <c r="K180" s="1" t="s">
        <v>52</v>
      </c>
      <c r="M180" s="1" t="s">
        <v>52</v>
      </c>
      <c r="O180" s="1" t="s">
        <v>52</v>
      </c>
      <c r="P180" s="1" t="s">
        <v>52</v>
      </c>
      <c r="Q180" s="1" t="s">
        <v>52</v>
      </c>
      <c r="R180" s="1" t="s">
        <v>52</v>
      </c>
      <c r="S180" s="1" t="s">
        <v>52</v>
      </c>
      <c r="T180" s="1" t="s">
        <v>52</v>
      </c>
    </row>
    <row r="181" spans="1:20" ht="20.100000000000001" customHeight="1" x14ac:dyDescent="0.3">
      <c r="A181" s="33" t="s">
        <v>2473</v>
      </c>
      <c r="B181" s="34">
        <v>0</v>
      </c>
      <c r="C181" s="34">
        <v>0</v>
      </c>
      <c r="D181" s="34">
        <v>0</v>
      </c>
      <c r="E181" s="34">
        <v>0</v>
      </c>
      <c r="F181" s="33" t="s">
        <v>52</v>
      </c>
      <c r="G181" s="1" t="s">
        <v>1093</v>
      </c>
      <c r="H181" s="1" t="s">
        <v>2313</v>
      </c>
      <c r="I181" s="1" t="s">
        <v>2474</v>
      </c>
      <c r="J181" s="1" t="s">
        <v>52</v>
      </c>
      <c r="K181" s="1" t="s">
        <v>52</v>
      </c>
      <c r="M181" s="1" t="s">
        <v>52</v>
      </c>
      <c r="O181" s="1" t="s">
        <v>52</v>
      </c>
      <c r="P181" s="1" t="s">
        <v>52</v>
      </c>
      <c r="Q181" s="1" t="s">
        <v>52</v>
      </c>
      <c r="R181" s="1" t="s">
        <v>52</v>
      </c>
      <c r="S181" s="1" t="s">
        <v>52</v>
      </c>
      <c r="T181" s="1" t="s">
        <v>52</v>
      </c>
    </row>
    <row r="182" spans="1:20" ht="20.100000000000001" customHeight="1" x14ac:dyDescent="0.3">
      <c r="A182" s="33" t="s">
        <v>2475</v>
      </c>
      <c r="B182" s="34">
        <v>0</v>
      </c>
      <c r="C182" s="34">
        <v>0</v>
      </c>
      <c r="D182" s="34">
        <v>0</v>
      </c>
      <c r="E182" s="34">
        <v>0</v>
      </c>
      <c r="F182" s="33" t="s">
        <v>52</v>
      </c>
      <c r="G182" s="1" t="s">
        <v>1093</v>
      </c>
      <c r="H182" s="1" t="s">
        <v>2313</v>
      </c>
      <c r="I182" s="1" t="s">
        <v>2476</v>
      </c>
      <c r="J182" s="1" t="s">
        <v>52</v>
      </c>
      <c r="K182" s="1" t="s">
        <v>52</v>
      </c>
      <c r="M182" s="1" t="s">
        <v>52</v>
      </c>
      <c r="O182" s="1" t="s">
        <v>52</v>
      </c>
      <c r="P182" s="1" t="s">
        <v>52</v>
      </c>
      <c r="Q182" s="1" t="s">
        <v>52</v>
      </c>
      <c r="R182" s="1" t="s">
        <v>52</v>
      </c>
      <c r="S182" s="1" t="s">
        <v>52</v>
      </c>
      <c r="T182" s="1" t="s">
        <v>52</v>
      </c>
    </row>
    <row r="183" spans="1:20" ht="20.100000000000001" customHeight="1" x14ac:dyDescent="0.3">
      <c r="A183" s="33" t="s">
        <v>2477</v>
      </c>
      <c r="B183" s="34">
        <v>0</v>
      </c>
      <c r="C183" s="34">
        <v>0</v>
      </c>
      <c r="D183" s="34">
        <v>0</v>
      </c>
      <c r="E183" s="34">
        <v>0</v>
      </c>
      <c r="F183" s="33" t="s">
        <v>52</v>
      </c>
      <c r="G183" s="1" t="s">
        <v>1093</v>
      </c>
      <c r="H183" s="1" t="s">
        <v>2313</v>
      </c>
      <c r="I183" s="1" t="s">
        <v>2478</v>
      </c>
      <c r="J183" s="1" t="s">
        <v>52</v>
      </c>
      <c r="K183" s="1" t="s">
        <v>52</v>
      </c>
      <c r="M183" s="1" t="s">
        <v>52</v>
      </c>
      <c r="O183" s="1" t="s">
        <v>52</v>
      </c>
      <c r="P183" s="1" t="s">
        <v>52</v>
      </c>
      <c r="Q183" s="1" t="s">
        <v>52</v>
      </c>
      <c r="R183" s="1" t="s">
        <v>52</v>
      </c>
      <c r="S183" s="1" t="s">
        <v>52</v>
      </c>
      <c r="T183" s="1" t="s">
        <v>52</v>
      </c>
    </row>
    <row r="184" spans="1:20" ht="20.100000000000001" customHeight="1" x14ac:dyDescent="0.3">
      <c r="A184" s="33" t="s">
        <v>2479</v>
      </c>
      <c r="B184" s="34">
        <v>0</v>
      </c>
      <c r="C184" s="34">
        <v>0</v>
      </c>
      <c r="D184" s="34">
        <v>0</v>
      </c>
      <c r="E184" s="34">
        <v>0</v>
      </c>
      <c r="F184" s="33" t="s">
        <v>52</v>
      </c>
      <c r="G184" s="1" t="s">
        <v>1093</v>
      </c>
      <c r="H184" s="1" t="s">
        <v>2313</v>
      </c>
      <c r="I184" s="1" t="s">
        <v>2480</v>
      </c>
      <c r="J184" s="1" t="s">
        <v>52</v>
      </c>
      <c r="K184" s="1" t="s">
        <v>52</v>
      </c>
      <c r="M184" s="1" t="s">
        <v>52</v>
      </c>
      <c r="O184" s="1" t="s">
        <v>52</v>
      </c>
      <c r="P184" s="1" t="s">
        <v>52</v>
      </c>
      <c r="Q184" s="1" t="s">
        <v>52</v>
      </c>
      <c r="R184" s="1" t="s">
        <v>52</v>
      </c>
      <c r="S184" s="1" t="s">
        <v>52</v>
      </c>
      <c r="T184" s="1" t="s">
        <v>52</v>
      </c>
    </row>
    <row r="185" spans="1:20" ht="20.100000000000001" customHeight="1" x14ac:dyDescent="0.3">
      <c r="A185" s="33" t="s">
        <v>2481</v>
      </c>
      <c r="B185" s="34">
        <v>0</v>
      </c>
      <c r="C185" s="34">
        <v>0</v>
      </c>
      <c r="D185" s="34">
        <v>0</v>
      </c>
      <c r="E185" s="34">
        <v>0</v>
      </c>
      <c r="F185" s="33" t="s">
        <v>52</v>
      </c>
      <c r="G185" s="1" t="s">
        <v>1093</v>
      </c>
      <c r="H185" s="1" t="s">
        <v>2313</v>
      </c>
      <c r="I185" s="1" t="s">
        <v>2482</v>
      </c>
      <c r="J185" s="1" t="s">
        <v>52</v>
      </c>
      <c r="K185" s="1" t="s">
        <v>52</v>
      </c>
      <c r="M185" s="1" t="s">
        <v>52</v>
      </c>
      <c r="O185" s="1" t="s">
        <v>52</v>
      </c>
      <c r="P185" s="1" t="s">
        <v>52</v>
      </c>
      <c r="Q185" s="1" t="s">
        <v>52</v>
      </c>
      <c r="R185" s="1" t="s">
        <v>52</v>
      </c>
      <c r="S185" s="1" t="s">
        <v>52</v>
      </c>
      <c r="T185" s="1" t="s">
        <v>52</v>
      </c>
    </row>
    <row r="186" spans="1:20" ht="20.100000000000001" customHeight="1" x14ac:dyDescent="0.3">
      <c r="A186" s="33" t="s">
        <v>2483</v>
      </c>
      <c r="B186" s="34">
        <v>0</v>
      </c>
      <c r="C186" s="34">
        <v>0</v>
      </c>
      <c r="D186" s="34">
        <v>0</v>
      </c>
      <c r="E186" s="34">
        <v>0</v>
      </c>
      <c r="F186" s="33" t="s">
        <v>52</v>
      </c>
      <c r="G186" s="1" t="s">
        <v>1093</v>
      </c>
      <c r="H186" s="1" t="s">
        <v>2313</v>
      </c>
      <c r="I186" s="1" t="s">
        <v>2484</v>
      </c>
      <c r="J186" s="1" t="s">
        <v>52</v>
      </c>
      <c r="K186" s="1" t="s">
        <v>52</v>
      </c>
      <c r="M186" s="1" t="s">
        <v>52</v>
      </c>
      <c r="O186" s="1" t="s">
        <v>52</v>
      </c>
      <c r="P186" s="1" t="s">
        <v>52</v>
      </c>
      <c r="Q186" s="1" t="s">
        <v>52</v>
      </c>
      <c r="R186" s="1" t="s">
        <v>52</v>
      </c>
      <c r="S186" s="1" t="s">
        <v>52</v>
      </c>
      <c r="T186" s="1" t="s">
        <v>52</v>
      </c>
    </row>
    <row r="187" spans="1:20" ht="20.100000000000001" customHeight="1" x14ac:dyDescent="0.3">
      <c r="A187" s="33" t="s">
        <v>2315</v>
      </c>
      <c r="B187" s="34">
        <v>0</v>
      </c>
      <c r="C187" s="34">
        <v>0</v>
      </c>
      <c r="D187" s="34">
        <v>0</v>
      </c>
      <c r="E187" s="34">
        <v>0</v>
      </c>
      <c r="F187" s="33" t="s">
        <v>52</v>
      </c>
      <c r="G187" s="1" t="s">
        <v>1093</v>
      </c>
      <c r="H187" s="1" t="s">
        <v>2313</v>
      </c>
      <c r="I187" s="1" t="s">
        <v>2315</v>
      </c>
      <c r="J187" s="1" t="s">
        <v>52</v>
      </c>
      <c r="K187" s="1" t="s">
        <v>52</v>
      </c>
      <c r="M187" s="1" t="s">
        <v>52</v>
      </c>
      <c r="O187" s="1" t="s">
        <v>52</v>
      </c>
      <c r="P187" s="1" t="s">
        <v>52</v>
      </c>
      <c r="Q187" s="1" t="s">
        <v>52</v>
      </c>
      <c r="R187" s="1" t="s">
        <v>52</v>
      </c>
      <c r="S187" s="1" t="s">
        <v>52</v>
      </c>
      <c r="T187" s="1" t="s">
        <v>52</v>
      </c>
    </row>
    <row r="188" spans="1:20" ht="20.100000000000001" customHeight="1" x14ac:dyDescent="0.3">
      <c r="A188" s="33" t="s">
        <v>2485</v>
      </c>
      <c r="B188" s="34">
        <v>4575.3999999999996</v>
      </c>
      <c r="C188" s="34">
        <v>0</v>
      </c>
      <c r="D188" s="34">
        <v>0</v>
      </c>
      <c r="E188" s="34">
        <v>4575.3999999999996</v>
      </c>
      <c r="F188" s="33" t="s">
        <v>52</v>
      </c>
      <c r="G188" s="1" t="s">
        <v>1093</v>
      </c>
      <c r="H188" s="1" t="s">
        <v>2313</v>
      </c>
      <c r="I188" s="1" t="s">
        <v>2486</v>
      </c>
      <c r="J188" s="1" t="s">
        <v>52</v>
      </c>
      <c r="K188" s="1" t="s">
        <v>52</v>
      </c>
      <c r="M188" s="1" t="s">
        <v>52</v>
      </c>
      <c r="O188" s="1" t="s">
        <v>52</v>
      </c>
      <c r="P188" s="1" t="s">
        <v>52</v>
      </c>
      <c r="Q188" s="1" t="s">
        <v>52</v>
      </c>
      <c r="R188" s="1" t="s">
        <v>52</v>
      </c>
      <c r="S188" s="1" t="s">
        <v>52</v>
      </c>
      <c r="T188" s="1" t="s">
        <v>52</v>
      </c>
    </row>
    <row r="189" spans="1:20" ht="20.100000000000001" customHeight="1" x14ac:dyDescent="0.3">
      <c r="A189" s="33" t="s">
        <v>2487</v>
      </c>
      <c r="B189" s="34">
        <v>0</v>
      </c>
      <c r="C189" s="34">
        <v>13662</v>
      </c>
      <c r="D189" s="34">
        <v>0</v>
      </c>
      <c r="E189" s="34">
        <v>13662</v>
      </c>
      <c r="F189" s="33" t="s">
        <v>52</v>
      </c>
      <c r="G189" s="1" t="s">
        <v>1093</v>
      </c>
      <c r="H189" s="1" t="s">
        <v>2313</v>
      </c>
      <c r="I189" s="1" t="s">
        <v>2488</v>
      </c>
      <c r="J189" s="1" t="s">
        <v>52</v>
      </c>
      <c r="K189" s="1" t="s">
        <v>52</v>
      </c>
      <c r="M189" s="1" t="s">
        <v>52</v>
      </c>
      <c r="O189" s="1" t="s">
        <v>52</v>
      </c>
      <c r="P189" s="1" t="s">
        <v>52</v>
      </c>
      <c r="Q189" s="1" t="s">
        <v>52</v>
      </c>
      <c r="R189" s="1" t="s">
        <v>52</v>
      </c>
      <c r="S189" s="1" t="s">
        <v>52</v>
      </c>
      <c r="T189" s="1" t="s">
        <v>52</v>
      </c>
    </row>
    <row r="190" spans="1:20" ht="20.100000000000001" customHeight="1" x14ac:dyDescent="0.3">
      <c r="A190" s="33" t="s">
        <v>2489</v>
      </c>
      <c r="B190" s="34">
        <v>0</v>
      </c>
      <c r="C190" s="34">
        <v>0</v>
      </c>
      <c r="D190" s="34">
        <v>13296</v>
      </c>
      <c r="E190" s="34">
        <v>13296</v>
      </c>
      <c r="F190" s="33" t="s">
        <v>52</v>
      </c>
      <c r="G190" s="1" t="s">
        <v>1093</v>
      </c>
      <c r="H190" s="1" t="s">
        <v>2313</v>
      </c>
      <c r="I190" s="1" t="s">
        <v>2490</v>
      </c>
      <c r="J190" s="1" t="s">
        <v>52</v>
      </c>
      <c r="K190" s="1" t="s">
        <v>52</v>
      </c>
      <c r="M190" s="1" t="s">
        <v>52</v>
      </c>
      <c r="O190" s="1" t="s">
        <v>52</v>
      </c>
      <c r="P190" s="1" t="s">
        <v>52</v>
      </c>
      <c r="Q190" s="1" t="s">
        <v>52</v>
      </c>
      <c r="R190" s="1" t="s">
        <v>52</v>
      </c>
      <c r="S190" s="1" t="s">
        <v>52</v>
      </c>
      <c r="T190" s="1" t="s">
        <v>52</v>
      </c>
    </row>
    <row r="191" spans="1:20" ht="20.100000000000001" customHeight="1" x14ac:dyDescent="0.3">
      <c r="A191" s="33" t="s">
        <v>2315</v>
      </c>
      <c r="B191" s="34">
        <v>0</v>
      </c>
      <c r="C191" s="34">
        <v>0</v>
      </c>
      <c r="D191" s="34">
        <v>0</v>
      </c>
      <c r="E191" s="34">
        <v>0</v>
      </c>
      <c r="F191" s="33" t="s">
        <v>52</v>
      </c>
      <c r="G191" s="1" t="s">
        <v>1093</v>
      </c>
      <c r="H191" s="1" t="s">
        <v>2313</v>
      </c>
      <c r="I191" s="1" t="s">
        <v>2315</v>
      </c>
      <c r="J191" s="1" t="s">
        <v>52</v>
      </c>
      <c r="K191" s="1" t="s">
        <v>52</v>
      </c>
      <c r="M191" s="1" t="s">
        <v>52</v>
      </c>
      <c r="O191" s="1" t="s">
        <v>52</v>
      </c>
      <c r="P191" s="1" t="s">
        <v>52</v>
      </c>
      <c r="Q191" s="1" t="s">
        <v>52</v>
      </c>
      <c r="R191" s="1" t="s">
        <v>52</v>
      </c>
      <c r="S191" s="1" t="s">
        <v>52</v>
      </c>
      <c r="T191" s="1" t="s">
        <v>52</v>
      </c>
    </row>
    <row r="192" spans="1:20" ht="20.100000000000001" customHeight="1" x14ac:dyDescent="0.3">
      <c r="A192" s="33" t="s">
        <v>2340</v>
      </c>
      <c r="B192" s="34">
        <v>4575.3999999999996</v>
      </c>
      <c r="C192" s="34">
        <v>13662</v>
      </c>
      <c r="D192" s="34">
        <v>13296</v>
      </c>
      <c r="E192" s="34">
        <v>31533.4</v>
      </c>
      <c r="F192" s="33" t="s">
        <v>52</v>
      </c>
      <c r="G192" s="1" t="s">
        <v>1093</v>
      </c>
      <c r="H192" s="1" t="s">
        <v>2313</v>
      </c>
      <c r="I192" s="1" t="s">
        <v>2341</v>
      </c>
      <c r="J192" s="1" t="s">
        <v>52</v>
      </c>
      <c r="K192" s="1" t="s">
        <v>52</v>
      </c>
      <c r="M192" s="1" t="s">
        <v>52</v>
      </c>
      <c r="O192" s="1" t="s">
        <v>52</v>
      </c>
      <c r="P192" s="1" t="s">
        <v>52</v>
      </c>
      <c r="Q192" s="1" t="s">
        <v>52</v>
      </c>
      <c r="R192" s="1" t="s">
        <v>52</v>
      </c>
      <c r="S192" s="1" t="s">
        <v>52</v>
      </c>
      <c r="T192" s="1" t="s">
        <v>52</v>
      </c>
    </row>
    <row r="193" spans="1:20" ht="20.100000000000001" customHeight="1" x14ac:dyDescent="0.3">
      <c r="A193" s="33" t="s">
        <v>2342</v>
      </c>
      <c r="B193" s="35">
        <v>4575</v>
      </c>
      <c r="C193" s="35">
        <v>13662</v>
      </c>
      <c r="D193" s="35">
        <v>13296</v>
      </c>
      <c r="E193" s="35">
        <v>31533</v>
      </c>
      <c r="F193" s="36"/>
    </row>
    <row r="194" spans="1:20" ht="20.100000000000001" customHeight="1" x14ac:dyDescent="0.3">
      <c r="A194" s="36"/>
      <c r="B194" s="36"/>
      <c r="C194" s="36"/>
      <c r="D194" s="36"/>
      <c r="E194" s="36"/>
      <c r="F194" s="36"/>
    </row>
    <row r="195" spans="1:20" ht="20.100000000000001" customHeight="1" x14ac:dyDescent="0.3">
      <c r="A195" s="36" t="s">
        <v>2491</v>
      </c>
      <c r="B195" s="36"/>
      <c r="C195" s="36"/>
      <c r="D195" s="36"/>
      <c r="E195" s="36"/>
      <c r="F195" s="33" t="s">
        <v>52</v>
      </c>
      <c r="G195" s="1" t="s">
        <v>1148</v>
      </c>
      <c r="I195" s="1" t="s">
        <v>1145</v>
      </c>
      <c r="J195" s="1" t="s">
        <v>1146</v>
      </c>
      <c r="K195" s="1" t="s">
        <v>972</v>
      </c>
    </row>
    <row r="196" spans="1:20" ht="20.100000000000001" customHeight="1" x14ac:dyDescent="0.3">
      <c r="A196" s="33" t="s">
        <v>52</v>
      </c>
      <c r="B196" s="34"/>
      <c r="C196" s="34"/>
      <c r="D196" s="34"/>
      <c r="E196" s="34"/>
      <c r="F196" s="33" t="s">
        <v>52</v>
      </c>
      <c r="G196" s="1" t="s">
        <v>1148</v>
      </c>
      <c r="H196" s="1" t="s">
        <v>2311</v>
      </c>
      <c r="I196" s="1" t="s">
        <v>52</v>
      </c>
      <c r="J196" s="1" t="s">
        <v>52</v>
      </c>
      <c r="K196" s="1" t="s">
        <v>52</v>
      </c>
      <c r="L196">
        <v>1</v>
      </c>
      <c r="M196" s="1" t="s">
        <v>52</v>
      </c>
      <c r="O196" s="1" t="s">
        <v>52</v>
      </c>
      <c r="P196" s="1" t="s">
        <v>52</v>
      </c>
      <c r="Q196" s="1" t="s">
        <v>52</v>
      </c>
      <c r="R196" s="1" t="s">
        <v>52</v>
      </c>
      <c r="S196" s="1" t="s">
        <v>52</v>
      </c>
      <c r="T196" s="1" t="s">
        <v>52</v>
      </c>
    </row>
    <row r="197" spans="1:20" ht="20.100000000000001" customHeight="1" x14ac:dyDescent="0.3">
      <c r="A197" s="33" t="s">
        <v>2469</v>
      </c>
      <c r="B197" s="34">
        <v>0</v>
      </c>
      <c r="C197" s="34">
        <v>0</v>
      </c>
      <c r="D197" s="34">
        <v>0</v>
      </c>
      <c r="E197" s="34">
        <v>0</v>
      </c>
      <c r="F197" s="33" t="s">
        <v>52</v>
      </c>
      <c r="G197" s="1" t="s">
        <v>1148</v>
      </c>
      <c r="H197" s="1" t="s">
        <v>2313</v>
      </c>
      <c r="I197" s="1" t="s">
        <v>2470</v>
      </c>
      <c r="J197" s="1" t="s">
        <v>52</v>
      </c>
      <c r="K197" s="1" t="s">
        <v>52</v>
      </c>
      <c r="M197" s="1" t="s">
        <v>52</v>
      </c>
      <c r="O197" s="1" t="s">
        <v>52</v>
      </c>
      <c r="P197" s="1" t="s">
        <v>52</v>
      </c>
      <c r="Q197" s="1" t="s">
        <v>52</v>
      </c>
      <c r="R197" s="1" t="s">
        <v>52</v>
      </c>
      <c r="S197" s="1" t="s">
        <v>52</v>
      </c>
      <c r="T197" s="1" t="s">
        <v>52</v>
      </c>
    </row>
    <row r="198" spans="1:20" ht="20.100000000000001" customHeight="1" x14ac:dyDescent="0.3">
      <c r="A198" s="33" t="s">
        <v>2315</v>
      </c>
      <c r="B198" s="34">
        <v>0</v>
      </c>
      <c r="C198" s="34">
        <v>0</v>
      </c>
      <c r="D198" s="34">
        <v>0</v>
      </c>
      <c r="E198" s="34">
        <v>0</v>
      </c>
      <c r="F198" s="33" t="s">
        <v>52</v>
      </c>
      <c r="G198" s="1" t="s">
        <v>1148</v>
      </c>
      <c r="H198" s="1" t="s">
        <v>2313</v>
      </c>
      <c r="I198" s="1" t="s">
        <v>52</v>
      </c>
      <c r="J198" s="1" t="s">
        <v>52</v>
      </c>
      <c r="K198" s="1" t="s">
        <v>52</v>
      </c>
      <c r="M198" s="1" t="s">
        <v>52</v>
      </c>
      <c r="O198" s="1" t="s">
        <v>52</v>
      </c>
      <c r="P198" s="1" t="s">
        <v>52</v>
      </c>
      <c r="Q198" s="1" t="s">
        <v>52</v>
      </c>
      <c r="R198" s="1" t="s">
        <v>52</v>
      </c>
      <c r="S198" s="1" t="s">
        <v>52</v>
      </c>
      <c r="T198" s="1" t="s">
        <v>52</v>
      </c>
    </row>
    <row r="199" spans="1:20" ht="20.100000000000001" customHeight="1" x14ac:dyDescent="0.3">
      <c r="A199" s="33" t="s">
        <v>2471</v>
      </c>
      <c r="B199" s="34">
        <v>0</v>
      </c>
      <c r="C199" s="34">
        <v>0</v>
      </c>
      <c r="D199" s="34">
        <v>0</v>
      </c>
      <c r="E199" s="34">
        <v>0</v>
      </c>
      <c r="F199" s="33" t="s">
        <v>52</v>
      </c>
      <c r="G199" s="1" t="s">
        <v>1148</v>
      </c>
      <c r="H199" s="1" t="s">
        <v>2313</v>
      </c>
      <c r="I199" s="1" t="s">
        <v>2472</v>
      </c>
      <c r="J199" s="1" t="s">
        <v>52</v>
      </c>
      <c r="K199" s="1" t="s">
        <v>52</v>
      </c>
      <c r="M199" s="1" t="s">
        <v>52</v>
      </c>
      <c r="O199" s="1" t="s">
        <v>52</v>
      </c>
      <c r="P199" s="1" t="s">
        <v>52</v>
      </c>
      <c r="Q199" s="1" t="s">
        <v>52</v>
      </c>
      <c r="R199" s="1" t="s">
        <v>52</v>
      </c>
      <c r="S199" s="1" t="s">
        <v>52</v>
      </c>
      <c r="T199" s="1" t="s">
        <v>52</v>
      </c>
    </row>
    <row r="200" spans="1:20" ht="20.100000000000001" customHeight="1" x14ac:dyDescent="0.3">
      <c r="A200" s="33" t="s">
        <v>2473</v>
      </c>
      <c r="B200" s="34">
        <v>0</v>
      </c>
      <c r="C200" s="34">
        <v>0</v>
      </c>
      <c r="D200" s="34">
        <v>0</v>
      </c>
      <c r="E200" s="34">
        <v>0</v>
      </c>
      <c r="F200" s="33" t="s">
        <v>52</v>
      </c>
      <c r="G200" s="1" t="s">
        <v>1148</v>
      </c>
      <c r="H200" s="1" t="s">
        <v>2313</v>
      </c>
      <c r="I200" s="1" t="s">
        <v>2474</v>
      </c>
      <c r="J200" s="1" t="s">
        <v>52</v>
      </c>
      <c r="K200" s="1" t="s">
        <v>52</v>
      </c>
      <c r="M200" s="1" t="s">
        <v>52</v>
      </c>
      <c r="O200" s="1" t="s">
        <v>52</v>
      </c>
      <c r="P200" s="1" t="s">
        <v>52</v>
      </c>
      <c r="Q200" s="1" t="s">
        <v>52</v>
      </c>
      <c r="R200" s="1" t="s">
        <v>52</v>
      </c>
      <c r="S200" s="1" t="s">
        <v>52</v>
      </c>
      <c r="T200" s="1" t="s">
        <v>52</v>
      </c>
    </row>
    <row r="201" spans="1:20" ht="20.100000000000001" customHeight="1" x14ac:dyDescent="0.3">
      <c r="A201" s="33" t="s">
        <v>2492</v>
      </c>
      <c r="B201" s="34">
        <v>0</v>
      </c>
      <c r="C201" s="34">
        <v>0</v>
      </c>
      <c r="D201" s="34">
        <v>0</v>
      </c>
      <c r="E201" s="34">
        <v>0</v>
      </c>
      <c r="F201" s="33" t="s">
        <v>52</v>
      </c>
      <c r="G201" s="1" t="s">
        <v>1148</v>
      </c>
      <c r="H201" s="1" t="s">
        <v>2313</v>
      </c>
      <c r="I201" s="1" t="s">
        <v>2493</v>
      </c>
      <c r="J201" s="1" t="s">
        <v>52</v>
      </c>
      <c r="K201" s="1" t="s">
        <v>52</v>
      </c>
      <c r="M201" s="1" t="s">
        <v>52</v>
      </c>
      <c r="O201" s="1" t="s">
        <v>52</v>
      </c>
      <c r="P201" s="1" t="s">
        <v>52</v>
      </c>
      <c r="Q201" s="1" t="s">
        <v>52</v>
      </c>
      <c r="R201" s="1" t="s">
        <v>52</v>
      </c>
      <c r="S201" s="1" t="s">
        <v>52</v>
      </c>
      <c r="T201" s="1" t="s">
        <v>52</v>
      </c>
    </row>
    <row r="202" spans="1:20" ht="20.100000000000001" customHeight="1" x14ac:dyDescent="0.3">
      <c r="A202" s="33" t="s">
        <v>2477</v>
      </c>
      <c r="B202" s="34">
        <v>0</v>
      </c>
      <c r="C202" s="34">
        <v>0</v>
      </c>
      <c r="D202" s="34">
        <v>0</v>
      </c>
      <c r="E202" s="34">
        <v>0</v>
      </c>
      <c r="F202" s="33" t="s">
        <v>52</v>
      </c>
      <c r="G202" s="1" t="s">
        <v>1148</v>
      </c>
      <c r="H202" s="1" t="s">
        <v>2313</v>
      </c>
      <c r="I202" s="1" t="s">
        <v>2478</v>
      </c>
      <c r="J202" s="1" t="s">
        <v>52</v>
      </c>
      <c r="K202" s="1" t="s">
        <v>52</v>
      </c>
      <c r="M202" s="1" t="s">
        <v>52</v>
      </c>
      <c r="O202" s="1" t="s">
        <v>52</v>
      </c>
      <c r="P202" s="1" t="s">
        <v>52</v>
      </c>
      <c r="Q202" s="1" t="s">
        <v>52</v>
      </c>
      <c r="R202" s="1" t="s">
        <v>52</v>
      </c>
      <c r="S202" s="1" t="s">
        <v>52</v>
      </c>
      <c r="T202" s="1" t="s">
        <v>52</v>
      </c>
    </row>
    <row r="203" spans="1:20" ht="20.100000000000001" customHeight="1" x14ac:dyDescent="0.3">
      <c r="A203" s="33" t="s">
        <v>2479</v>
      </c>
      <c r="B203" s="34">
        <v>0</v>
      </c>
      <c r="C203" s="34">
        <v>0</v>
      </c>
      <c r="D203" s="34">
        <v>0</v>
      </c>
      <c r="E203" s="34">
        <v>0</v>
      </c>
      <c r="F203" s="33" t="s">
        <v>52</v>
      </c>
      <c r="G203" s="1" t="s">
        <v>1148</v>
      </c>
      <c r="H203" s="1" t="s">
        <v>2313</v>
      </c>
      <c r="I203" s="1" t="s">
        <v>2480</v>
      </c>
      <c r="J203" s="1" t="s">
        <v>52</v>
      </c>
      <c r="K203" s="1" t="s">
        <v>52</v>
      </c>
      <c r="M203" s="1" t="s">
        <v>52</v>
      </c>
      <c r="O203" s="1" t="s">
        <v>52</v>
      </c>
      <c r="P203" s="1" t="s">
        <v>52</v>
      </c>
      <c r="Q203" s="1" t="s">
        <v>52</v>
      </c>
      <c r="R203" s="1" t="s">
        <v>52</v>
      </c>
      <c r="S203" s="1" t="s">
        <v>52</v>
      </c>
      <c r="T203" s="1" t="s">
        <v>52</v>
      </c>
    </row>
    <row r="204" spans="1:20" ht="20.100000000000001" customHeight="1" x14ac:dyDescent="0.3">
      <c r="A204" s="33" t="s">
        <v>2494</v>
      </c>
      <c r="B204" s="34">
        <v>0</v>
      </c>
      <c r="C204" s="34">
        <v>0</v>
      </c>
      <c r="D204" s="34">
        <v>0</v>
      </c>
      <c r="E204" s="34">
        <v>0</v>
      </c>
      <c r="F204" s="33" t="s">
        <v>52</v>
      </c>
      <c r="G204" s="1" t="s">
        <v>1148</v>
      </c>
      <c r="H204" s="1" t="s">
        <v>2313</v>
      </c>
      <c r="I204" s="1" t="s">
        <v>2482</v>
      </c>
      <c r="J204" s="1" t="s">
        <v>52</v>
      </c>
      <c r="K204" s="1" t="s">
        <v>52</v>
      </c>
      <c r="M204" s="1" t="s">
        <v>52</v>
      </c>
      <c r="O204" s="1" t="s">
        <v>52</v>
      </c>
      <c r="P204" s="1" t="s">
        <v>52</v>
      </c>
      <c r="Q204" s="1" t="s">
        <v>52</v>
      </c>
      <c r="R204" s="1" t="s">
        <v>52</v>
      </c>
      <c r="S204" s="1" t="s">
        <v>52</v>
      </c>
      <c r="T204" s="1" t="s">
        <v>52</v>
      </c>
    </row>
    <row r="205" spans="1:20" ht="20.100000000000001" customHeight="1" x14ac:dyDescent="0.3">
      <c r="A205" s="33" t="s">
        <v>2495</v>
      </c>
      <c r="B205" s="34">
        <v>0</v>
      </c>
      <c r="C205" s="34">
        <v>0</v>
      </c>
      <c r="D205" s="34">
        <v>0</v>
      </c>
      <c r="E205" s="34">
        <v>0</v>
      </c>
      <c r="F205" s="33" t="s">
        <v>52</v>
      </c>
      <c r="G205" s="1" t="s">
        <v>1148</v>
      </c>
      <c r="H205" s="1" t="s">
        <v>2313</v>
      </c>
      <c r="I205" s="1" t="s">
        <v>2484</v>
      </c>
      <c r="J205" s="1" t="s">
        <v>52</v>
      </c>
      <c r="K205" s="1" t="s">
        <v>52</v>
      </c>
      <c r="M205" s="1" t="s">
        <v>52</v>
      </c>
      <c r="O205" s="1" t="s">
        <v>52</v>
      </c>
      <c r="P205" s="1" t="s">
        <v>52</v>
      </c>
      <c r="Q205" s="1" t="s">
        <v>52</v>
      </c>
      <c r="R205" s="1" t="s">
        <v>52</v>
      </c>
      <c r="S205" s="1" t="s">
        <v>52</v>
      </c>
      <c r="T205" s="1" t="s">
        <v>52</v>
      </c>
    </row>
    <row r="206" spans="1:20" ht="20.100000000000001" customHeight="1" x14ac:dyDescent="0.3">
      <c r="A206" s="33" t="s">
        <v>2315</v>
      </c>
      <c r="B206" s="34">
        <v>0</v>
      </c>
      <c r="C206" s="34">
        <v>0</v>
      </c>
      <c r="D206" s="34">
        <v>0</v>
      </c>
      <c r="E206" s="34">
        <v>0</v>
      </c>
      <c r="F206" s="33" t="s">
        <v>52</v>
      </c>
      <c r="G206" s="1" t="s">
        <v>1148</v>
      </c>
      <c r="H206" s="1" t="s">
        <v>2313</v>
      </c>
      <c r="I206" s="1" t="s">
        <v>2315</v>
      </c>
      <c r="J206" s="1" t="s">
        <v>52</v>
      </c>
      <c r="K206" s="1" t="s">
        <v>52</v>
      </c>
      <c r="M206" s="1" t="s">
        <v>52</v>
      </c>
      <c r="O206" s="1" t="s">
        <v>52</v>
      </c>
      <c r="P206" s="1" t="s">
        <v>52</v>
      </c>
      <c r="Q206" s="1" t="s">
        <v>52</v>
      </c>
      <c r="R206" s="1" t="s">
        <v>52</v>
      </c>
      <c r="S206" s="1" t="s">
        <v>52</v>
      </c>
      <c r="T206" s="1" t="s">
        <v>52</v>
      </c>
    </row>
    <row r="207" spans="1:20" ht="20.100000000000001" customHeight="1" x14ac:dyDescent="0.3">
      <c r="A207" s="33" t="s">
        <v>2496</v>
      </c>
      <c r="B207" s="34">
        <v>3050.3</v>
      </c>
      <c r="C207" s="34">
        <v>0</v>
      </c>
      <c r="D207" s="34">
        <v>0</v>
      </c>
      <c r="E207" s="34">
        <v>3050.3</v>
      </c>
      <c r="F207" s="33" t="s">
        <v>52</v>
      </c>
      <c r="G207" s="1" t="s">
        <v>1148</v>
      </c>
      <c r="H207" s="1" t="s">
        <v>2313</v>
      </c>
      <c r="I207" s="1" t="s">
        <v>2486</v>
      </c>
      <c r="J207" s="1" t="s">
        <v>52</v>
      </c>
      <c r="K207" s="1" t="s">
        <v>52</v>
      </c>
      <c r="M207" s="1" t="s">
        <v>52</v>
      </c>
      <c r="O207" s="1" t="s">
        <v>52</v>
      </c>
      <c r="P207" s="1" t="s">
        <v>52</v>
      </c>
      <c r="Q207" s="1" t="s">
        <v>52</v>
      </c>
      <c r="R207" s="1" t="s">
        <v>52</v>
      </c>
      <c r="S207" s="1" t="s">
        <v>52</v>
      </c>
      <c r="T207" s="1" t="s">
        <v>52</v>
      </c>
    </row>
    <row r="208" spans="1:20" ht="20.100000000000001" customHeight="1" x14ac:dyDescent="0.3">
      <c r="A208" s="33" t="s">
        <v>2497</v>
      </c>
      <c r="B208" s="34">
        <v>0</v>
      </c>
      <c r="C208" s="34">
        <v>9108</v>
      </c>
      <c r="D208" s="34">
        <v>0</v>
      </c>
      <c r="E208" s="34">
        <v>9108</v>
      </c>
      <c r="F208" s="33" t="s">
        <v>52</v>
      </c>
      <c r="G208" s="1" t="s">
        <v>1148</v>
      </c>
      <c r="H208" s="1" t="s">
        <v>2313</v>
      </c>
      <c r="I208" s="1" t="s">
        <v>2488</v>
      </c>
      <c r="J208" s="1" t="s">
        <v>52</v>
      </c>
      <c r="K208" s="1" t="s">
        <v>52</v>
      </c>
      <c r="M208" s="1" t="s">
        <v>52</v>
      </c>
      <c r="O208" s="1" t="s">
        <v>52</v>
      </c>
      <c r="P208" s="1" t="s">
        <v>52</v>
      </c>
      <c r="Q208" s="1" t="s">
        <v>52</v>
      </c>
      <c r="R208" s="1" t="s">
        <v>52</v>
      </c>
      <c r="S208" s="1" t="s">
        <v>52</v>
      </c>
      <c r="T208" s="1" t="s">
        <v>52</v>
      </c>
    </row>
    <row r="209" spans="1:20" ht="20.100000000000001" customHeight="1" x14ac:dyDescent="0.3">
      <c r="A209" s="33" t="s">
        <v>2498</v>
      </c>
      <c r="B209" s="34">
        <v>0</v>
      </c>
      <c r="C209" s="34">
        <v>0</v>
      </c>
      <c r="D209" s="34">
        <v>8864</v>
      </c>
      <c r="E209" s="34">
        <v>8864</v>
      </c>
      <c r="F209" s="33" t="s">
        <v>52</v>
      </c>
      <c r="G209" s="1" t="s">
        <v>1148</v>
      </c>
      <c r="H209" s="1" t="s">
        <v>2313</v>
      </c>
      <c r="I209" s="1" t="s">
        <v>2490</v>
      </c>
      <c r="J209" s="1" t="s">
        <v>52</v>
      </c>
      <c r="K209" s="1" t="s">
        <v>52</v>
      </c>
      <c r="M209" s="1" t="s">
        <v>52</v>
      </c>
      <c r="O209" s="1" t="s">
        <v>52</v>
      </c>
      <c r="P209" s="1" t="s">
        <v>52</v>
      </c>
      <c r="Q209" s="1" t="s">
        <v>52</v>
      </c>
      <c r="R209" s="1" t="s">
        <v>52</v>
      </c>
      <c r="S209" s="1" t="s">
        <v>52</v>
      </c>
      <c r="T209" s="1" t="s">
        <v>52</v>
      </c>
    </row>
    <row r="210" spans="1:20" ht="20.100000000000001" customHeight="1" x14ac:dyDescent="0.3">
      <c r="A210" s="33" t="s">
        <v>2315</v>
      </c>
      <c r="B210" s="34">
        <v>0</v>
      </c>
      <c r="C210" s="34">
        <v>0</v>
      </c>
      <c r="D210" s="34">
        <v>0</v>
      </c>
      <c r="E210" s="34">
        <v>0</v>
      </c>
      <c r="F210" s="33" t="s">
        <v>52</v>
      </c>
      <c r="G210" s="1" t="s">
        <v>1148</v>
      </c>
      <c r="H210" s="1" t="s">
        <v>2313</v>
      </c>
      <c r="I210" s="1" t="s">
        <v>2315</v>
      </c>
      <c r="J210" s="1" t="s">
        <v>52</v>
      </c>
      <c r="K210" s="1" t="s">
        <v>52</v>
      </c>
      <c r="M210" s="1" t="s">
        <v>52</v>
      </c>
      <c r="O210" s="1" t="s">
        <v>52</v>
      </c>
      <c r="P210" s="1" t="s">
        <v>52</v>
      </c>
      <c r="Q210" s="1" t="s">
        <v>52</v>
      </c>
      <c r="R210" s="1" t="s">
        <v>52</v>
      </c>
      <c r="S210" s="1" t="s">
        <v>52</v>
      </c>
      <c r="T210" s="1" t="s">
        <v>52</v>
      </c>
    </row>
    <row r="211" spans="1:20" ht="20.100000000000001" customHeight="1" x14ac:dyDescent="0.3">
      <c r="A211" s="33" t="s">
        <v>2340</v>
      </c>
      <c r="B211" s="34">
        <v>3050.3</v>
      </c>
      <c r="C211" s="34">
        <v>9108</v>
      </c>
      <c r="D211" s="34">
        <v>8864</v>
      </c>
      <c r="E211" s="34">
        <v>21022.3</v>
      </c>
      <c r="F211" s="33" t="s">
        <v>52</v>
      </c>
      <c r="G211" s="1" t="s">
        <v>1148</v>
      </c>
      <c r="H211" s="1" t="s">
        <v>2313</v>
      </c>
      <c r="I211" s="1" t="s">
        <v>2341</v>
      </c>
      <c r="J211" s="1" t="s">
        <v>52</v>
      </c>
      <c r="K211" s="1" t="s">
        <v>52</v>
      </c>
      <c r="M211" s="1" t="s">
        <v>52</v>
      </c>
      <c r="O211" s="1" t="s">
        <v>52</v>
      </c>
      <c r="P211" s="1" t="s">
        <v>52</v>
      </c>
      <c r="Q211" s="1" t="s">
        <v>52</v>
      </c>
      <c r="R211" s="1" t="s">
        <v>52</v>
      </c>
      <c r="S211" s="1" t="s">
        <v>52</v>
      </c>
      <c r="T211" s="1" t="s">
        <v>52</v>
      </c>
    </row>
    <row r="212" spans="1:20" ht="20.100000000000001" customHeight="1" x14ac:dyDescent="0.3">
      <c r="A212" s="33" t="s">
        <v>2342</v>
      </c>
      <c r="B212" s="35">
        <v>3050</v>
      </c>
      <c r="C212" s="35">
        <v>9108</v>
      </c>
      <c r="D212" s="35">
        <v>8864</v>
      </c>
      <c r="E212" s="35">
        <v>21022</v>
      </c>
      <c r="F212" s="36"/>
    </row>
    <row r="213" spans="1:20" ht="20.100000000000001" customHeight="1" x14ac:dyDescent="0.3">
      <c r="A213" s="36"/>
      <c r="B213" s="36"/>
      <c r="C213" s="36"/>
      <c r="D213" s="36"/>
      <c r="E213" s="36"/>
      <c r="F213" s="36"/>
    </row>
    <row r="214" spans="1:20" ht="20.100000000000001" customHeight="1" x14ac:dyDescent="0.3">
      <c r="A214" s="36" t="s">
        <v>2499</v>
      </c>
      <c r="B214" s="36"/>
      <c r="C214" s="36"/>
      <c r="D214" s="36"/>
      <c r="E214" s="36"/>
      <c r="F214" s="33" t="s">
        <v>52</v>
      </c>
      <c r="G214" s="1" t="s">
        <v>1051</v>
      </c>
      <c r="I214" s="1" t="s">
        <v>1048</v>
      </c>
      <c r="J214" s="1" t="s">
        <v>1049</v>
      </c>
      <c r="K214" s="1" t="s">
        <v>135</v>
      </c>
    </row>
    <row r="215" spans="1:20" ht="20.100000000000001" customHeight="1" x14ac:dyDescent="0.3">
      <c r="A215" s="33" t="s">
        <v>52</v>
      </c>
      <c r="B215" s="34"/>
      <c r="C215" s="34"/>
      <c r="D215" s="34"/>
      <c r="E215" s="34"/>
      <c r="F215" s="33" t="s">
        <v>52</v>
      </c>
      <c r="G215" s="1" t="s">
        <v>1051</v>
      </c>
      <c r="H215" s="1" t="s">
        <v>2311</v>
      </c>
      <c r="I215" s="1" t="s">
        <v>52</v>
      </c>
      <c r="J215" s="1" t="s">
        <v>52</v>
      </c>
      <c r="K215" s="1" t="s">
        <v>52</v>
      </c>
      <c r="L215">
        <v>1</v>
      </c>
      <c r="M215" s="1" t="s">
        <v>52</v>
      </c>
      <c r="O215" s="1" t="s">
        <v>52</v>
      </c>
      <c r="P215" s="1" t="s">
        <v>52</v>
      </c>
      <c r="Q215" s="1" t="s">
        <v>52</v>
      </c>
      <c r="R215" s="1" t="s">
        <v>52</v>
      </c>
      <c r="S215" s="1" t="s">
        <v>52</v>
      </c>
      <c r="T215" s="1" t="s">
        <v>52</v>
      </c>
    </row>
    <row r="216" spans="1:20" ht="20.100000000000001" customHeight="1" x14ac:dyDescent="0.3">
      <c r="A216" s="33" t="s">
        <v>2500</v>
      </c>
      <c r="B216" s="34">
        <v>0</v>
      </c>
      <c r="C216" s="34">
        <v>0</v>
      </c>
      <c r="D216" s="34">
        <v>0</v>
      </c>
      <c r="E216" s="34">
        <v>0</v>
      </c>
      <c r="F216" s="33" t="s">
        <v>52</v>
      </c>
      <c r="G216" s="1" t="s">
        <v>1051</v>
      </c>
      <c r="H216" s="1" t="s">
        <v>2313</v>
      </c>
      <c r="I216" s="1" t="s">
        <v>2501</v>
      </c>
      <c r="J216" s="1" t="s">
        <v>52</v>
      </c>
      <c r="K216" s="1" t="s">
        <v>52</v>
      </c>
      <c r="M216" s="1" t="s">
        <v>52</v>
      </c>
      <c r="O216" s="1" t="s">
        <v>52</v>
      </c>
      <c r="P216" s="1" t="s">
        <v>52</v>
      </c>
      <c r="Q216" s="1" t="s">
        <v>52</v>
      </c>
      <c r="R216" s="1" t="s">
        <v>52</v>
      </c>
      <c r="S216" s="1" t="s">
        <v>52</v>
      </c>
      <c r="T216" s="1" t="s">
        <v>52</v>
      </c>
    </row>
    <row r="217" spans="1:20" ht="20.100000000000001" customHeight="1" x14ac:dyDescent="0.3">
      <c r="A217" s="33" t="s">
        <v>2315</v>
      </c>
      <c r="B217" s="34">
        <v>0</v>
      </c>
      <c r="C217" s="34">
        <v>0</v>
      </c>
      <c r="D217" s="34">
        <v>0</v>
      </c>
      <c r="E217" s="34">
        <v>0</v>
      </c>
      <c r="F217" s="33" t="s">
        <v>52</v>
      </c>
      <c r="G217" s="1" t="s">
        <v>1051</v>
      </c>
      <c r="H217" s="1" t="s">
        <v>2313</v>
      </c>
      <c r="I217" s="1" t="s">
        <v>52</v>
      </c>
      <c r="J217" s="1" t="s">
        <v>52</v>
      </c>
      <c r="K217" s="1" t="s">
        <v>52</v>
      </c>
      <c r="M217" s="1" t="s">
        <v>52</v>
      </c>
      <c r="O217" s="1" t="s">
        <v>52</v>
      </c>
      <c r="P217" s="1" t="s">
        <v>52</v>
      </c>
      <c r="Q217" s="1" t="s">
        <v>52</v>
      </c>
      <c r="R217" s="1" t="s">
        <v>52</v>
      </c>
      <c r="S217" s="1" t="s">
        <v>52</v>
      </c>
      <c r="T217" s="1" t="s">
        <v>52</v>
      </c>
    </row>
    <row r="218" spans="1:20" ht="20.100000000000001" customHeight="1" x14ac:dyDescent="0.3">
      <c r="A218" s="33" t="s">
        <v>2502</v>
      </c>
      <c r="B218" s="34">
        <v>0</v>
      </c>
      <c r="C218" s="34">
        <v>0</v>
      </c>
      <c r="D218" s="34">
        <v>0</v>
      </c>
      <c r="E218" s="34">
        <v>0</v>
      </c>
      <c r="F218" s="33" t="s">
        <v>52</v>
      </c>
      <c r="G218" s="1" t="s">
        <v>1051</v>
      </c>
      <c r="H218" s="1" t="s">
        <v>2313</v>
      </c>
      <c r="I218" s="1" t="s">
        <v>2503</v>
      </c>
      <c r="J218" s="1" t="s">
        <v>52</v>
      </c>
      <c r="K218" s="1" t="s">
        <v>52</v>
      </c>
      <c r="M218" s="1" t="s">
        <v>52</v>
      </c>
      <c r="O218" s="1" t="s">
        <v>52</v>
      </c>
      <c r="P218" s="1" t="s">
        <v>52</v>
      </c>
      <c r="Q218" s="1" t="s">
        <v>52</v>
      </c>
      <c r="R218" s="1" t="s">
        <v>52</v>
      </c>
      <c r="S218" s="1" t="s">
        <v>52</v>
      </c>
      <c r="T218" s="1" t="s">
        <v>52</v>
      </c>
    </row>
    <row r="219" spans="1:20" ht="20.100000000000001" customHeight="1" x14ac:dyDescent="0.3">
      <c r="A219" s="33" t="s">
        <v>2316</v>
      </c>
      <c r="B219" s="34">
        <v>0</v>
      </c>
      <c r="C219" s="34">
        <v>0</v>
      </c>
      <c r="D219" s="34">
        <v>0</v>
      </c>
      <c r="E219" s="34">
        <v>0</v>
      </c>
      <c r="F219" s="33" t="s">
        <v>52</v>
      </c>
      <c r="G219" s="1" t="s">
        <v>1051</v>
      </c>
      <c r="H219" s="1" t="s">
        <v>2313</v>
      </c>
      <c r="I219" s="1" t="s">
        <v>2317</v>
      </c>
      <c r="J219" s="1" t="s">
        <v>52</v>
      </c>
      <c r="K219" s="1" t="s">
        <v>52</v>
      </c>
      <c r="M219" s="1" t="s">
        <v>52</v>
      </c>
      <c r="O219" s="1" t="s">
        <v>52</v>
      </c>
      <c r="P219" s="1" t="s">
        <v>52</v>
      </c>
      <c r="Q219" s="1" t="s">
        <v>52</v>
      </c>
      <c r="R219" s="1" t="s">
        <v>52</v>
      </c>
      <c r="S219" s="1" t="s">
        <v>52</v>
      </c>
      <c r="T219" s="1" t="s">
        <v>52</v>
      </c>
    </row>
    <row r="220" spans="1:20" ht="20.100000000000001" customHeight="1" x14ac:dyDescent="0.3">
      <c r="A220" s="33" t="s">
        <v>2504</v>
      </c>
      <c r="B220" s="34">
        <v>0</v>
      </c>
      <c r="C220" s="34">
        <v>0</v>
      </c>
      <c r="D220" s="34">
        <v>0</v>
      </c>
      <c r="E220" s="34">
        <v>0</v>
      </c>
      <c r="F220" s="33" t="s">
        <v>52</v>
      </c>
      <c r="G220" s="1" t="s">
        <v>1051</v>
      </c>
      <c r="H220" s="1" t="s">
        <v>2313</v>
      </c>
      <c r="I220" s="1" t="s">
        <v>2505</v>
      </c>
      <c r="J220" s="1" t="s">
        <v>52</v>
      </c>
      <c r="K220" s="1" t="s">
        <v>52</v>
      </c>
      <c r="M220" s="1" t="s">
        <v>52</v>
      </c>
      <c r="O220" s="1" t="s">
        <v>52</v>
      </c>
      <c r="P220" s="1" t="s">
        <v>52</v>
      </c>
      <c r="Q220" s="1" t="s">
        <v>52</v>
      </c>
      <c r="R220" s="1" t="s">
        <v>52</v>
      </c>
      <c r="S220" s="1" t="s">
        <v>52</v>
      </c>
      <c r="T220" s="1" t="s">
        <v>52</v>
      </c>
    </row>
    <row r="221" spans="1:20" ht="20.100000000000001" customHeight="1" x14ac:dyDescent="0.3">
      <c r="A221" s="33" t="s">
        <v>2506</v>
      </c>
      <c r="B221" s="34">
        <v>0</v>
      </c>
      <c r="C221" s="34">
        <v>0</v>
      </c>
      <c r="D221" s="34">
        <v>0</v>
      </c>
      <c r="E221" s="34">
        <v>0</v>
      </c>
      <c r="F221" s="33" t="s">
        <v>52</v>
      </c>
      <c r="G221" s="1" t="s">
        <v>1051</v>
      </c>
      <c r="H221" s="1" t="s">
        <v>2313</v>
      </c>
      <c r="I221" s="1" t="s">
        <v>2507</v>
      </c>
      <c r="J221" s="1" t="s">
        <v>52</v>
      </c>
      <c r="K221" s="1" t="s">
        <v>52</v>
      </c>
      <c r="M221" s="1" t="s">
        <v>52</v>
      </c>
      <c r="O221" s="1" t="s">
        <v>52</v>
      </c>
      <c r="P221" s="1" t="s">
        <v>52</v>
      </c>
      <c r="Q221" s="1" t="s">
        <v>52</v>
      </c>
      <c r="R221" s="1" t="s">
        <v>52</v>
      </c>
      <c r="S221" s="1" t="s">
        <v>52</v>
      </c>
      <c r="T221" s="1" t="s">
        <v>52</v>
      </c>
    </row>
    <row r="222" spans="1:20" ht="20.100000000000001" customHeight="1" x14ac:dyDescent="0.3">
      <c r="A222" s="33" t="s">
        <v>2508</v>
      </c>
      <c r="B222" s="34">
        <v>0</v>
      </c>
      <c r="C222" s="34">
        <v>0</v>
      </c>
      <c r="D222" s="34">
        <v>0</v>
      </c>
      <c r="E222" s="34">
        <v>0</v>
      </c>
      <c r="F222" s="33" t="s">
        <v>52</v>
      </c>
      <c r="G222" s="1" t="s">
        <v>1051</v>
      </c>
      <c r="H222" s="1" t="s">
        <v>2313</v>
      </c>
      <c r="I222" s="1" t="s">
        <v>2509</v>
      </c>
      <c r="J222" s="1" t="s">
        <v>52</v>
      </c>
      <c r="K222" s="1" t="s">
        <v>52</v>
      </c>
      <c r="M222" s="1" t="s">
        <v>52</v>
      </c>
      <c r="O222" s="1" t="s">
        <v>52</v>
      </c>
      <c r="P222" s="1" t="s">
        <v>52</v>
      </c>
      <c r="Q222" s="1" t="s">
        <v>52</v>
      </c>
      <c r="R222" s="1" t="s">
        <v>52</v>
      </c>
      <c r="S222" s="1" t="s">
        <v>52</v>
      </c>
      <c r="T222" s="1" t="s">
        <v>52</v>
      </c>
    </row>
    <row r="223" spans="1:20" ht="20.100000000000001" customHeight="1" x14ac:dyDescent="0.3">
      <c r="A223" s="33" t="s">
        <v>2510</v>
      </c>
      <c r="B223" s="34">
        <v>0</v>
      </c>
      <c r="C223" s="34">
        <v>0</v>
      </c>
      <c r="D223" s="34">
        <v>0</v>
      </c>
      <c r="E223" s="34">
        <v>0</v>
      </c>
      <c r="F223" s="33" t="s">
        <v>52</v>
      </c>
      <c r="G223" s="1" t="s">
        <v>1051</v>
      </c>
      <c r="H223" s="1" t="s">
        <v>2313</v>
      </c>
      <c r="I223" s="1" t="s">
        <v>2511</v>
      </c>
      <c r="J223" s="1" t="s">
        <v>52</v>
      </c>
      <c r="K223" s="1" t="s">
        <v>52</v>
      </c>
      <c r="M223" s="1" t="s">
        <v>52</v>
      </c>
      <c r="O223" s="1" t="s">
        <v>52</v>
      </c>
      <c r="P223" s="1" t="s">
        <v>52</v>
      </c>
      <c r="Q223" s="1" t="s">
        <v>52</v>
      </c>
      <c r="R223" s="1" t="s">
        <v>52</v>
      </c>
      <c r="S223" s="1" t="s">
        <v>52</v>
      </c>
      <c r="T223" s="1" t="s">
        <v>52</v>
      </c>
    </row>
    <row r="224" spans="1:20" ht="20.100000000000001" customHeight="1" x14ac:dyDescent="0.3">
      <c r="A224" s="33" t="s">
        <v>2512</v>
      </c>
      <c r="B224" s="34">
        <v>0</v>
      </c>
      <c r="C224" s="34">
        <v>0</v>
      </c>
      <c r="D224" s="34">
        <v>0</v>
      </c>
      <c r="E224" s="34">
        <v>0</v>
      </c>
      <c r="F224" s="33" t="s">
        <v>52</v>
      </c>
      <c r="G224" s="1" t="s">
        <v>1051</v>
      </c>
      <c r="H224" s="1" t="s">
        <v>2313</v>
      </c>
      <c r="I224" s="1" t="s">
        <v>2513</v>
      </c>
      <c r="J224" s="1" t="s">
        <v>52</v>
      </c>
      <c r="K224" s="1" t="s">
        <v>52</v>
      </c>
      <c r="M224" s="1" t="s">
        <v>52</v>
      </c>
      <c r="O224" s="1" t="s">
        <v>52</v>
      </c>
      <c r="P224" s="1" t="s">
        <v>52</v>
      </c>
      <c r="Q224" s="1" t="s">
        <v>52</v>
      </c>
      <c r="R224" s="1" t="s">
        <v>52</v>
      </c>
      <c r="S224" s="1" t="s">
        <v>52</v>
      </c>
      <c r="T224" s="1" t="s">
        <v>52</v>
      </c>
    </row>
    <row r="225" spans="1:20" ht="20.100000000000001" customHeight="1" x14ac:dyDescent="0.3">
      <c r="A225" s="33" t="s">
        <v>2514</v>
      </c>
      <c r="B225" s="34">
        <v>0</v>
      </c>
      <c r="C225" s="34">
        <v>0</v>
      </c>
      <c r="D225" s="34">
        <v>0</v>
      </c>
      <c r="E225" s="34">
        <v>0</v>
      </c>
      <c r="F225" s="33" t="s">
        <v>52</v>
      </c>
      <c r="G225" s="1" t="s">
        <v>1051</v>
      </c>
      <c r="H225" s="1" t="s">
        <v>2313</v>
      </c>
      <c r="I225" s="1" t="s">
        <v>2515</v>
      </c>
      <c r="J225" s="1" t="s">
        <v>52</v>
      </c>
      <c r="K225" s="1" t="s">
        <v>52</v>
      </c>
      <c r="M225" s="1" t="s">
        <v>52</v>
      </c>
      <c r="O225" s="1" t="s">
        <v>52</v>
      </c>
      <c r="P225" s="1" t="s">
        <v>52</v>
      </c>
      <c r="Q225" s="1" t="s">
        <v>52</v>
      </c>
      <c r="R225" s="1" t="s">
        <v>52</v>
      </c>
      <c r="S225" s="1" t="s">
        <v>52</v>
      </c>
      <c r="T225" s="1" t="s">
        <v>52</v>
      </c>
    </row>
    <row r="226" spans="1:20" ht="20.100000000000001" customHeight="1" x14ac:dyDescent="0.3">
      <c r="A226" s="33" t="s">
        <v>2516</v>
      </c>
      <c r="B226" s="34">
        <v>0</v>
      </c>
      <c r="C226" s="34">
        <v>0</v>
      </c>
      <c r="D226" s="34">
        <v>0</v>
      </c>
      <c r="E226" s="34">
        <v>0</v>
      </c>
      <c r="F226" s="33" t="s">
        <v>52</v>
      </c>
      <c r="G226" s="1" t="s">
        <v>1051</v>
      </c>
      <c r="H226" s="1" t="s">
        <v>2313</v>
      </c>
      <c r="I226" s="1" t="s">
        <v>2517</v>
      </c>
      <c r="J226" s="1" t="s">
        <v>52</v>
      </c>
      <c r="K226" s="1" t="s">
        <v>52</v>
      </c>
      <c r="M226" s="1" t="s">
        <v>52</v>
      </c>
      <c r="O226" s="1" t="s">
        <v>52</v>
      </c>
      <c r="P226" s="1" t="s">
        <v>52</v>
      </c>
      <c r="Q226" s="1" t="s">
        <v>52</v>
      </c>
      <c r="R226" s="1" t="s">
        <v>52</v>
      </c>
      <c r="S226" s="1" t="s">
        <v>52</v>
      </c>
      <c r="T226" s="1" t="s">
        <v>52</v>
      </c>
    </row>
    <row r="227" spans="1:20" ht="20.100000000000001" customHeight="1" x14ac:dyDescent="0.3">
      <c r="A227" s="33" t="s">
        <v>2315</v>
      </c>
      <c r="B227" s="34">
        <v>0</v>
      </c>
      <c r="C227" s="34">
        <v>0</v>
      </c>
      <c r="D227" s="34">
        <v>0</v>
      </c>
      <c r="E227" s="34">
        <v>0</v>
      </c>
      <c r="F227" s="33" t="s">
        <v>52</v>
      </c>
      <c r="G227" s="1" t="s">
        <v>1051</v>
      </c>
      <c r="H227" s="1" t="s">
        <v>2313</v>
      </c>
      <c r="I227" s="1" t="s">
        <v>2315</v>
      </c>
      <c r="J227" s="1" t="s">
        <v>52</v>
      </c>
      <c r="K227" s="1" t="s">
        <v>52</v>
      </c>
      <c r="M227" s="1" t="s">
        <v>52</v>
      </c>
      <c r="O227" s="1" t="s">
        <v>52</v>
      </c>
      <c r="P227" s="1" t="s">
        <v>52</v>
      </c>
      <c r="Q227" s="1" t="s">
        <v>52</v>
      </c>
      <c r="R227" s="1" t="s">
        <v>52</v>
      </c>
      <c r="S227" s="1" t="s">
        <v>52</v>
      </c>
      <c r="T227" s="1" t="s">
        <v>52</v>
      </c>
    </row>
    <row r="228" spans="1:20" ht="20.100000000000001" customHeight="1" x14ac:dyDescent="0.3">
      <c r="A228" s="33" t="s">
        <v>2518</v>
      </c>
      <c r="B228" s="34">
        <v>43.5</v>
      </c>
      <c r="C228" s="34">
        <v>0</v>
      </c>
      <c r="D228" s="34">
        <v>0</v>
      </c>
      <c r="E228" s="34">
        <v>43.5</v>
      </c>
      <c r="F228" s="33" t="s">
        <v>52</v>
      </c>
      <c r="G228" s="1" t="s">
        <v>1051</v>
      </c>
      <c r="H228" s="1" t="s">
        <v>2313</v>
      </c>
      <c r="I228" s="1" t="s">
        <v>2519</v>
      </c>
      <c r="J228" s="1" t="s">
        <v>52</v>
      </c>
      <c r="K228" s="1" t="s">
        <v>52</v>
      </c>
      <c r="M228" s="1" t="s">
        <v>52</v>
      </c>
      <c r="O228" s="1" t="s">
        <v>52</v>
      </c>
      <c r="P228" s="1" t="s">
        <v>52</v>
      </c>
      <c r="Q228" s="1" t="s">
        <v>52</v>
      </c>
      <c r="R228" s="1" t="s">
        <v>52</v>
      </c>
      <c r="S228" s="1" t="s">
        <v>52</v>
      </c>
      <c r="T228" s="1" t="s">
        <v>52</v>
      </c>
    </row>
    <row r="229" spans="1:20" ht="20.100000000000001" customHeight="1" x14ac:dyDescent="0.3">
      <c r="A229" s="33" t="s">
        <v>2520</v>
      </c>
      <c r="B229" s="34">
        <v>0</v>
      </c>
      <c r="C229" s="34">
        <v>134.6</v>
      </c>
      <c r="D229" s="34">
        <v>0</v>
      </c>
      <c r="E229" s="34">
        <v>134.6</v>
      </c>
      <c r="F229" s="33" t="s">
        <v>52</v>
      </c>
      <c r="G229" s="1" t="s">
        <v>1051</v>
      </c>
      <c r="H229" s="1" t="s">
        <v>2313</v>
      </c>
      <c r="I229" s="1" t="s">
        <v>2521</v>
      </c>
      <c r="J229" s="1" t="s">
        <v>52</v>
      </c>
      <c r="K229" s="1" t="s">
        <v>52</v>
      </c>
      <c r="M229" s="1" t="s">
        <v>52</v>
      </c>
      <c r="O229" s="1" t="s">
        <v>52</v>
      </c>
      <c r="P229" s="1" t="s">
        <v>52</v>
      </c>
      <c r="Q229" s="1" t="s">
        <v>52</v>
      </c>
      <c r="R229" s="1" t="s">
        <v>52</v>
      </c>
      <c r="S229" s="1" t="s">
        <v>52</v>
      </c>
      <c r="T229" s="1" t="s">
        <v>52</v>
      </c>
    </row>
    <row r="230" spans="1:20" ht="20.100000000000001" customHeight="1" x14ac:dyDescent="0.3">
      <c r="A230" s="33" t="s">
        <v>2522</v>
      </c>
      <c r="B230" s="34">
        <v>0</v>
      </c>
      <c r="C230" s="34">
        <v>0</v>
      </c>
      <c r="D230" s="34">
        <v>26.3</v>
      </c>
      <c r="E230" s="34">
        <v>26.3</v>
      </c>
      <c r="F230" s="33" t="s">
        <v>52</v>
      </c>
      <c r="G230" s="1" t="s">
        <v>1051</v>
      </c>
      <c r="H230" s="1" t="s">
        <v>2313</v>
      </c>
      <c r="I230" s="1" t="s">
        <v>2523</v>
      </c>
      <c r="J230" s="1" t="s">
        <v>52</v>
      </c>
      <c r="K230" s="1" t="s">
        <v>52</v>
      </c>
      <c r="M230" s="1" t="s">
        <v>52</v>
      </c>
      <c r="O230" s="1" t="s">
        <v>52</v>
      </c>
      <c r="P230" s="1" t="s">
        <v>52</v>
      </c>
      <c r="Q230" s="1" t="s">
        <v>52</v>
      </c>
      <c r="R230" s="1" t="s">
        <v>52</v>
      </c>
      <c r="S230" s="1" t="s">
        <v>52</v>
      </c>
      <c r="T230" s="1" t="s">
        <v>52</v>
      </c>
    </row>
    <row r="231" spans="1:20" ht="20.100000000000001" customHeight="1" x14ac:dyDescent="0.3">
      <c r="A231" s="33" t="s">
        <v>2315</v>
      </c>
      <c r="B231" s="34">
        <v>0</v>
      </c>
      <c r="C231" s="34">
        <v>0</v>
      </c>
      <c r="D231" s="34">
        <v>0</v>
      </c>
      <c r="E231" s="34">
        <v>0</v>
      </c>
      <c r="F231" s="33" t="s">
        <v>52</v>
      </c>
      <c r="G231" s="1" t="s">
        <v>1051</v>
      </c>
      <c r="H231" s="1" t="s">
        <v>2313</v>
      </c>
      <c r="I231" s="1" t="s">
        <v>52</v>
      </c>
      <c r="J231" s="1" t="s">
        <v>52</v>
      </c>
      <c r="K231" s="1" t="s">
        <v>52</v>
      </c>
      <c r="M231" s="1" t="s">
        <v>52</v>
      </c>
      <c r="O231" s="1" t="s">
        <v>52</v>
      </c>
      <c r="P231" s="1" t="s">
        <v>52</v>
      </c>
      <c r="Q231" s="1" t="s">
        <v>52</v>
      </c>
      <c r="R231" s="1" t="s">
        <v>52</v>
      </c>
      <c r="S231" s="1" t="s">
        <v>52</v>
      </c>
      <c r="T231" s="1" t="s">
        <v>52</v>
      </c>
    </row>
    <row r="232" spans="1:20" ht="20.100000000000001" customHeight="1" x14ac:dyDescent="0.3">
      <c r="A232" s="33" t="s">
        <v>2315</v>
      </c>
      <c r="B232" s="34">
        <v>0</v>
      </c>
      <c r="C232" s="34">
        <v>0</v>
      </c>
      <c r="D232" s="34">
        <v>0</v>
      </c>
      <c r="E232" s="34">
        <v>0</v>
      </c>
      <c r="F232" s="33" t="s">
        <v>52</v>
      </c>
      <c r="G232" s="1" t="s">
        <v>1051</v>
      </c>
      <c r="H232" s="1" t="s">
        <v>2313</v>
      </c>
      <c r="I232" s="1" t="s">
        <v>2315</v>
      </c>
      <c r="J232" s="1" t="s">
        <v>52</v>
      </c>
      <c r="K232" s="1" t="s">
        <v>52</v>
      </c>
      <c r="M232" s="1" t="s">
        <v>52</v>
      </c>
      <c r="O232" s="1" t="s">
        <v>52</v>
      </c>
      <c r="P232" s="1" t="s">
        <v>52</v>
      </c>
      <c r="Q232" s="1" t="s">
        <v>52</v>
      </c>
      <c r="R232" s="1" t="s">
        <v>52</v>
      </c>
      <c r="S232" s="1" t="s">
        <v>52</v>
      </c>
      <c r="T232" s="1" t="s">
        <v>52</v>
      </c>
    </row>
    <row r="233" spans="1:20" ht="20.100000000000001" customHeight="1" x14ac:dyDescent="0.3">
      <c r="A233" s="33" t="s">
        <v>2340</v>
      </c>
      <c r="B233" s="34">
        <v>43.5</v>
      </c>
      <c r="C233" s="34">
        <v>134.6</v>
      </c>
      <c r="D233" s="34">
        <v>26.3</v>
      </c>
      <c r="E233" s="34">
        <v>204.4</v>
      </c>
      <c r="F233" s="33" t="s">
        <v>52</v>
      </c>
      <c r="G233" s="1" t="s">
        <v>1051</v>
      </c>
      <c r="H233" s="1" t="s">
        <v>2313</v>
      </c>
      <c r="I233" s="1" t="s">
        <v>2341</v>
      </c>
      <c r="J233" s="1" t="s">
        <v>52</v>
      </c>
      <c r="K233" s="1" t="s">
        <v>52</v>
      </c>
      <c r="M233" s="1" t="s">
        <v>52</v>
      </c>
      <c r="O233" s="1" t="s">
        <v>52</v>
      </c>
      <c r="P233" s="1" t="s">
        <v>52</v>
      </c>
      <c r="Q233" s="1" t="s">
        <v>52</v>
      </c>
      <c r="R233" s="1" t="s">
        <v>52</v>
      </c>
      <c r="S233" s="1" t="s">
        <v>52</v>
      </c>
      <c r="T233" s="1" t="s">
        <v>52</v>
      </c>
    </row>
    <row r="234" spans="1:20" ht="20.100000000000001" customHeight="1" x14ac:dyDescent="0.3">
      <c r="A234" s="33" t="s">
        <v>2342</v>
      </c>
      <c r="B234" s="35">
        <v>43</v>
      </c>
      <c r="C234" s="35">
        <v>134</v>
      </c>
      <c r="D234" s="35">
        <v>26</v>
      </c>
      <c r="E234" s="35">
        <v>203</v>
      </c>
      <c r="F234" s="36"/>
    </row>
    <row r="235" spans="1:20" ht="20.100000000000001" customHeight="1" x14ac:dyDescent="0.3">
      <c r="A235" s="36"/>
      <c r="B235" s="36"/>
      <c r="C235" s="36"/>
      <c r="D235" s="36"/>
      <c r="E235" s="36"/>
      <c r="F235" s="36"/>
    </row>
    <row r="236" spans="1:20" ht="20.100000000000001" customHeight="1" x14ac:dyDescent="0.3">
      <c r="A236" s="36" t="s">
        <v>2524</v>
      </c>
      <c r="B236" s="36"/>
      <c r="C236" s="36"/>
      <c r="D236" s="36"/>
      <c r="E236" s="36"/>
      <c r="F236" s="33" t="s">
        <v>52</v>
      </c>
      <c r="G236" s="1" t="s">
        <v>1075</v>
      </c>
      <c r="I236" s="1" t="s">
        <v>1072</v>
      </c>
      <c r="J236" s="1" t="s">
        <v>1073</v>
      </c>
      <c r="K236" s="1" t="s">
        <v>135</v>
      </c>
    </row>
    <row r="237" spans="1:20" ht="20.100000000000001" customHeight="1" x14ac:dyDescent="0.3">
      <c r="A237" s="33" t="s">
        <v>52</v>
      </c>
      <c r="B237" s="34"/>
      <c r="C237" s="34"/>
      <c r="D237" s="34"/>
      <c r="E237" s="34"/>
      <c r="F237" s="33" t="s">
        <v>52</v>
      </c>
      <c r="G237" s="1" t="s">
        <v>1075</v>
      </c>
      <c r="H237" s="1" t="s">
        <v>2311</v>
      </c>
      <c r="I237" s="1" t="s">
        <v>52</v>
      </c>
      <c r="J237" s="1" t="s">
        <v>52</v>
      </c>
      <c r="K237" s="1" t="s">
        <v>52</v>
      </c>
      <c r="L237">
        <v>1</v>
      </c>
      <c r="M237" s="1" t="s">
        <v>52</v>
      </c>
      <c r="O237" s="1" t="s">
        <v>52</v>
      </c>
      <c r="P237" s="1" t="s">
        <v>52</v>
      </c>
      <c r="Q237" s="1" t="s">
        <v>52</v>
      </c>
      <c r="R237" s="1" t="s">
        <v>52</v>
      </c>
      <c r="S237" s="1" t="s">
        <v>52</v>
      </c>
      <c r="T237" s="1" t="s">
        <v>52</v>
      </c>
    </row>
    <row r="238" spans="1:20" ht="20.100000000000001" customHeight="1" x14ac:dyDescent="0.3">
      <c r="A238" s="33" t="s">
        <v>2500</v>
      </c>
      <c r="B238" s="34">
        <v>0</v>
      </c>
      <c r="C238" s="34">
        <v>0</v>
      </c>
      <c r="D238" s="34">
        <v>0</v>
      </c>
      <c r="E238" s="34">
        <v>0</v>
      </c>
      <c r="F238" s="33" t="s">
        <v>52</v>
      </c>
      <c r="G238" s="1" t="s">
        <v>1075</v>
      </c>
      <c r="H238" s="1" t="s">
        <v>2313</v>
      </c>
      <c r="I238" s="1" t="s">
        <v>2501</v>
      </c>
      <c r="J238" s="1" t="s">
        <v>52</v>
      </c>
      <c r="K238" s="1" t="s">
        <v>52</v>
      </c>
      <c r="M238" s="1" t="s">
        <v>52</v>
      </c>
      <c r="O238" s="1" t="s">
        <v>52</v>
      </c>
      <c r="P238" s="1" t="s">
        <v>52</v>
      </c>
      <c r="Q238" s="1" t="s">
        <v>52</v>
      </c>
      <c r="R238" s="1" t="s">
        <v>52</v>
      </c>
      <c r="S238" s="1" t="s">
        <v>52</v>
      </c>
      <c r="T238" s="1" t="s">
        <v>52</v>
      </c>
    </row>
    <row r="239" spans="1:20" ht="20.100000000000001" customHeight="1" x14ac:dyDescent="0.3">
      <c r="A239" s="33" t="s">
        <v>2315</v>
      </c>
      <c r="B239" s="34">
        <v>0</v>
      </c>
      <c r="C239" s="34">
        <v>0</v>
      </c>
      <c r="D239" s="34">
        <v>0</v>
      </c>
      <c r="E239" s="34">
        <v>0</v>
      </c>
      <c r="F239" s="33" t="s">
        <v>52</v>
      </c>
      <c r="G239" s="1" t="s">
        <v>1075</v>
      </c>
      <c r="H239" s="1" t="s">
        <v>2313</v>
      </c>
      <c r="I239" s="1" t="s">
        <v>52</v>
      </c>
      <c r="J239" s="1" t="s">
        <v>52</v>
      </c>
      <c r="K239" s="1" t="s">
        <v>52</v>
      </c>
      <c r="M239" s="1" t="s">
        <v>52</v>
      </c>
      <c r="O239" s="1" t="s">
        <v>52</v>
      </c>
      <c r="P239" s="1" t="s">
        <v>52</v>
      </c>
      <c r="Q239" s="1" t="s">
        <v>52</v>
      </c>
      <c r="R239" s="1" t="s">
        <v>52</v>
      </c>
      <c r="S239" s="1" t="s">
        <v>52</v>
      </c>
      <c r="T239" s="1" t="s">
        <v>52</v>
      </c>
    </row>
    <row r="240" spans="1:20" ht="20.100000000000001" customHeight="1" x14ac:dyDescent="0.3">
      <c r="A240" s="33" t="s">
        <v>2502</v>
      </c>
      <c r="B240" s="34">
        <v>0</v>
      </c>
      <c r="C240" s="34">
        <v>0</v>
      </c>
      <c r="D240" s="34">
        <v>0</v>
      </c>
      <c r="E240" s="34">
        <v>0</v>
      </c>
      <c r="F240" s="33" t="s">
        <v>52</v>
      </c>
      <c r="G240" s="1" t="s">
        <v>1075</v>
      </c>
      <c r="H240" s="1" t="s">
        <v>2313</v>
      </c>
      <c r="I240" s="1" t="s">
        <v>2503</v>
      </c>
      <c r="J240" s="1" t="s">
        <v>52</v>
      </c>
      <c r="K240" s="1" t="s">
        <v>52</v>
      </c>
      <c r="M240" s="1" t="s">
        <v>52</v>
      </c>
      <c r="O240" s="1" t="s">
        <v>52</v>
      </c>
      <c r="P240" s="1" t="s">
        <v>52</v>
      </c>
      <c r="Q240" s="1" t="s">
        <v>52</v>
      </c>
      <c r="R240" s="1" t="s">
        <v>52</v>
      </c>
      <c r="S240" s="1" t="s">
        <v>52</v>
      </c>
      <c r="T240" s="1" t="s">
        <v>52</v>
      </c>
    </row>
    <row r="241" spans="1:20" ht="20.100000000000001" customHeight="1" x14ac:dyDescent="0.3">
      <c r="A241" s="33" t="s">
        <v>2316</v>
      </c>
      <c r="B241" s="34">
        <v>0</v>
      </c>
      <c r="C241" s="34">
        <v>0</v>
      </c>
      <c r="D241" s="34">
        <v>0</v>
      </c>
      <c r="E241" s="34">
        <v>0</v>
      </c>
      <c r="F241" s="33" t="s">
        <v>52</v>
      </c>
      <c r="G241" s="1" t="s">
        <v>1075</v>
      </c>
      <c r="H241" s="1" t="s">
        <v>2313</v>
      </c>
      <c r="I241" s="1" t="s">
        <v>2317</v>
      </c>
      <c r="J241" s="1" t="s">
        <v>52</v>
      </c>
      <c r="K241" s="1" t="s">
        <v>52</v>
      </c>
      <c r="M241" s="1" t="s">
        <v>52</v>
      </c>
      <c r="O241" s="1" t="s">
        <v>52</v>
      </c>
      <c r="P241" s="1" t="s">
        <v>52</v>
      </c>
      <c r="Q241" s="1" t="s">
        <v>52</v>
      </c>
      <c r="R241" s="1" t="s">
        <v>52</v>
      </c>
      <c r="S241" s="1" t="s">
        <v>52</v>
      </c>
      <c r="T241" s="1" t="s">
        <v>52</v>
      </c>
    </row>
    <row r="242" spans="1:20" ht="20.100000000000001" customHeight="1" x14ac:dyDescent="0.3">
      <c r="A242" s="33" t="s">
        <v>2504</v>
      </c>
      <c r="B242" s="34">
        <v>0</v>
      </c>
      <c r="C242" s="34">
        <v>0</v>
      </c>
      <c r="D242" s="34">
        <v>0</v>
      </c>
      <c r="E242" s="34">
        <v>0</v>
      </c>
      <c r="F242" s="33" t="s">
        <v>52</v>
      </c>
      <c r="G242" s="1" t="s">
        <v>1075</v>
      </c>
      <c r="H242" s="1" t="s">
        <v>2313</v>
      </c>
      <c r="I242" s="1" t="s">
        <v>2505</v>
      </c>
      <c r="J242" s="1" t="s">
        <v>52</v>
      </c>
      <c r="K242" s="1" t="s">
        <v>52</v>
      </c>
      <c r="M242" s="1" t="s">
        <v>52</v>
      </c>
      <c r="O242" s="1" t="s">
        <v>52</v>
      </c>
      <c r="P242" s="1" t="s">
        <v>52</v>
      </c>
      <c r="Q242" s="1" t="s">
        <v>52</v>
      </c>
      <c r="R242" s="1" t="s">
        <v>52</v>
      </c>
      <c r="S242" s="1" t="s">
        <v>52</v>
      </c>
      <c r="T242" s="1" t="s">
        <v>52</v>
      </c>
    </row>
    <row r="243" spans="1:20" ht="20.100000000000001" customHeight="1" x14ac:dyDescent="0.3">
      <c r="A243" s="33" t="s">
        <v>2506</v>
      </c>
      <c r="B243" s="34">
        <v>0</v>
      </c>
      <c r="C243" s="34">
        <v>0</v>
      </c>
      <c r="D243" s="34">
        <v>0</v>
      </c>
      <c r="E243" s="34">
        <v>0</v>
      </c>
      <c r="F243" s="33" t="s">
        <v>52</v>
      </c>
      <c r="G243" s="1" t="s">
        <v>1075</v>
      </c>
      <c r="H243" s="1" t="s">
        <v>2313</v>
      </c>
      <c r="I243" s="1" t="s">
        <v>2507</v>
      </c>
      <c r="J243" s="1" t="s">
        <v>52</v>
      </c>
      <c r="K243" s="1" t="s">
        <v>52</v>
      </c>
      <c r="M243" s="1" t="s">
        <v>52</v>
      </c>
      <c r="O243" s="1" t="s">
        <v>52</v>
      </c>
      <c r="P243" s="1" t="s">
        <v>52</v>
      </c>
      <c r="Q243" s="1" t="s">
        <v>52</v>
      </c>
      <c r="R243" s="1" t="s">
        <v>52</v>
      </c>
      <c r="S243" s="1" t="s">
        <v>52</v>
      </c>
      <c r="T243" s="1" t="s">
        <v>52</v>
      </c>
    </row>
    <row r="244" spans="1:20" ht="20.100000000000001" customHeight="1" x14ac:dyDescent="0.3">
      <c r="A244" s="33" t="s">
        <v>2508</v>
      </c>
      <c r="B244" s="34">
        <v>0</v>
      </c>
      <c r="C244" s="34">
        <v>0</v>
      </c>
      <c r="D244" s="34">
        <v>0</v>
      </c>
      <c r="E244" s="34">
        <v>0</v>
      </c>
      <c r="F244" s="33" t="s">
        <v>52</v>
      </c>
      <c r="G244" s="1" t="s">
        <v>1075</v>
      </c>
      <c r="H244" s="1" t="s">
        <v>2313</v>
      </c>
      <c r="I244" s="1" t="s">
        <v>2509</v>
      </c>
      <c r="J244" s="1" t="s">
        <v>52</v>
      </c>
      <c r="K244" s="1" t="s">
        <v>52</v>
      </c>
      <c r="M244" s="1" t="s">
        <v>52</v>
      </c>
      <c r="O244" s="1" t="s">
        <v>52</v>
      </c>
      <c r="P244" s="1" t="s">
        <v>52</v>
      </c>
      <c r="Q244" s="1" t="s">
        <v>52</v>
      </c>
      <c r="R244" s="1" t="s">
        <v>52</v>
      </c>
      <c r="S244" s="1" t="s">
        <v>52</v>
      </c>
      <c r="T244" s="1" t="s">
        <v>52</v>
      </c>
    </row>
    <row r="245" spans="1:20" ht="20.100000000000001" customHeight="1" x14ac:dyDescent="0.3">
      <c r="A245" s="33" t="s">
        <v>2510</v>
      </c>
      <c r="B245" s="34">
        <v>0</v>
      </c>
      <c r="C245" s="34">
        <v>0</v>
      </c>
      <c r="D245" s="34">
        <v>0</v>
      </c>
      <c r="E245" s="34">
        <v>0</v>
      </c>
      <c r="F245" s="33" t="s">
        <v>52</v>
      </c>
      <c r="G245" s="1" t="s">
        <v>1075</v>
      </c>
      <c r="H245" s="1" t="s">
        <v>2313</v>
      </c>
      <c r="I245" s="1" t="s">
        <v>2511</v>
      </c>
      <c r="J245" s="1" t="s">
        <v>52</v>
      </c>
      <c r="K245" s="1" t="s">
        <v>52</v>
      </c>
      <c r="M245" s="1" t="s">
        <v>52</v>
      </c>
      <c r="O245" s="1" t="s">
        <v>52</v>
      </c>
      <c r="P245" s="1" t="s">
        <v>52</v>
      </c>
      <c r="Q245" s="1" t="s">
        <v>52</v>
      </c>
      <c r="R245" s="1" t="s">
        <v>52</v>
      </c>
      <c r="S245" s="1" t="s">
        <v>52</v>
      </c>
      <c r="T245" s="1" t="s">
        <v>52</v>
      </c>
    </row>
    <row r="246" spans="1:20" ht="20.100000000000001" customHeight="1" x14ac:dyDescent="0.3">
      <c r="A246" s="33" t="s">
        <v>2512</v>
      </c>
      <c r="B246" s="34">
        <v>0</v>
      </c>
      <c r="C246" s="34">
        <v>0</v>
      </c>
      <c r="D246" s="34">
        <v>0</v>
      </c>
      <c r="E246" s="34">
        <v>0</v>
      </c>
      <c r="F246" s="33" t="s">
        <v>52</v>
      </c>
      <c r="G246" s="1" t="s">
        <v>1075</v>
      </c>
      <c r="H246" s="1" t="s">
        <v>2313</v>
      </c>
      <c r="I246" s="1" t="s">
        <v>2513</v>
      </c>
      <c r="J246" s="1" t="s">
        <v>52</v>
      </c>
      <c r="K246" s="1" t="s">
        <v>52</v>
      </c>
      <c r="M246" s="1" t="s">
        <v>52</v>
      </c>
      <c r="O246" s="1" t="s">
        <v>52</v>
      </c>
      <c r="P246" s="1" t="s">
        <v>52</v>
      </c>
      <c r="Q246" s="1" t="s">
        <v>52</v>
      </c>
      <c r="R246" s="1" t="s">
        <v>52</v>
      </c>
      <c r="S246" s="1" t="s">
        <v>52</v>
      </c>
      <c r="T246" s="1" t="s">
        <v>52</v>
      </c>
    </row>
    <row r="247" spans="1:20" ht="20.100000000000001" customHeight="1" x14ac:dyDescent="0.3">
      <c r="A247" s="33" t="s">
        <v>2514</v>
      </c>
      <c r="B247" s="34">
        <v>0</v>
      </c>
      <c r="C247" s="34">
        <v>0</v>
      </c>
      <c r="D247" s="34">
        <v>0</v>
      </c>
      <c r="E247" s="34">
        <v>0</v>
      </c>
      <c r="F247" s="33" t="s">
        <v>52</v>
      </c>
      <c r="G247" s="1" t="s">
        <v>1075</v>
      </c>
      <c r="H247" s="1" t="s">
        <v>2313</v>
      </c>
      <c r="I247" s="1" t="s">
        <v>2515</v>
      </c>
      <c r="J247" s="1" t="s">
        <v>52</v>
      </c>
      <c r="K247" s="1" t="s">
        <v>52</v>
      </c>
      <c r="M247" s="1" t="s">
        <v>52</v>
      </c>
      <c r="O247" s="1" t="s">
        <v>52</v>
      </c>
      <c r="P247" s="1" t="s">
        <v>52</v>
      </c>
      <c r="Q247" s="1" t="s">
        <v>52</v>
      </c>
      <c r="R247" s="1" t="s">
        <v>52</v>
      </c>
      <c r="S247" s="1" t="s">
        <v>52</v>
      </c>
      <c r="T247" s="1" t="s">
        <v>52</v>
      </c>
    </row>
    <row r="248" spans="1:20" ht="20.100000000000001" customHeight="1" x14ac:dyDescent="0.3">
      <c r="A248" s="33" t="s">
        <v>2525</v>
      </c>
      <c r="B248" s="34">
        <v>0</v>
      </c>
      <c r="C248" s="34">
        <v>0</v>
      </c>
      <c r="D248" s="34">
        <v>0</v>
      </c>
      <c r="E248" s="34">
        <v>0</v>
      </c>
      <c r="F248" s="33" t="s">
        <v>52</v>
      </c>
      <c r="G248" s="1" t="s">
        <v>1075</v>
      </c>
      <c r="H248" s="1" t="s">
        <v>2313</v>
      </c>
      <c r="I248" s="1" t="s">
        <v>2526</v>
      </c>
      <c r="J248" s="1" t="s">
        <v>52</v>
      </c>
      <c r="K248" s="1" t="s">
        <v>52</v>
      </c>
      <c r="M248" s="1" t="s">
        <v>52</v>
      </c>
      <c r="O248" s="1" t="s">
        <v>52</v>
      </c>
      <c r="P248" s="1" t="s">
        <v>52</v>
      </c>
      <c r="Q248" s="1" t="s">
        <v>52</v>
      </c>
      <c r="R248" s="1" t="s">
        <v>52</v>
      </c>
      <c r="S248" s="1" t="s">
        <v>52</v>
      </c>
      <c r="T248" s="1" t="s">
        <v>52</v>
      </c>
    </row>
    <row r="249" spans="1:20" ht="20.100000000000001" customHeight="1" x14ac:dyDescent="0.3">
      <c r="A249" s="33" t="s">
        <v>2315</v>
      </c>
      <c r="B249" s="34">
        <v>0</v>
      </c>
      <c r="C249" s="34">
        <v>0</v>
      </c>
      <c r="D249" s="34">
        <v>0</v>
      </c>
      <c r="E249" s="34">
        <v>0</v>
      </c>
      <c r="F249" s="33" t="s">
        <v>52</v>
      </c>
      <c r="G249" s="1" t="s">
        <v>1075</v>
      </c>
      <c r="H249" s="1" t="s">
        <v>2313</v>
      </c>
      <c r="I249" s="1" t="s">
        <v>2315</v>
      </c>
      <c r="J249" s="1" t="s">
        <v>52</v>
      </c>
      <c r="K249" s="1" t="s">
        <v>52</v>
      </c>
      <c r="M249" s="1" t="s">
        <v>52</v>
      </c>
      <c r="O249" s="1" t="s">
        <v>52</v>
      </c>
      <c r="P249" s="1" t="s">
        <v>52</v>
      </c>
      <c r="Q249" s="1" t="s">
        <v>52</v>
      </c>
      <c r="R249" s="1" t="s">
        <v>52</v>
      </c>
      <c r="S249" s="1" t="s">
        <v>52</v>
      </c>
      <c r="T249" s="1" t="s">
        <v>52</v>
      </c>
    </row>
    <row r="250" spans="1:20" ht="20.100000000000001" customHeight="1" x14ac:dyDescent="0.3">
      <c r="A250" s="33" t="s">
        <v>2527</v>
      </c>
      <c r="B250" s="34">
        <v>65.3</v>
      </c>
      <c r="C250" s="34">
        <v>0</v>
      </c>
      <c r="D250" s="34">
        <v>0</v>
      </c>
      <c r="E250" s="34">
        <v>65.3</v>
      </c>
      <c r="F250" s="33" t="s">
        <v>52</v>
      </c>
      <c r="G250" s="1" t="s">
        <v>1075</v>
      </c>
      <c r="H250" s="1" t="s">
        <v>2313</v>
      </c>
      <c r="I250" s="1" t="s">
        <v>2519</v>
      </c>
      <c r="J250" s="1" t="s">
        <v>52</v>
      </c>
      <c r="K250" s="1" t="s">
        <v>52</v>
      </c>
      <c r="M250" s="1" t="s">
        <v>52</v>
      </c>
      <c r="O250" s="1" t="s">
        <v>52</v>
      </c>
      <c r="P250" s="1" t="s">
        <v>52</v>
      </c>
      <c r="Q250" s="1" t="s">
        <v>52</v>
      </c>
      <c r="R250" s="1" t="s">
        <v>52</v>
      </c>
      <c r="S250" s="1" t="s">
        <v>52</v>
      </c>
      <c r="T250" s="1" t="s">
        <v>52</v>
      </c>
    </row>
    <row r="251" spans="1:20" ht="20.100000000000001" customHeight="1" x14ac:dyDescent="0.3">
      <c r="A251" s="33" t="s">
        <v>2528</v>
      </c>
      <c r="B251" s="34">
        <v>0</v>
      </c>
      <c r="C251" s="34">
        <v>202</v>
      </c>
      <c r="D251" s="34">
        <v>0</v>
      </c>
      <c r="E251" s="34">
        <v>202</v>
      </c>
      <c r="F251" s="33" t="s">
        <v>52</v>
      </c>
      <c r="G251" s="1" t="s">
        <v>1075</v>
      </c>
      <c r="H251" s="1" t="s">
        <v>2313</v>
      </c>
      <c r="I251" s="1" t="s">
        <v>2521</v>
      </c>
      <c r="J251" s="1" t="s">
        <v>52</v>
      </c>
      <c r="K251" s="1" t="s">
        <v>52</v>
      </c>
      <c r="M251" s="1" t="s">
        <v>52</v>
      </c>
      <c r="O251" s="1" t="s">
        <v>52</v>
      </c>
      <c r="P251" s="1" t="s">
        <v>52</v>
      </c>
      <c r="Q251" s="1" t="s">
        <v>52</v>
      </c>
      <c r="R251" s="1" t="s">
        <v>52</v>
      </c>
      <c r="S251" s="1" t="s">
        <v>52</v>
      </c>
      <c r="T251" s="1" t="s">
        <v>52</v>
      </c>
    </row>
    <row r="252" spans="1:20" ht="20.100000000000001" customHeight="1" x14ac:dyDescent="0.3">
      <c r="A252" s="33" t="s">
        <v>2529</v>
      </c>
      <c r="B252" s="34">
        <v>0</v>
      </c>
      <c r="C252" s="34">
        <v>0</v>
      </c>
      <c r="D252" s="34">
        <v>39.5</v>
      </c>
      <c r="E252" s="34">
        <v>39.5</v>
      </c>
      <c r="F252" s="33" t="s">
        <v>52</v>
      </c>
      <c r="G252" s="1" t="s">
        <v>1075</v>
      </c>
      <c r="H252" s="1" t="s">
        <v>2313</v>
      </c>
      <c r="I252" s="1" t="s">
        <v>2523</v>
      </c>
      <c r="J252" s="1" t="s">
        <v>52</v>
      </c>
      <c r="K252" s="1" t="s">
        <v>52</v>
      </c>
      <c r="M252" s="1" t="s">
        <v>52</v>
      </c>
      <c r="O252" s="1" t="s">
        <v>52</v>
      </c>
      <c r="P252" s="1" t="s">
        <v>52</v>
      </c>
      <c r="Q252" s="1" t="s">
        <v>52</v>
      </c>
      <c r="R252" s="1" t="s">
        <v>52</v>
      </c>
      <c r="S252" s="1" t="s">
        <v>52</v>
      </c>
      <c r="T252" s="1" t="s">
        <v>52</v>
      </c>
    </row>
    <row r="253" spans="1:20" ht="20.100000000000001" customHeight="1" x14ac:dyDescent="0.3">
      <c r="A253" s="33" t="s">
        <v>2315</v>
      </c>
      <c r="B253" s="34">
        <v>0</v>
      </c>
      <c r="C253" s="34">
        <v>0</v>
      </c>
      <c r="D253" s="34">
        <v>0</v>
      </c>
      <c r="E253" s="34">
        <v>0</v>
      </c>
      <c r="F253" s="33" t="s">
        <v>52</v>
      </c>
      <c r="G253" s="1" t="s">
        <v>1075</v>
      </c>
      <c r="H253" s="1" t="s">
        <v>2313</v>
      </c>
      <c r="I253" s="1" t="s">
        <v>52</v>
      </c>
      <c r="J253" s="1" t="s">
        <v>52</v>
      </c>
      <c r="K253" s="1" t="s">
        <v>52</v>
      </c>
      <c r="M253" s="1" t="s">
        <v>52</v>
      </c>
      <c r="O253" s="1" t="s">
        <v>52</v>
      </c>
      <c r="P253" s="1" t="s">
        <v>52</v>
      </c>
      <c r="Q253" s="1" t="s">
        <v>52</v>
      </c>
      <c r="R253" s="1" t="s">
        <v>52</v>
      </c>
      <c r="S253" s="1" t="s">
        <v>52</v>
      </c>
      <c r="T253" s="1" t="s">
        <v>52</v>
      </c>
    </row>
    <row r="254" spans="1:20" ht="20.100000000000001" customHeight="1" x14ac:dyDescent="0.3">
      <c r="A254" s="33" t="s">
        <v>2315</v>
      </c>
      <c r="B254" s="34">
        <v>0</v>
      </c>
      <c r="C254" s="34">
        <v>0</v>
      </c>
      <c r="D254" s="34">
        <v>0</v>
      </c>
      <c r="E254" s="34">
        <v>0</v>
      </c>
      <c r="F254" s="33" t="s">
        <v>52</v>
      </c>
      <c r="G254" s="1" t="s">
        <v>1075</v>
      </c>
      <c r="H254" s="1" t="s">
        <v>2313</v>
      </c>
      <c r="I254" s="1" t="s">
        <v>2315</v>
      </c>
      <c r="J254" s="1" t="s">
        <v>52</v>
      </c>
      <c r="K254" s="1" t="s">
        <v>52</v>
      </c>
      <c r="M254" s="1" t="s">
        <v>52</v>
      </c>
      <c r="O254" s="1" t="s">
        <v>52</v>
      </c>
      <c r="P254" s="1" t="s">
        <v>52</v>
      </c>
      <c r="Q254" s="1" t="s">
        <v>52</v>
      </c>
      <c r="R254" s="1" t="s">
        <v>52</v>
      </c>
      <c r="S254" s="1" t="s">
        <v>52</v>
      </c>
      <c r="T254" s="1" t="s">
        <v>52</v>
      </c>
    </row>
    <row r="255" spans="1:20" ht="20.100000000000001" customHeight="1" x14ac:dyDescent="0.3">
      <c r="A255" s="33" t="s">
        <v>2340</v>
      </c>
      <c r="B255" s="34">
        <v>65.3</v>
      </c>
      <c r="C255" s="34">
        <v>202</v>
      </c>
      <c r="D255" s="34">
        <v>39.5</v>
      </c>
      <c r="E255" s="34">
        <v>306.8</v>
      </c>
      <c r="F255" s="33" t="s">
        <v>52</v>
      </c>
      <c r="G255" s="1" t="s">
        <v>1075</v>
      </c>
      <c r="H255" s="1" t="s">
        <v>2313</v>
      </c>
      <c r="I255" s="1" t="s">
        <v>2341</v>
      </c>
      <c r="J255" s="1" t="s">
        <v>52</v>
      </c>
      <c r="K255" s="1" t="s">
        <v>52</v>
      </c>
      <c r="M255" s="1" t="s">
        <v>52</v>
      </c>
      <c r="O255" s="1" t="s">
        <v>52</v>
      </c>
      <c r="P255" s="1" t="s">
        <v>52</v>
      </c>
      <c r="Q255" s="1" t="s">
        <v>52</v>
      </c>
      <c r="R255" s="1" t="s">
        <v>52</v>
      </c>
      <c r="S255" s="1" t="s">
        <v>52</v>
      </c>
      <c r="T255" s="1" t="s">
        <v>52</v>
      </c>
    </row>
    <row r="256" spans="1:20" ht="20.100000000000001" customHeight="1" x14ac:dyDescent="0.3">
      <c r="A256" s="33" t="s">
        <v>2342</v>
      </c>
      <c r="B256" s="35">
        <v>65</v>
      </c>
      <c r="C256" s="35">
        <v>202</v>
      </c>
      <c r="D256" s="35">
        <v>39</v>
      </c>
      <c r="E256" s="35">
        <v>306</v>
      </c>
      <c r="F256" s="36"/>
    </row>
    <row r="257" spans="1:20" ht="20.100000000000001" customHeight="1" x14ac:dyDescent="0.3">
      <c r="A257" s="36"/>
      <c r="B257" s="36"/>
      <c r="C257" s="36"/>
      <c r="D257" s="36"/>
      <c r="E257" s="36"/>
      <c r="F257" s="36"/>
    </row>
    <row r="258" spans="1:20" ht="20.100000000000001" customHeight="1" x14ac:dyDescent="0.3">
      <c r="A258" s="36" t="s">
        <v>2530</v>
      </c>
      <c r="B258" s="36"/>
      <c r="C258" s="36"/>
      <c r="D258" s="36"/>
      <c r="E258" s="36"/>
      <c r="F258" s="33" t="s">
        <v>52</v>
      </c>
      <c r="G258" s="1" t="s">
        <v>1056</v>
      </c>
      <c r="I258" s="1" t="s">
        <v>1053</v>
      </c>
      <c r="J258" s="1" t="s">
        <v>1054</v>
      </c>
      <c r="K258" s="1" t="s">
        <v>135</v>
      </c>
    </row>
    <row r="259" spans="1:20" ht="20.100000000000001" customHeight="1" x14ac:dyDescent="0.3">
      <c r="A259" s="33" t="s">
        <v>52</v>
      </c>
      <c r="B259" s="34"/>
      <c r="C259" s="34"/>
      <c r="D259" s="34"/>
      <c r="E259" s="34"/>
      <c r="F259" s="33" t="s">
        <v>52</v>
      </c>
      <c r="G259" s="1" t="s">
        <v>1056</v>
      </c>
      <c r="H259" s="1" t="s">
        <v>2311</v>
      </c>
      <c r="I259" s="1" t="s">
        <v>52</v>
      </c>
      <c r="J259" s="1" t="s">
        <v>52</v>
      </c>
      <c r="K259" s="1" t="s">
        <v>52</v>
      </c>
      <c r="L259">
        <v>1</v>
      </c>
      <c r="M259" s="1" t="s">
        <v>52</v>
      </c>
      <c r="O259" s="1" t="s">
        <v>52</v>
      </c>
      <c r="P259" s="1" t="s">
        <v>52</v>
      </c>
      <c r="Q259" s="1" t="s">
        <v>52</v>
      </c>
      <c r="R259" s="1" t="s">
        <v>52</v>
      </c>
      <c r="S259" s="1" t="s">
        <v>52</v>
      </c>
      <c r="T259" s="1" t="s">
        <v>52</v>
      </c>
    </row>
    <row r="260" spans="1:20" ht="20.100000000000001" customHeight="1" x14ac:dyDescent="0.3">
      <c r="A260" s="33" t="s">
        <v>2531</v>
      </c>
      <c r="B260" s="34">
        <v>0</v>
      </c>
      <c r="C260" s="34">
        <v>0</v>
      </c>
      <c r="D260" s="34">
        <v>0</v>
      </c>
      <c r="E260" s="34">
        <v>0</v>
      </c>
      <c r="F260" s="33" t="s">
        <v>52</v>
      </c>
      <c r="G260" s="1" t="s">
        <v>1056</v>
      </c>
      <c r="H260" s="1" t="s">
        <v>2313</v>
      </c>
      <c r="I260" s="1" t="s">
        <v>2532</v>
      </c>
      <c r="J260" s="1" t="s">
        <v>52</v>
      </c>
      <c r="K260" s="1" t="s">
        <v>52</v>
      </c>
      <c r="M260" s="1" t="s">
        <v>52</v>
      </c>
      <c r="O260" s="1" t="s">
        <v>52</v>
      </c>
      <c r="P260" s="1" t="s">
        <v>52</v>
      </c>
      <c r="Q260" s="1" t="s">
        <v>52</v>
      </c>
      <c r="R260" s="1" t="s">
        <v>52</v>
      </c>
      <c r="S260" s="1" t="s">
        <v>52</v>
      </c>
      <c r="T260" s="1" t="s">
        <v>52</v>
      </c>
    </row>
    <row r="261" spans="1:20" ht="20.100000000000001" customHeight="1" x14ac:dyDescent="0.3">
      <c r="A261" s="33" t="s">
        <v>2315</v>
      </c>
      <c r="B261" s="34">
        <v>0</v>
      </c>
      <c r="C261" s="34">
        <v>0</v>
      </c>
      <c r="D261" s="34">
        <v>0</v>
      </c>
      <c r="E261" s="34">
        <v>0</v>
      </c>
      <c r="F261" s="33" t="s">
        <v>52</v>
      </c>
      <c r="G261" s="1" t="s">
        <v>1056</v>
      </c>
      <c r="H261" s="1" t="s">
        <v>2313</v>
      </c>
      <c r="I261" s="1" t="s">
        <v>52</v>
      </c>
      <c r="J261" s="1" t="s">
        <v>52</v>
      </c>
      <c r="K261" s="1" t="s">
        <v>52</v>
      </c>
      <c r="M261" s="1" t="s">
        <v>52</v>
      </c>
      <c r="O261" s="1" t="s">
        <v>52</v>
      </c>
      <c r="P261" s="1" t="s">
        <v>52</v>
      </c>
      <c r="Q261" s="1" t="s">
        <v>52</v>
      </c>
      <c r="R261" s="1" t="s">
        <v>52</v>
      </c>
      <c r="S261" s="1" t="s">
        <v>52</v>
      </c>
      <c r="T261" s="1" t="s">
        <v>52</v>
      </c>
    </row>
    <row r="262" spans="1:20" ht="20.100000000000001" customHeight="1" x14ac:dyDescent="0.3">
      <c r="A262" s="33" t="s">
        <v>2384</v>
      </c>
      <c r="B262" s="34">
        <v>0</v>
      </c>
      <c r="C262" s="34">
        <v>0</v>
      </c>
      <c r="D262" s="34">
        <v>0</v>
      </c>
      <c r="E262" s="34">
        <v>0</v>
      </c>
      <c r="F262" s="33" t="s">
        <v>52</v>
      </c>
      <c r="G262" s="1" t="s">
        <v>1056</v>
      </c>
      <c r="H262" s="1" t="s">
        <v>2313</v>
      </c>
      <c r="I262" s="1" t="s">
        <v>2385</v>
      </c>
      <c r="J262" s="1" t="s">
        <v>52</v>
      </c>
      <c r="K262" s="1" t="s">
        <v>52</v>
      </c>
      <c r="M262" s="1" t="s">
        <v>52</v>
      </c>
      <c r="O262" s="1" t="s">
        <v>52</v>
      </c>
      <c r="P262" s="1" t="s">
        <v>52</v>
      </c>
      <c r="Q262" s="1" t="s">
        <v>52</v>
      </c>
      <c r="R262" s="1" t="s">
        <v>52</v>
      </c>
      <c r="S262" s="1" t="s">
        <v>52</v>
      </c>
      <c r="T262" s="1" t="s">
        <v>52</v>
      </c>
    </row>
    <row r="263" spans="1:20" ht="20.100000000000001" customHeight="1" x14ac:dyDescent="0.3">
      <c r="A263" s="33" t="s">
        <v>2533</v>
      </c>
      <c r="B263" s="34">
        <v>0</v>
      </c>
      <c r="C263" s="34">
        <v>0</v>
      </c>
      <c r="D263" s="34">
        <v>0</v>
      </c>
      <c r="E263" s="34">
        <v>0</v>
      </c>
      <c r="F263" s="33" t="s">
        <v>52</v>
      </c>
      <c r="G263" s="1" t="s">
        <v>1056</v>
      </c>
      <c r="H263" s="1" t="s">
        <v>2313</v>
      </c>
      <c r="I263" s="1" t="s">
        <v>2534</v>
      </c>
      <c r="J263" s="1" t="s">
        <v>52</v>
      </c>
      <c r="K263" s="1" t="s">
        <v>52</v>
      </c>
      <c r="M263" s="1" t="s">
        <v>52</v>
      </c>
      <c r="O263" s="1" t="s">
        <v>52</v>
      </c>
      <c r="P263" s="1" t="s">
        <v>52</v>
      </c>
      <c r="Q263" s="1" t="s">
        <v>52</v>
      </c>
      <c r="R263" s="1" t="s">
        <v>52</v>
      </c>
      <c r="S263" s="1" t="s">
        <v>52</v>
      </c>
      <c r="T263" s="1" t="s">
        <v>52</v>
      </c>
    </row>
    <row r="264" spans="1:20" ht="20.100000000000001" customHeight="1" x14ac:dyDescent="0.3">
      <c r="A264" s="33" t="s">
        <v>2535</v>
      </c>
      <c r="B264" s="34">
        <v>0</v>
      </c>
      <c r="C264" s="34">
        <v>0</v>
      </c>
      <c r="D264" s="34">
        <v>0</v>
      </c>
      <c r="E264" s="34">
        <v>0</v>
      </c>
      <c r="F264" s="33" t="s">
        <v>52</v>
      </c>
      <c r="G264" s="1" t="s">
        <v>1056</v>
      </c>
      <c r="H264" s="1" t="s">
        <v>2313</v>
      </c>
      <c r="I264" s="1" t="s">
        <v>2536</v>
      </c>
      <c r="J264" s="1" t="s">
        <v>52</v>
      </c>
      <c r="K264" s="1" t="s">
        <v>52</v>
      </c>
      <c r="M264" s="1" t="s">
        <v>52</v>
      </c>
      <c r="O264" s="1" t="s">
        <v>52</v>
      </c>
      <c r="P264" s="1" t="s">
        <v>52</v>
      </c>
      <c r="Q264" s="1" t="s">
        <v>52</v>
      </c>
      <c r="R264" s="1" t="s">
        <v>52</v>
      </c>
      <c r="S264" s="1" t="s">
        <v>52</v>
      </c>
      <c r="T264" s="1" t="s">
        <v>52</v>
      </c>
    </row>
    <row r="265" spans="1:20" ht="20.100000000000001" customHeight="1" x14ac:dyDescent="0.3">
      <c r="A265" s="33" t="s">
        <v>2537</v>
      </c>
      <c r="B265" s="34">
        <v>0</v>
      </c>
      <c r="C265" s="34">
        <v>0</v>
      </c>
      <c r="D265" s="34">
        <v>0</v>
      </c>
      <c r="E265" s="34">
        <v>0</v>
      </c>
      <c r="F265" s="33" t="s">
        <v>52</v>
      </c>
      <c r="G265" s="1" t="s">
        <v>1056</v>
      </c>
      <c r="H265" s="1" t="s">
        <v>2313</v>
      </c>
      <c r="I265" s="1" t="s">
        <v>2538</v>
      </c>
      <c r="J265" s="1" t="s">
        <v>52</v>
      </c>
      <c r="K265" s="1" t="s">
        <v>52</v>
      </c>
      <c r="M265" s="1" t="s">
        <v>52</v>
      </c>
      <c r="O265" s="1" t="s">
        <v>52</v>
      </c>
      <c r="P265" s="1" t="s">
        <v>52</v>
      </c>
      <c r="Q265" s="1" t="s">
        <v>52</v>
      </c>
      <c r="R265" s="1" t="s">
        <v>52</v>
      </c>
      <c r="S265" s="1" t="s">
        <v>52</v>
      </c>
      <c r="T265" s="1" t="s">
        <v>52</v>
      </c>
    </row>
    <row r="266" spans="1:20" ht="20.100000000000001" customHeight="1" x14ac:dyDescent="0.3">
      <c r="A266" s="33" t="s">
        <v>2358</v>
      </c>
      <c r="B266" s="34">
        <v>0</v>
      </c>
      <c r="C266" s="34">
        <v>0</v>
      </c>
      <c r="D266" s="34">
        <v>0</v>
      </c>
      <c r="E266" s="34">
        <v>0</v>
      </c>
      <c r="F266" s="33" t="s">
        <v>52</v>
      </c>
      <c r="G266" s="1" t="s">
        <v>1056</v>
      </c>
      <c r="H266" s="1" t="s">
        <v>2313</v>
      </c>
      <c r="I266" s="1" t="s">
        <v>2359</v>
      </c>
      <c r="J266" s="1" t="s">
        <v>52</v>
      </c>
      <c r="K266" s="1" t="s">
        <v>52</v>
      </c>
      <c r="M266" s="1" t="s">
        <v>52</v>
      </c>
      <c r="O266" s="1" t="s">
        <v>52</v>
      </c>
      <c r="P266" s="1" t="s">
        <v>52</v>
      </c>
      <c r="Q266" s="1" t="s">
        <v>52</v>
      </c>
      <c r="R266" s="1" t="s">
        <v>52</v>
      </c>
      <c r="S266" s="1" t="s">
        <v>52</v>
      </c>
      <c r="T266" s="1" t="s">
        <v>52</v>
      </c>
    </row>
    <row r="267" spans="1:20" ht="20.100000000000001" customHeight="1" x14ac:dyDescent="0.3">
      <c r="A267" s="33" t="s">
        <v>2539</v>
      </c>
      <c r="B267" s="34">
        <v>0</v>
      </c>
      <c r="C267" s="34">
        <v>0</v>
      </c>
      <c r="D267" s="34">
        <v>0</v>
      </c>
      <c r="E267" s="34">
        <v>0</v>
      </c>
      <c r="F267" s="33" t="s">
        <v>52</v>
      </c>
      <c r="G267" s="1" t="s">
        <v>1056</v>
      </c>
      <c r="H267" s="1" t="s">
        <v>2313</v>
      </c>
      <c r="I267" s="1" t="s">
        <v>2540</v>
      </c>
      <c r="J267" s="1" t="s">
        <v>52</v>
      </c>
      <c r="K267" s="1" t="s">
        <v>52</v>
      </c>
      <c r="M267" s="1" t="s">
        <v>52</v>
      </c>
      <c r="O267" s="1" t="s">
        <v>52</v>
      </c>
      <c r="P267" s="1" t="s">
        <v>52</v>
      </c>
      <c r="Q267" s="1" t="s">
        <v>52</v>
      </c>
      <c r="R267" s="1" t="s">
        <v>52</v>
      </c>
      <c r="S267" s="1" t="s">
        <v>52</v>
      </c>
      <c r="T267" s="1" t="s">
        <v>52</v>
      </c>
    </row>
    <row r="268" spans="1:20" ht="20.100000000000001" customHeight="1" x14ac:dyDescent="0.3">
      <c r="A268" s="33" t="s">
        <v>2541</v>
      </c>
      <c r="B268" s="34">
        <v>0</v>
      </c>
      <c r="C268" s="34">
        <v>0</v>
      </c>
      <c r="D268" s="34">
        <v>0</v>
      </c>
      <c r="E268" s="34">
        <v>0</v>
      </c>
      <c r="F268" s="33" t="s">
        <v>52</v>
      </c>
      <c r="G268" s="1" t="s">
        <v>1056</v>
      </c>
      <c r="H268" s="1" t="s">
        <v>2313</v>
      </c>
      <c r="I268" s="1" t="s">
        <v>2542</v>
      </c>
      <c r="J268" s="1" t="s">
        <v>52</v>
      </c>
      <c r="K268" s="1" t="s">
        <v>52</v>
      </c>
      <c r="M268" s="1" t="s">
        <v>52</v>
      </c>
      <c r="O268" s="1" t="s">
        <v>52</v>
      </c>
      <c r="P268" s="1" t="s">
        <v>52</v>
      </c>
      <c r="Q268" s="1" t="s">
        <v>52</v>
      </c>
      <c r="R268" s="1" t="s">
        <v>52</v>
      </c>
      <c r="S268" s="1" t="s">
        <v>52</v>
      </c>
      <c r="T268" s="1" t="s">
        <v>52</v>
      </c>
    </row>
    <row r="269" spans="1:20" ht="20.100000000000001" customHeight="1" x14ac:dyDescent="0.3">
      <c r="A269" s="33" t="s">
        <v>2315</v>
      </c>
      <c r="B269" s="34">
        <v>0</v>
      </c>
      <c r="C269" s="34">
        <v>0</v>
      </c>
      <c r="D269" s="34">
        <v>0</v>
      </c>
      <c r="E269" s="34">
        <v>0</v>
      </c>
      <c r="F269" s="33" t="s">
        <v>52</v>
      </c>
      <c r="G269" s="1" t="s">
        <v>1056</v>
      </c>
      <c r="H269" s="1" t="s">
        <v>2313</v>
      </c>
      <c r="I269" s="1" t="s">
        <v>2315</v>
      </c>
      <c r="J269" s="1" t="s">
        <v>52</v>
      </c>
      <c r="K269" s="1" t="s">
        <v>52</v>
      </c>
      <c r="M269" s="1" t="s">
        <v>52</v>
      </c>
      <c r="O269" s="1" t="s">
        <v>52</v>
      </c>
      <c r="P269" s="1" t="s">
        <v>52</v>
      </c>
      <c r="Q269" s="1" t="s">
        <v>52</v>
      </c>
      <c r="R269" s="1" t="s">
        <v>52</v>
      </c>
      <c r="S269" s="1" t="s">
        <v>52</v>
      </c>
      <c r="T269" s="1" t="s">
        <v>52</v>
      </c>
    </row>
    <row r="270" spans="1:20" ht="20.100000000000001" customHeight="1" x14ac:dyDescent="0.3">
      <c r="A270" s="33" t="s">
        <v>2543</v>
      </c>
      <c r="B270" s="34">
        <v>217.3</v>
      </c>
      <c r="C270" s="34">
        <v>0</v>
      </c>
      <c r="D270" s="34">
        <v>0</v>
      </c>
      <c r="E270" s="34">
        <v>217.3</v>
      </c>
      <c r="F270" s="33" t="s">
        <v>52</v>
      </c>
      <c r="G270" s="1" t="s">
        <v>1056</v>
      </c>
      <c r="H270" s="1" t="s">
        <v>2313</v>
      </c>
      <c r="I270" s="1" t="s">
        <v>2544</v>
      </c>
      <c r="J270" s="1" t="s">
        <v>52</v>
      </c>
      <c r="K270" s="1" t="s">
        <v>52</v>
      </c>
      <c r="M270" s="1" t="s">
        <v>52</v>
      </c>
      <c r="O270" s="1" t="s">
        <v>52</v>
      </c>
      <c r="P270" s="1" t="s">
        <v>52</v>
      </c>
      <c r="Q270" s="1" t="s">
        <v>52</v>
      </c>
      <c r="R270" s="1" t="s">
        <v>52</v>
      </c>
      <c r="S270" s="1" t="s">
        <v>52</v>
      </c>
      <c r="T270" s="1" t="s">
        <v>52</v>
      </c>
    </row>
    <row r="271" spans="1:20" ht="20.100000000000001" customHeight="1" x14ac:dyDescent="0.3">
      <c r="A271" s="33" t="s">
        <v>2545</v>
      </c>
      <c r="B271" s="34">
        <v>0</v>
      </c>
      <c r="C271" s="34">
        <v>520.4</v>
      </c>
      <c r="D271" s="34">
        <v>0</v>
      </c>
      <c r="E271" s="34">
        <v>520.4</v>
      </c>
      <c r="F271" s="33" t="s">
        <v>52</v>
      </c>
      <c r="G271" s="1" t="s">
        <v>1056</v>
      </c>
      <c r="H271" s="1" t="s">
        <v>2313</v>
      </c>
      <c r="I271" s="1" t="s">
        <v>2546</v>
      </c>
      <c r="J271" s="1" t="s">
        <v>52</v>
      </c>
      <c r="K271" s="1" t="s">
        <v>52</v>
      </c>
      <c r="M271" s="1" t="s">
        <v>52</v>
      </c>
      <c r="O271" s="1" t="s">
        <v>52</v>
      </c>
      <c r="P271" s="1" t="s">
        <v>52</v>
      </c>
      <c r="Q271" s="1" t="s">
        <v>52</v>
      </c>
      <c r="R271" s="1" t="s">
        <v>52</v>
      </c>
      <c r="S271" s="1" t="s">
        <v>52</v>
      </c>
      <c r="T271" s="1" t="s">
        <v>52</v>
      </c>
    </row>
    <row r="272" spans="1:20" ht="20.100000000000001" customHeight="1" x14ac:dyDescent="0.3">
      <c r="A272" s="33" t="s">
        <v>2547</v>
      </c>
      <c r="B272" s="34">
        <v>0</v>
      </c>
      <c r="C272" s="34">
        <v>0</v>
      </c>
      <c r="D272" s="34">
        <v>255.3</v>
      </c>
      <c r="E272" s="34">
        <v>255.3</v>
      </c>
      <c r="F272" s="33" t="s">
        <v>52</v>
      </c>
      <c r="G272" s="1" t="s">
        <v>1056</v>
      </c>
      <c r="H272" s="1" t="s">
        <v>2313</v>
      </c>
      <c r="I272" s="1" t="s">
        <v>2548</v>
      </c>
      <c r="J272" s="1" t="s">
        <v>52</v>
      </c>
      <c r="K272" s="1" t="s">
        <v>52</v>
      </c>
      <c r="M272" s="1" t="s">
        <v>52</v>
      </c>
      <c r="O272" s="1" t="s">
        <v>52</v>
      </c>
      <c r="P272" s="1" t="s">
        <v>52</v>
      </c>
      <c r="Q272" s="1" t="s">
        <v>52</v>
      </c>
      <c r="R272" s="1" t="s">
        <v>52</v>
      </c>
      <c r="S272" s="1" t="s">
        <v>52</v>
      </c>
      <c r="T272" s="1" t="s">
        <v>52</v>
      </c>
    </row>
    <row r="273" spans="1:20" ht="20.100000000000001" customHeight="1" x14ac:dyDescent="0.3">
      <c r="A273" s="33" t="s">
        <v>2315</v>
      </c>
      <c r="B273" s="34">
        <v>0</v>
      </c>
      <c r="C273" s="34">
        <v>0</v>
      </c>
      <c r="D273" s="34">
        <v>0</v>
      </c>
      <c r="E273" s="34">
        <v>0</v>
      </c>
      <c r="F273" s="33" t="s">
        <v>52</v>
      </c>
      <c r="G273" s="1" t="s">
        <v>1056</v>
      </c>
      <c r="H273" s="1" t="s">
        <v>2313</v>
      </c>
      <c r="I273" s="1" t="s">
        <v>2315</v>
      </c>
      <c r="J273" s="1" t="s">
        <v>52</v>
      </c>
      <c r="K273" s="1" t="s">
        <v>52</v>
      </c>
      <c r="M273" s="1" t="s">
        <v>52</v>
      </c>
      <c r="O273" s="1" t="s">
        <v>52</v>
      </c>
      <c r="P273" s="1" t="s">
        <v>52</v>
      </c>
      <c r="Q273" s="1" t="s">
        <v>52</v>
      </c>
      <c r="R273" s="1" t="s">
        <v>52</v>
      </c>
      <c r="S273" s="1" t="s">
        <v>52</v>
      </c>
      <c r="T273" s="1" t="s">
        <v>52</v>
      </c>
    </row>
    <row r="274" spans="1:20" ht="20.100000000000001" customHeight="1" x14ac:dyDescent="0.3">
      <c r="A274" s="33" t="s">
        <v>2340</v>
      </c>
      <c r="B274" s="34">
        <v>217.3</v>
      </c>
      <c r="C274" s="34">
        <v>520.4</v>
      </c>
      <c r="D274" s="34">
        <v>255.3</v>
      </c>
      <c r="E274" s="34">
        <v>993</v>
      </c>
      <c r="F274" s="33" t="s">
        <v>52</v>
      </c>
      <c r="G274" s="1" t="s">
        <v>1056</v>
      </c>
      <c r="H274" s="1" t="s">
        <v>2313</v>
      </c>
      <c r="I274" s="1" t="s">
        <v>2341</v>
      </c>
      <c r="J274" s="1" t="s">
        <v>52</v>
      </c>
      <c r="K274" s="1" t="s">
        <v>52</v>
      </c>
      <c r="M274" s="1" t="s">
        <v>52</v>
      </c>
      <c r="O274" s="1" t="s">
        <v>52</v>
      </c>
      <c r="P274" s="1" t="s">
        <v>52</v>
      </c>
      <c r="Q274" s="1" t="s">
        <v>52</v>
      </c>
      <c r="R274" s="1" t="s">
        <v>52</v>
      </c>
      <c r="S274" s="1" t="s">
        <v>52</v>
      </c>
      <c r="T274" s="1" t="s">
        <v>52</v>
      </c>
    </row>
    <row r="275" spans="1:20" ht="20.100000000000001" customHeight="1" x14ac:dyDescent="0.3">
      <c r="A275" s="33" t="s">
        <v>2342</v>
      </c>
      <c r="B275" s="35">
        <v>217</v>
      </c>
      <c r="C275" s="35">
        <v>520</v>
      </c>
      <c r="D275" s="35">
        <v>255</v>
      </c>
      <c r="E275" s="35">
        <v>992</v>
      </c>
      <c r="F275" s="36"/>
    </row>
    <row r="276" spans="1:20" ht="20.100000000000001" customHeight="1" x14ac:dyDescent="0.3">
      <c r="A276" s="36"/>
      <c r="B276" s="36"/>
      <c r="C276" s="36"/>
      <c r="D276" s="36"/>
      <c r="E276" s="36"/>
      <c r="F276" s="36"/>
    </row>
    <row r="277" spans="1:20" ht="20.100000000000001" customHeight="1" x14ac:dyDescent="0.3">
      <c r="A277" s="36" t="s">
        <v>2549</v>
      </c>
      <c r="B277" s="36"/>
      <c r="C277" s="36"/>
      <c r="D277" s="36"/>
      <c r="E277" s="36"/>
      <c r="F277" s="33" t="s">
        <v>52</v>
      </c>
      <c r="G277" s="1" t="s">
        <v>1079</v>
      </c>
      <c r="I277" s="1" t="s">
        <v>1077</v>
      </c>
      <c r="J277" s="1" t="s">
        <v>1054</v>
      </c>
      <c r="K277" s="1" t="s">
        <v>135</v>
      </c>
    </row>
    <row r="278" spans="1:20" ht="20.100000000000001" customHeight="1" x14ac:dyDescent="0.3">
      <c r="A278" s="33" t="s">
        <v>52</v>
      </c>
      <c r="B278" s="34"/>
      <c r="C278" s="34"/>
      <c r="D278" s="34"/>
      <c r="E278" s="34"/>
      <c r="F278" s="33" t="s">
        <v>52</v>
      </c>
      <c r="G278" s="1" t="s">
        <v>1079</v>
      </c>
      <c r="H278" s="1" t="s">
        <v>2311</v>
      </c>
      <c r="I278" s="1" t="s">
        <v>52</v>
      </c>
      <c r="J278" s="1" t="s">
        <v>52</v>
      </c>
      <c r="K278" s="1" t="s">
        <v>52</v>
      </c>
      <c r="L278">
        <v>1</v>
      </c>
      <c r="M278" s="1" t="s">
        <v>52</v>
      </c>
      <c r="O278" s="1" t="s">
        <v>52</v>
      </c>
      <c r="P278" s="1" t="s">
        <v>52</v>
      </c>
      <c r="Q278" s="1" t="s">
        <v>52</v>
      </c>
      <c r="R278" s="1" t="s">
        <v>52</v>
      </c>
      <c r="S278" s="1" t="s">
        <v>52</v>
      </c>
      <c r="T278" s="1" t="s">
        <v>52</v>
      </c>
    </row>
    <row r="279" spans="1:20" ht="20.100000000000001" customHeight="1" x14ac:dyDescent="0.3">
      <c r="A279" s="33" t="s">
        <v>2531</v>
      </c>
      <c r="B279" s="34">
        <v>0</v>
      </c>
      <c r="C279" s="34">
        <v>0</v>
      </c>
      <c r="D279" s="34">
        <v>0</v>
      </c>
      <c r="E279" s="34">
        <v>0</v>
      </c>
      <c r="F279" s="33" t="s">
        <v>52</v>
      </c>
      <c r="G279" s="1" t="s">
        <v>1079</v>
      </c>
      <c r="H279" s="1" t="s">
        <v>2313</v>
      </c>
      <c r="I279" s="1" t="s">
        <v>2532</v>
      </c>
      <c r="J279" s="1" t="s">
        <v>52</v>
      </c>
      <c r="K279" s="1" t="s">
        <v>52</v>
      </c>
      <c r="M279" s="1" t="s">
        <v>52</v>
      </c>
      <c r="O279" s="1" t="s">
        <v>52</v>
      </c>
      <c r="P279" s="1" t="s">
        <v>52</v>
      </c>
      <c r="Q279" s="1" t="s">
        <v>52</v>
      </c>
      <c r="R279" s="1" t="s">
        <v>52</v>
      </c>
      <c r="S279" s="1" t="s">
        <v>52</v>
      </c>
      <c r="T279" s="1" t="s">
        <v>52</v>
      </c>
    </row>
    <row r="280" spans="1:20" ht="20.100000000000001" customHeight="1" x14ac:dyDescent="0.3">
      <c r="A280" s="33" t="s">
        <v>2315</v>
      </c>
      <c r="B280" s="34">
        <v>0</v>
      </c>
      <c r="C280" s="34">
        <v>0</v>
      </c>
      <c r="D280" s="34">
        <v>0</v>
      </c>
      <c r="E280" s="34">
        <v>0</v>
      </c>
      <c r="F280" s="33" t="s">
        <v>52</v>
      </c>
      <c r="G280" s="1" t="s">
        <v>1079</v>
      </c>
      <c r="H280" s="1" t="s">
        <v>2313</v>
      </c>
      <c r="I280" s="1" t="s">
        <v>52</v>
      </c>
      <c r="J280" s="1" t="s">
        <v>52</v>
      </c>
      <c r="K280" s="1" t="s">
        <v>52</v>
      </c>
      <c r="M280" s="1" t="s">
        <v>52</v>
      </c>
      <c r="O280" s="1" t="s">
        <v>52</v>
      </c>
      <c r="P280" s="1" t="s">
        <v>52</v>
      </c>
      <c r="Q280" s="1" t="s">
        <v>52</v>
      </c>
      <c r="R280" s="1" t="s">
        <v>52</v>
      </c>
      <c r="S280" s="1" t="s">
        <v>52</v>
      </c>
      <c r="T280" s="1" t="s">
        <v>52</v>
      </c>
    </row>
    <row r="281" spans="1:20" ht="20.100000000000001" customHeight="1" x14ac:dyDescent="0.3">
      <c r="A281" s="33" t="s">
        <v>2384</v>
      </c>
      <c r="B281" s="34">
        <v>0</v>
      </c>
      <c r="C281" s="34">
        <v>0</v>
      </c>
      <c r="D281" s="34">
        <v>0</v>
      </c>
      <c r="E281" s="34">
        <v>0</v>
      </c>
      <c r="F281" s="33" t="s">
        <v>52</v>
      </c>
      <c r="G281" s="1" t="s">
        <v>1079</v>
      </c>
      <c r="H281" s="1" t="s">
        <v>2313</v>
      </c>
      <c r="I281" s="1" t="s">
        <v>2385</v>
      </c>
      <c r="J281" s="1" t="s">
        <v>52</v>
      </c>
      <c r="K281" s="1" t="s">
        <v>52</v>
      </c>
      <c r="M281" s="1" t="s">
        <v>52</v>
      </c>
      <c r="O281" s="1" t="s">
        <v>52</v>
      </c>
      <c r="P281" s="1" t="s">
        <v>52</v>
      </c>
      <c r="Q281" s="1" t="s">
        <v>52</v>
      </c>
      <c r="R281" s="1" t="s">
        <v>52</v>
      </c>
      <c r="S281" s="1" t="s">
        <v>52</v>
      </c>
      <c r="T281" s="1" t="s">
        <v>52</v>
      </c>
    </row>
    <row r="282" spans="1:20" ht="20.100000000000001" customHeight="1" x14ac:dyDescent="0.3">
      <c r="A282" s="33" t="s">
        <v>2533</v>
      </c>
      <c r="B282" s="34">
        <v>0</v>
      </c>
      <c r="C282" s="34">
        <v>0</v>
      </c>
      <c r="D282" s="34">
        <v>0</v>
      </c>
      <c r="E282" s="34">
        <v>0</v>
      </c>
      <c r="F282" s="33" t="s">
        <v>52</v>
      </c>
      <c r="G282" s="1" t="s">
        <v>1079</v>
      </c>
      <c r="H282" s="1" t="s">
        <v>2313</v>
      </c>
      <c r="I282" s="1" t="s">
        <v>2534</v>
      </c>
      <c r="J282" s="1" t="s">
        <v>52</v>
      </c>
      <c r="K282" s="1" t="s">
        <v>52</v>
      </c>
      <c r="M282" s="1" t="s">
        <v>52</v>
      </c>
      <c r="O282" s="1" t="s">
        <v>52</v>
      </c>
      <c r="P282" s="1" t="s">
        <v>52</v>
      </c>
      <c r="Q282" s="1" t="s">
        <v>52</v>
      </c>
      <c r="R282" s="1" t="s">
        <v>52</v>
      </c>
      <c r="S282" s="1" t="s">
        <v>52</v>
      </c>
      <c r="T282" s="1" t="s">
        <v>52</v>
      </c>
    </row>
    <row r="283" spans="1:20" ht="20.100000000000001" customHeight="1" x14ac:dyDescent="0.3">
      <c r="A283" s="33" t="s">
        <v>2550</v>
      </c>
      <c r="B283" s="34">
        <v>0</v>
      </c>
      <c r="C283" s="34">
        <v>0</v>
      </c>
      <c r="D283" s="34">
        <v>0</v>
      </c>
      <c r="E283" s="34">
        <v>0</v>
      </c>
      <c r="F283" s="33" t="s">
        <v>52</v>
      </c>
      <c r="G283" s="1" t="s">
        <v>1079</v>
      </c>
      <c r="H283" s="1" t="s">
        <v>2313</v>
      </c>
      <c r="I283" s="1" t="s">
        <v>2551</v>
      </c>
      <c r="J283" s="1" t="s">
        <v>52</v>
      </c>
      <c r="K283" s="1" t="s">
        <v>52</v>
      </c>
      <c r="M283" s="1" t="s">
        <v>52</v>
      </c>
      <c r="O283" s="1" t="s">
        <v>52</v>
      </c>
      <c r="P283" s="1" t="s">
        <v>52</v>
      </c>
      <c r="Q283" s="1" t="s">
        <v>52</v>
      </c>
      <c r="R283" s="1" t="s">
        <v>52</v>
      </c>
      <c r="S283" s="1" t="s">
        <v>52</v>
      </c>
      <c r="T283" s="1" t="s">
        <v>52</v>
      </c>
    </row>
    <row r="284" spans="1:20" ht="20.100000000000001" customHeight="1" x14ac:dyDescent="0.3">
      <c r="A284" s="33" t="s">
        <v>2537</v>
      </c>
      <c r="B284" s="34">
        <v>0</v>
      </c>
      <c r="C284" s="34">
        <v>0</v>
      </c>
      <c r="D284" s="34">
        <v>0</v>
      </c>
      <c r="E284" s="34">
        <v>0</v>
      </c>
      <c r="F284" s="33" t="s">
        <v>52</v>
      </c>
      <c r="G284" s="1" t="s">
        <v>1079</v>
      </c>
      <c r="H284" s="1" t="s">
        <v>2313</v>
      </c>
      <c r="I284" s="1" t="s">
        <v>2538</v>
      </c>
      <c r="J284" s="1" t="s">
        <v>52</v>
      </c>
      <c r="K284" s="1" t="s">
        <v>52</v>
      </c>
      <c r="M284" s="1" t="s">
        <v>52</v>
      </c>
      <c r="O284" s="1" t="s">
        <v>52</v>
      </c>
      <c r="P284" s="1" t="s">
        <v>52</v>
      </c>
      <c r="Q284" s="1" t="s">
        <v>52</v>
      </c>
      <c r="R284" s="1" t="s">
        <v>52</v>
      </c>
      <c r="S284" s="1" t="s">
        <v>52</v>
      </c>
      <c r="T284" s="1" t="s">
        <v>52</v>
      </c>
    </row>
    <row r="285" spans="1:20" ht="20.100000000000001" customHeight="1" x14ac:dyDescent="0.3">
      <c r="A285" s="33" t="s">
        <v>2358</v>
      </c>
      <c r="B285" s="34">
        <v>0</v>
      </c>
      <c r="C285" s="34">
        <v>0</v>
      </c>
      <c r="D285" s="34">
        <v>0</v>
      </c>
      <c r="E285" s="34">
        <v>0</v>
      </c>
      <c r="F285" s="33" t="s">
        <v>52</v>
      </c>
      <c r="G285" s="1" t="s">
        <v>1079</v>
      </c>
      <c r="H285" s="1" t="s">
        <v>2313</v>
      </c>
      <c r="I285" s="1" t="s">
        <v>2359</v>
      </c>
      <c r="J285" s="1" t="s">
        <v>52</v>
      </c>
      <c r="K285" s="1" t="s">
        <v>52</v>
      </c>
      <c r="M285" s="1" t="s">
        <v>52</v>
      </c>
      <c r="O285" s="1" t="s">
        <v>52</v>
      </c>
      <c r="P285" s="1" t="s">
        <v>52</v>
      </c>
      <c r="Q285" s="1" t="s">
        <v>52</v>
      </c>
      <c r="R285" s="1" t="s">
        <v>52</v>
      </c>
      <c r="S285" s="1" t="s">
        <v>52</v>
      </c>
      <c r="T285" s="1" t="s">
        <v>52</v>
      </c>
    </row>
    <row r="286" spans="1:20" ht="20.100000000000001" customHeight="1" x14ac:dyDescent="0.3">
      <c r="A286" s="33" t="s">
        <v>2539</v>
      </c>
      <c r="B286" s="34">
        <v>0</v>
      </c>
      <c r="C286" s="34">
        <v>0</v>
      </c>
      <c r="D286" s="34">
        <v>0</v>
      </c>
      <c r="E286" s="34">
        <v>0</v>
      </c>
      <c r="F286" s="33" t="s">
        <v>52</v>
      </c>
      <c r="G286" s="1" t="s">
        <v>1079</v>
      </c>
      <c r="H286" s="1" t="s">
        <v>2313</v>
      </c>
      <c r="I286" s="1" t="s">
        <v>2540</v>
      </c>
      <c r="J286" s="1" t="s">
        <v>52</v>
      </c>
      <c r="K286" s="1" t="s">
        <v>52</v>
      </c>
      <c r="M286" s="1" t="s">
        <v>52</v>
      </c>
      <c r="O286" s="1" t="s">
        <v>52</v>
      </c>
      <c r="P286" s="1" t="s">
        <v>52</v>
      </c>
      <c r="Q286" s="1" t="s">
        <v>52</v>
      </c>
      <c r="R286" s="1" t="s">
        <v>52</v>
      </c>
      <c r="S286" s="1" t="s">
        <v>52</v>
      </c>
      <c r="T286" s="1" t="s">
        <v>52</v>
      </c>
    </row>
    <row r="287" spans="1:20" ht="20.100000000000001" customHeight="1" x14ac:dyDescent="0.3">
      <c r="A287" s="33" t="s">
        <v>2552</v>
      </c>
      <c r="B287" s="34">
        <v>0</v>
      </c>
      <c r="C287" s="34">
        <v>0</v>
      </c>
      <c r="D287" s="34">
        <v>0</v>
      </c>
      <c r="E287" s="34">
        <v>0</v>
      </c>
      <c r="F287" s="33" t="s">
        <v>52</v>
      </c>
      <c r="G287" s="1" t="s">
        <v>1079</v>
      </c>
      <c r="H287" s="1" t="s">
        <v>2313</v>
      </c>
      <c r="I287" s="1" t="s">
        <v>2542</v>
      </c>
      <c r="J287" s="1" t="s">
        <v>52</v>
      </c>
      <c r="K287" s="1" t="s">
        <v>52</v>
      </c>
      <c r="M287" s="1" t="s">
        <v>52</v>
      </c>
      <c r="O287" s="1" t="s">
        <v>52</v>
      </c>
      <c r="P287" s="1" t="s">
        <v>52</v>
      </c>
      <c r="Q287" s="1" t="s">
        <v>52</v>
      </c>
      <c r="R287" s="1" t="s">
        <v>52</v>
      </c>
      <c r="S287" s="1" t="s">
        <v>52</v>
      </c>
      <c r="T287" s="1" t="s">
        <v>52</v>
      </c>
    </row>
    <row r="288" spans="1:20" ht="20.100000000000001" customHeight="1" x14ac:dyDescent="0.3">
      <c r="A288" s="33" t="s">
        <v>2315</v>
      </c>
      <c r="B288" s="34">
        <v>0</v>
      </c>
      <c r="C288" s="34">
        <v>0</v>
      </c>
      <c r="D288" s="34">
        <v>0</v>
      </c>
      <c r="E288" s="34">
        <v>0</v>
      </c>
      <c r="F288" s="33" t="s">
        <v>52</v>
      </c>
      <c r="G288" s="1" t="s">
        <v>1079</v>
      </c>
      <c r="H288" s="1" t="s">
        <v>2313</v>
      </c>
      <c r="I288" s="1" t="s">
        <v>2315</v>
      </c>
      <c r="J288" s="1" t="s">
        <v>52</v>
      </c>
      <c r="K288" s="1" t="s">
        <v>52</v>
      </c>
      <c r="M288" s="1" t="s">
        <v>52</v>
      </c>
      <c r="O288" s="1" t="s">
        <v>52</v>
      </c>
      <c r="P288" s="1" t="s">
        <v>52</v>
      </c>
      <c r="Q288" s="1" t="s">
        <v>52</v>
      </c>
      <c r="R288" s="1" t="s">
        <v>52</v>
      </c>
      <c r="S288" s="1" t="s">
        <v>52</v>
      </c>
      <c r="T288" s="1" t="s">
        <v>52</v>
      </c>
    </row>
    <row r="289" spans="1:20" ht="20.100000000000001" customHeight="1" x14ac:dyDescent="0.3">
      <c r="A289" s="33" t="s">
        <v>2553</v>
      </c>
      <c r="B289" s="34">
        <v>144.80000000000001</v>
      </c>
      <c r="C289" s="34">
        <v>0</v>
      </c>
      <c r="D289" s="34">
        <v>0</v>
      </c>
      <c r="E289" s="34">
        <v>144.80000000000001</v>
      </c>
      <c r="F289" s="33" t="s">
        <v>52</v>
      </c>
      <c r="G289" s="1" t="s">
        <v>1079</v>
      </c>
      <c r="H289" s="1" t="s">
        <v>2313</v>
      </c>
      <c r="I289" s="1" t="s">
        <v>2544</v>
      </c>
      <c r="J289" s="1" t="s">
        <v>52</v>
      </c>
      <c r="K289" s="1" t="s">
        <v>52</v>
      </c>
      <c r="M289" s="1" t="s">
        <v>52</v>
      </c>
      <c r="O289" s="1" t="s">
        <v>52</v>
      </c>
      <c r="P289" s="1" t="s">
        <v>52</v>
      </c>
      <c r="Q289" s="1" t="s">
        <v>52</v>
      </c>
      <c r="R289" s="1" t="s">
        <v>52</v>
      </c>
      <c r="S289" s="1" t="s">
        <v>52</v>
      </c>
      <c r="T289" s="1" t="s">
        <v>52</v>
      </c>
    </row>
    <row r="290" spans="1:20" ht="20.100000000000001" customHeight="1" x14ac:dyDescent="0.3">
      <c r="A290" s="33" t="s">
        <v>2554</v>
      </c>
      <c r="B290" s="34">
        <v>0</v>
      </c>
      <c r="C290" s="34">
        <v>346.9</v>
      </c>
      <c r="D290" s="34">
        <v>0</v>
      </c>
      <c r="E290" s="34">
        <v>346.9</v>
      </c>
      <c r="F290" s="33" t="s">
        <v>52</v>
      </c>
      <c r="G290" s="1" t="s">
        <v>1079</v>
      </c>
      <c r="H290" s="1" t="s">
        <v>2313</v>
      </c>
      <c r="I290" s="1" t="s">
        <v>2546</v>
      </c>
      <c r="J290" s="1" t="s">
        <v>52</v>
      </c>
      <c r="K290" s="1" t="s">
        <v>52</v>
      </c>
      <c r="M290" s="1" t="s">
        <v>52</v>
      </c>
      <c r="O290" s="1" t="s">
        <v>52</v>
      </c>
      <c r="P290" s="1" t="s">
        <v>52</v>
      </c>
      <c r="Q290" s="1" t="s">
        <v>52</v>
      </c>
      <c r="R290" s="1" t="s">
        <v>52</v>
      </c>
      <c r="S290" s="1" t="s">
        <v>52</v>
      </c>
      <c r="T290" s="1" t="s">
        <v>52</v>
      </c>
    </row>
    <row r="291" spans="1:20" ht="20.100000000000001" customHeight="1" x14ac:dyDescent="0.3">
      <c r="A291" s="33" t="s">
        <v>2555</v>
      </c>
      <c r="B291" s="34">
        <v>0</v>
      </c>
      <c r="C291" s="34">
        <v>0</v>
      </c>
      <c r="D291" s="34">
        <v>170.2</v>
      </c>
      <c r="E291" s="34">
        <v>170.2</v>
      </c>
      <c r="F291" s="33" t="s">
        <v>52</v>
      </c>
      <c r="G291" s="1" t="s">
        <v>1079</v>
      </c>
      <c r="H291" s="1" t="s">
        <v>2313</v>
      </c>
      <c r="I291" s="1" t="s">
        <v>2548</v>
      </c>
      <c r="J291" s="1" t="s">
        <v>52</v>
      </c>
      <c r="K291" s="1" t="s">
        <v>52</v>
      </c>
      <c r="M291" s="1" t="s">
        <v>52</v>
      </c>
      <c r="O291" s="1" t="s">
        <v>52</v>
      </c>
      <c r="P291" s="1" t="s">
        <v>52</v>
      </c>
      <c r="Q291" s="1" t="s">
        <v>52</v>
      </c>
      <c r="R291" s="1" t="s">
        <v>52</v>
      </c>
      <c r="S291" s="1" t="s">
        <v>52</v>
      </c>
      <c r="T291" s="1" t="s">
        <v>52</v>
      </c>
    </row>
    <row r="292" spans="1:20" ht="20.100000000000001" customHeight="1" x14ac:dyDescent="0.3">
      <c r="A292" s="33" t="s">
        <v>2315</v>
      </c>
      <c r="B292" s="34">
        <v>0</v>
      </c>
      <c r="C292" s="34">
        <v>0</v>
      </c>
      <c r="D292" s="34">
        <v>0</v>
      </c>
      <c r="E292" s="34">
        <v>0</v>
      </c>
      <c r="F292" s="33" t="s">
        <v>52</v>
      </c>
      <c r="G292" s="1" t="s">
        <v>1079</v>
      </c>
      <c r="H292" s="1" t="s">
        <v>2313</v>
      </c>
      <c r="I292" s="1" t="s">
        <v>2315</v>
      </c>
      <c r="J292" s="1" t="s">
        <v>52</v>
      </c>
      <c r="K292" s="1" t="s">
        <v>52</v>
      </c>
      <c r="M292" s="1" t="s">
        <v>52</v>
      </c>
      <c r="O292" s="1" t="s">
        <v>52</v>
      </c>
      <c r="P292" s="1" t="s">
        <v>52</v>
      </c>
      <c r="Q292" s="1" t="s">
        <v>52</v>
      </c>
      <c r="R292" s="1" t="s">
        <v>52</v>
      </c>
      <c r="S292" s="1" t="s">
        <v>52</v>
      </c>
      <c r="T292" s="1" t="s">
        <v>52</v>
      </c>
    </row>
    <row r="293" spans="1:20" ht="20.100000000000001" customHeight="1" x14ac:dyDescent="0.3">
      <c r="A293" s="33" t="s">
        <v>2340</v>
      </c>
      <c r="B293" s="34">
        <v>144.80000000000001</v>
      </c>
      <c r="C293" s="34">
        <v>346.9</v>
      </c>
      <c r="D293" s="34">
        <v>170.2</v>
      </c>
      <c r="E293" s="34">
        <v>661.9</v>
      </c>
      <c r="F293" s="33" t="s">
        <v>52</v>
      </c>
      <c r="G293" s="1" t="s">
        <v>1079</v>
      </c>
      <c r="H293" s="1" t="s">
        <v>2313</v>
      </c>
      <c r="I293" s="1" t="s">
        <v>2341</v>
      </c>
      <c r="J293" s="1" t="s">
        <v>52</v>
      </c>
      <c r="K293" s="1" t="s">
        <v>52</v>
      </c>
      <c r="M293" s="1" t="s">
        <v>52</v>
      </c>
      <c r="O293" s="1" t="s">
        <v>52</v>
      </c>
      <c r="P293" s="1" t="s">
        <v>52</v>
      </c>
      <c r="Q293" s="1" t="s">
        <v>52</v>
      </c>
      <c r="R293" s="1" t="s">
        <v>52</v>
      </c>
      <c r="S293" s="1" t="s">
        <v>52</v>
      </c>
      <c r="T293" s="1" t="s">
        <v>52</v>
      </c>
    </row>
    <row r="294" spans="1:20" ht="20.100000000000001" customHeight="1" x14ac:dyDescent="0.3">
      <c r="A294" s="33" t="s">
        <v>2342</v>
      </c>
      <c r="B294" s="35">
        <v>144</v>
      </c>
      <c r="C294" s="35">
        <v>346</v>
      </c>
      <c r="D294" s="35">
        <v>170</v>
      </c>
      <c r="E294" s="35">
        <v>660</v>
      </c>
      <c r="F294" s="36"/>
    </row>
    <row r="295" spans="1:20" ht="20.100000000000001" customHeight="1" x14ac:dyDescent="0.3">
      <c r="A295" s="36"/>
      <c r="B295" s="36"/>
      <c r="C295" s="36"/>
      <c r="D295" s="36"/>
      <c r="E295" s="36"/>
      <c r="F295" s="36"/>
    </row>
    <row r="296" spans="1:20" ht="20.100000000000001" customHeight="1" x14ac:dyDescent="0.3">
      <c r="A296" s="36" t="s">
        <v>2556</v>
      </c>
      <c r="B296" s="36"/>
      <c r="C296" s="36"/>
      <c r="D296" s="36"/>
      <c r="E296" s="36"/>
      <c r="F296" s="33" t="s">
        <v>52</v>
      </c>
      <c r="G296" s="1" t="s">
        <v>1061</v>
      </c>
      <c r="I296" s="1" t="s">
        <v>1058</v>
      </c>
      <c r="J296" s="1" t="s">
        <v>1059</v>
      </c>
      <c r="K296" s="1" t="s">
        <v>135</v>
      </c>
    </row>
    <row r="297" spans="1:20" ht="20.100000000000001" customHeight="1" x14ac:dyDescent="0.3">
      <c r="A297" s="33" t="s">
        <v>52</v>
      </c>
      <c r="B297" s="34"/>
      <c r="C297" s="34"/>
      <c r="D297" s="34"/>
      <c r="E297" s="34"/>
      <c r="F297" s="33" t="s">
        <v>52</v>
      </c>
      <c r="G297" s="1" t="s">
        <v>1061</v>
      </c>
      <c r="H297" s="1" t="s">
        <v>2311</v>
      </c>
      <c r="I297" s="1" t="s">
        <v>52</v>
      </c>
      <c r="J297" s="1" t="s">
        <v>52</v>
      </c>
      <c r="K297" s="1" t="s">
        <v>52</v>
      </c>
      <c r="L297">
        <v>1</v>
      </c>
      <c r="M297" s="1" t="s">
        <v>52</v>
      </c>
      <c r="O297" s="1" t="s">
        <v>52</v>
      </c>
      <c r="P297" s="1" t="s">
        <v>52</v>
      </c>
      <c r="Q297" s="1" t="s">
        <v>52</v>
      </c>
      <c r="R297" s="1" t="s">
        <v>52</v>
      </c>
      <c r="S297" s="1" t="s">
        <v>52</v>
      </c>
      <c r="T297" s="1" t="s">
        <v>52</v>
      </c>
    </row>
    <row r="298" spans="1:20" ht="20.100000000000001" customHeight="1" x14ac:dyDescent="0.3">
      <c r="A298" s="33" t="s">
        <v>2382</v>
      </c>
      <c r="B298" s="34">
        <v>0</v>
      </c>
      <c r="C298" s="34">
        <v>0</v>
      </c>
      <c r="D298" s="34">
        <v>0</v>
      </c>
      <c r="E298" s="34">
        <v>0</v>
      </c>
      <c r="F298" s="33" t="s">
        <v>52</v>
      </c>
      <c r="G298" s="1" t="s">
        <v>1061</v>
      </c>
      <c r="H298" s="1" t="s">
        <v>2313</v>
      </c>
      <c r="I298" s="1" t="s">
        <v>2383</v>
      </c>
      <c r="J298" s="1" t="s">
        <v>52</v>
      </c>
      <c r="K298" s="1" t="s">
        <v>52</v>
      </c>
      <c r="M298" s="1" t="s">
        <v>52</v>
      </c>
      <c r="O298" s="1" t="s">
        <v>52</v>
      </c>
      <c r="P298" s="1" t="s">
        <v>52</v>
      </c>
      <c r="Q298" s="1" t="s">
        <v>52</v>
      </c>
      <c r="R298" s="1" t="s">
        <v>52</v>
      </c>
      <c r="S298" s="1" t="s">
        <v>52</v>
      </c>
      <c r="T298" s="1" t="s">
        <v>52</v>
      </c>
    </row>
    <row r="299" spans="1:20" ht="20.100000000000001" customHeight="1" x14ac:dyDescent="0.3">
      <c r="A299" s="33" t="s">
        <v>2315</v>
      </c>
      <c r="B299" s="34">
        <v>0</v>
      </c>
      <c r="C299" s="34">
        <v>0</v>
      </c>
      <c r="D299" s="34">
        <v>0</v>
      </c>
      <c r="E299" s="34">
        <v>0</v>
      </c>
      <c r="F299" s="33" t="s">
        <v>52</v>
      </c>
      <c r="G299" s="1" t="s">
        <v>1061</v>
      </c>
      <c r="H299" s="1" t="s">
        <v>2313</v>
      </c>
      <c r="I299" s="1" t="s">
        <v>52</v>
      </c>
      <c r="J299" s="1" t="s">
        <v>52</v>
      </c>
      <c r="K299" s="1" t="s">
        <v>52</v>
      </c>
      <c r="M299" s="1" t="s">
        <v>52</v>
      </c>
      <c r="O299" s="1" t="s">
        <v>52</v>
      </c>
      <c r="P299" s="1" t="s">
        <v>52</v>
      </c>
      <c r="Q299" s="1" t="s">
        <v>52</v>
      </c>
      <c r="R299" s="1" t="s">
        <v>52</v>
      </c>
      <c r="S299" s="1" t="s">
        <v>52</v>
      </c>
      <c r="T299" s="1" t="s">
        <v>52</v>
      </c>
    </row>
    <row r="300" spans="1:20" ht="20.100000000000001" customHeight="1" x14ac:dyDescent="0.3">
      <c r="A300" s="33" t="s">
        <v>2384</v>
      </c>
      <c r="B300" s="34">
        <v>0</v>
      </c>
      <c r="C300" s="34">
        <v>0</v>
      </c>
      <c r="D300" s="34">
        <v>0</v>
      </c>
      <c r="E300" s="34">
        <v>0</v>
      </c>
      <c r="F300" s="33" t="s">
        <v>52</v>
      </c>
      <c r="G300" s="1" t="s">
        <v>1061</v>
      </c>
      <c r="H300" s="1" t="s">
        <v>2313</v>
      </c>
      <c r="I300" s="1" t="s">
        <v>2385</v>
      </c>
      <c r="J300" s="1" t="s">
        <v>52</v>
      </c>
      <c r="K300" s="1" t="s">
        <v>52</v>
      </c>
      <c r="M300" s="1" t="s">
        <v>52</v>
      </c>
      <c r="O300" s="1" t="s">
        <v>52</v>
      </c>
      <c r="P300" s="1" t="s">
        <v>52</v>
      </c>
      <c r="Q300" s="1" t="s">
        <v>52</v>
      </c>
      <c r="R300" s="1" t="s">
        <v>52</v>
      </c>
      <c r="S300" s="1" t="s">
        <v>52</v>
      </c>
      <c r="T300" s="1" t="s">
        <v>52</v>
      </c>
    </row>
    <row r="301" spans="1:20" ht="20.100000000000001" customHeight="1" x14ac:dyDescent="0.3">
      <c r="A301" s="33" t="s">
        <v>2386</v>
      </c>
      <c r="B301" s="34">
        <v>0</v>
      </c>
      <c r="C301" s="34">
        <v>0</v>
      </c>
      <c r="D301" s="34">
        <v>0</v>
      </c>
      <c r="E301" s="34">
        <v>0</v>
      </c>
      <c r="F301" s="33" t="s">
        <v>52</v>
      </c>
      <c r="G301" s="1" t="s">
        <v>1061</v>
      </c>
      <c r="H301" s="1" t="s">
        <v>2313</v>
      </c>
      <c r="I301" s="1" t="s">
        <v>2387</v>
      </c>
      <c r="J301" s="1" t="s">
        <v>52</v>
      </c>
      <c r="K301" s="1" t="s">
        <v>52</v>
      </c>
      <c r="M301" s="1" t="s">
        <v>52</v>
      </c>
      <c r="O301" s="1" t="s">
        <v>52</v>
      </c>
      <c r="P301" s="1" t="s">
        <v>52</v>
      </c>
      <c r="Q301" s="1" t="s">
        <v>52</v>
      </c>
      <c r="R301" s="1" t="s">
        <v>52</v>
      </c>
      <c r="S301" s="1" t="s">
        <v>52</v>
      </c>
      <c r="T301" s="1" t="s">
        <v>52</v>
      </c>
    </row>
    <row r="302" spans="1:20" ht="20.100000000000001" customHeight="1" x14ac:dyDescent="0.3">
      <c r="A302" s="33" t="s">
        <v>2535</v>
      </c>
      <c r="B302" s="34">
        <v>0</v>
      </c>
      <c r="C302" s="34">
        <v>0</v>
      </c>
      <c r="D302" s="34">
        <v>0</v>
      </c>
      <c r="E302" s="34">
        <v>0</v>
      </c>
      <c r="F302" s="33" t="s">
        <v>52</v>
      </c>
      <c r="G302" s="1" t="s">
        <v>1061</v>
      </c>
      <c r="H302" s="1" t="s">
        <v>2313</v>
      </c>
      <c r="I302" s="1" t="s">
        <v>2536</v>
      </c>
      <c r="J302" s="1" t="s">
        <v>52</v>
      </c>
      <c r="K302" s="1" t="s">
        <v>52</v>
      </c>
      <c r="M302" s="1" t="s">
        <v>52</v>
      </c>
      <c r="O302" s="1" t="s">
        <v>52</v>
      </c>
      <c r="P302" s="1" t="s">
        <v>52</v>
      </c>
      <c r="Q302" s="1" t="s">
        <v>52</v>
      </c>
      <c r="R302" s="1" t="s">
        <v>52</v>
      </c>
      <c r="S302" s="1" t="s">
        <v>52</v>
      </c>
      <c r="T302" s="1" t="s">
        <v>52</v>
      </c>
    </row>
    <row r="303" spans="1:20" ht="20.100000000000001" customHeight="1" x14ac:dyDescent="0.3">
      <c r="A303" s="33" t="s">
        <v>2557</v>
      </c>
      <c r="B303" s="34">
        <v>0</v>
      </c>
      <c r="C303" s="34">
        <v>0</v>
      </c>
      <c r="D303" s="34">
        <v>0</v>
      </c>
      <c r="E303" s="34">
        <v>0</v>
      </c>
      <c r="F303" s="33" t="s">
        <v>52</v>
      </c>
      <c r="G303" s="1" t="s">
        <v>1061</v>
      </c>
      <c r="H303" s="1" t="s">
        <v>2313</v>
      </c>
      <c r="I303" s="1" t="s">
        <v>2558</v>
      </c>
      <c r="J303" s="1" t="s">
        <v>52</v>
      </c>
      <c r="K303" s="1" t="s">
        <v>52</v>
      </c>
      <c r="M303" s="1" t="s">
        <v>52</v>
      </c>
      <c r="O303" s="1" t="s">
        <v>52</v>
      </c>
      <c r="P303" s="1" t="s">
        <v>52</v>
      </c>
      <c r="Q303" s="1" t="s">
        <v>52</v>
      </c>
      <c r="R303" s="1" t="s">
        <v>52</v>
      </c>
      <c r="S303" s="1" t="s">
        <v>52</v>
      </c>
      <c r="T303" s="1" t="s">
        <v>52</v>
      </c>
    </row>
    <row r="304" spans="1:20" ht="20.100000000000001" customHeight="1" x14ac:dyDescent="0.3">
      <c r="A304" s="33" t="s">
        <v>2403</v>
      </c>
      <c r="B304" s="34">
        <v>0</v>
      </c>
      <c r="C304" s="34">
        <v>0</v>
      </c>
      <c r="D304" s="34">
        <v>0</v>
      </c>
      <c r="E304" s="34">
        <v>0</v>
      </c>
      <c r="F304" s="33" t="s">
        <v>52</v>
      </c>
      <c r="G304" s="1" t="s">
        <v>1061</v>
      </c>
      <c r="H304" s="1" t="s">
        <v>2313</v>
      </c>
      <c r="I304" s="1" t="s">
        <v>2404</v>
      </c>
      <c r="J304" s="1" t="s">
        <v>52</v>
      </c>
      <c r="K304" s="1" t="s">
        <v>52</v>
      </c>
      <c r="M304" s="1" t="s">
        <v>52</v>
      </c>
      <c r="O304" s="1" t="s">
        <v>52</v>
      </c>
      <c r="P304" s="1" t="s">
        <v>52</v>
      </c>
      <c r="Q304" s="1" t="s">
        <v>52</v>
      </c>
      <c r="R304" s="1" t="s">
        <v>52</v>
      </c>
      <c r="S304" s="1" t="s">
        <v>52</v>
      </c>
      <c r="T304" s="1" t="s">
        <v>52</v>
      </c>
    </row>
    <row r="305" spans="1:20" ht="20.100000000000001" customHeight="1" x14ac:dyDescent="0.3">
      <c r="A305" s="33" t="s">
        <v>2438</v>
      </c>
      <c r="B305" s="34">
        <v>0</v>
      </c>
      <c r="C305" s="34">
        <v>0</v>
      </c>
      <c r="D305" s="34">
        <v>0</v>
      </c>
      <c r="E305" s="34">
        <v>0</v>
      </c>
      <c r="F305" s="33" t="s">
        <v>52</v>
      </c>
      <c r="G305" s="1" t="s">
        <v>1061</v>
      </c>
      <c r="H305" s="1" t="s">
        <v>2313</v>
      </c>
      <c r="I305" s="1" t="s">
        <v>2439</v>
      </c>
      <c r="J305" s="1" t="s">
        <v>52</v>
      </c>
      <c r="K305" s="1" t="s">
        <v>52</v>
      </c>
      <c r="M305" s="1" t="s">
        <v>52</v>
      </c>
      <c r="O305" s="1" t="s">
        <v>52</v>
      </c>
      <c r="P305" s="1" t="s">
        <v>52</v>
      </c>
      <c r="Q305" s="1" t="s">
        <v>52</v>
      </c>
      <c r="R305" s="1" t="s">
        <v>52</v>
      </c>
      <c r="S305" s="1" t="s">
        <v>52</v>
      </c>
      <c r="T305" s="1" t="s">
        <v>52</v>
      </c>
    </row>
    <row r="306" spans="1:20" ht="20.100000000000001" customHeight="1" x14ac:dyDescent="0.3">
      <c r="A306" s="33" t="s">
        <v>2559</v>
      </c>
      <c r="B306" s="34">
        <v>0</v>
      </c>
      <c r="C306" s="34">
        <v>0</v>
      </c>
      <c r="D306" s="34">
        <v>0</v>
      </c>
      <c r="E306" s="34">
        <v>0</v>
      </c>
      <c r="F306" s="33" t="s">
        <v>52</v>
      </c>
      <c r="G306" s="1" t="s">
        <v>1061</v>
      </c>
      <c r="H306" s="1" t="s">
        <v>2313</v>
      </c>
      <c r="I306" s="1" t="s">
        <v>2560</v>
      </c>
      <c r="J306" s="1" t="s">
        <v>52</v>
      </c>
      <c r="K306" s="1" t="s">
        <v>52</v>
      </c>
      <c r="M306" s="1" t="s">
        <v>52</v>
      </c>
      <c r="O306" s="1" t="s">
        <v>52</v>
      </c>
      <c r="P306" s="1" t="s">
        <v>52</v>
      </c>
      <c r="Q306" s="1" t="s">
        <v>52</v>
      </c>
      <c r="R306" s="1" t="s">
        <v>52</v>
      </c>
      <c r="S306" s="1" t="s">
        <v>52</v>
      </c>
      <c r="T306" s="1" t="s">
        <v>52</v>
      </c>
    </row>
    <row r="307" spans="1:20" ht="20.100000000000001" customHeight="1" x14ac:dyDescent="0.3">
      <c r="A307" s="33" t="s">
        <v>2315</v>
      </c>
      <c r="B307" s="34">
        <v>0</v>
      </c>
      <c r="C307" s="34">
        <v>0</v>
      </c>
      <c r="D307" s="34">
        <v>0</v>
      </c>
      <c r="E307" s="34">
        <v>0</v>
      </c>
      <c r="F307" s="33" t="s">
        <v>52</v>
      </c>
      <c r="G307" s="1" t="s">
        <v>1061</v>
      </c>
      <c r="H307" s="1" t="s">
        <v>2313</v>
      </c>
      <c r="I307" s="1" t="s">
        <v>2315</v>
      </c>
      <c r="J307" s="1" t="s">
        <v>52</v>
      </c>
      <c r="K307" s="1" t="s">
        <v>52</v>
      </c>
      <c r="M307" s="1" t="s">
        <v>52</v>
      </c>
      <c r="O307" s="1" t="s">
        <v>52</v>
      </c>
      <c r="P307" s="1" t="s">
        <v>52</v>
      </c>
      <c r="Q307" s="1" t="s">
        <v>52</v>
      </c>
      <c r="R307" s="1" t="s">
        <v>52</v>
      </c>
      <c r="S307" s="1" t="s">
        <v>52</v>
      </c>
      <c r="T307" s="1" t="s">
        <v>52</v>
      </c>
    </row>
    <row r="308" spans="1:20" ht="20.100000000000001" customHeight="1" x14ac:dyDescent="0.3">
      <c r="A308" s="33" t="s">
        <v>2561</v>
      </c>
      <c r="B308" s="34">
        <v>92.8</v>
      </c>
      <c r="C308" s="34">
        <v>0</v>
      </c>
      <c r="D308" s="34">
        <v>0</v>
      </c>
      <c r="E308" s="34">
        <v>92.8</v>
      </c>
      <c r="F308" s="33" t="s">
        <v>52</v>
      </c>
      <c r="G308" s="1" t="s">
        <v>1061</v>
      </c>
      <c r="H308" s="1" t="s">
        <v>2313</v>
      </c>
      <c r="I308" s="1" t="s">
        <v>2407</v>
      </c>
      <c r="J308" s="1" t="s">
        <v>52</v>
      </c>
      <c r="K308" s="1" t="s">
        <v>52</v>
      </c>
      <c r="M308" s="1" t="s">
        <v>52</v>
      </c>
      <c r="O308" s="1" t="s">
        <v>52</v>
      </c>
      <c r="P308" s="1" t="s">
        <v>52</v>
      </c>
      <c r="Q308" s="1" t="s">
        <v>52</v>
      </c>
      <c r="R308" s="1" t="s">
        <v>52</v>
      </c>
      <c r="S308" s="1" t="s">
        <v>52</v>
      </c>
      <c r="T308" s="1" t="s">
        <v>52</v>
      </c>
    </row>
    <row r="309" spans="1:20" ht="20.100000000000001" customHeight="1" x14ac:dyDescent="0.3">
      <c r="A309" s="33" t="s">
        <v>2562</v>
      </c>
      <c r="B309" s="34">
        <v>0</v>
      </c>
      <c r="C309" s="34">
        <v>423.1</v>
      </c>
      <c r="D309" s="34">
        <v>0</v>
      </c>
      <c r="E309" s="34">
        <v>423.1</v>
      </c>
      <c r="F309" s="33" t="s">
        <v>52</v>
      </c>
      <c r="G309" s="1" t="s">
        <v>1061</v>
      </c>
      <c r="H309" s="1" t="s">
        <v>2313</v>
      </c>
      <c r="I309" s="1" t="s">
        <v>2409</v>
      </c>
      <c r="J309" s="1" t="s">
        <v>52</v>
      </c>
      <c r="K309" s="1" t="s">
        <v>52</v>
      </c>
      <c r="M309" s="1" t="s">
        <v>52</v>
      </c>
      <c r="O309" s="1" t="s">
        <v>52</v>
      </c>
      <c r="P309" s="1" t="s">
        <v>52</v>
      </c>
      <c r="Q309" s="1" t="s">
        <v>52</v>
      </c>
      <c r="R309" s="1" t="s">
        <v>52</v>
      </c>
      <c r="S309" s="1" t="s">
        <v>52</v>
      </c>
      <c r="T309" s="1" t="s">
        <v>52</v>
      </c>
    </row>
    <row r="310" spans="1:20" ht="20.100000000000001" customHeight="1" x14ac:dyDescent="0.3">
      <c r="A310" s="33" t="s">
        <v>2563</v>
      </c>
      <c r="B310" s="34">
        <v>0</v>
      </c>
      <c r="C310" s="34">
        <v>0</v>
      </c>
      <c r="D310" s="34">
        <v>142.30000000000001</v>
      </c>
      <c r="E310" s="34">
        <v>142.30000000000001</v>
      </c>
      <c r="F310" s="33" t="s">
        <v>52</v>
      </c>
      <c r="G310" s="1" t="s">
        <v>1061</v>
      </c>
      <c r="H310" s="1" t="s">
        <v>2313</v>
      </c>
      <c r="I310" s="1" t="s">
        <v>2411</v>
      </c>
      <c r="J310" s="1" t="s">
        <v>52</v>
      </c>
      <c r="K310" s="1" t="s">
        <v>52</v>
      </c>
      <c r="M310" s="1" t="s">
        <v>52</v>
      </c>
      <c r="O310" s="1" t="s">
        <v>52</v>
      </c>
      <c r="P310" s="1" t="s">
        <v>52</v>
      </c>
      <c r="Q310" s="1" t="s">
        <v>52</v>
      </c>
      <c r="R310" s="1" t="s">
        <v>52</v>
      </c>
      <c r="S310" s="1" t="s">
        <v>52</v>
      </c>
      <c r="T310" s="1" t="s">
        <v>52</v>
      </c>
    </row>
    <row r="311" spans="1:20" ht="20.100000000000001" customHeight="1" x14ac:dyDescent="0.3">
      <c r="A311" s="33" t="s">
        <v>2315</v>
      </c>
      <c r="B311" s="34">
        <v>0</v>
      </c>
      <c r="C311" s="34">
        <v>0</v>
      </c>
      <c r="D311" s="34">
        <v>0</v>
      </c>
      <c r="E311" s="34">
        <v>0</v>
      </c>
      <c r="F311" s="33" t="s">
        <v>52</v>
      </c>
      <c r="G311" s="1" t="s">
        <v>1061</v>
      </c>
      <c r="H311" s="1" t="s">
        <v>2313</v>
      </c>
      <c r="I311" s="1" t="s">
        <v>2315</v>
      </c>
      <c r="J311" s="1" t="s">
        <v>52</v>
      </c>
      <c r="K311" s="1" t="s">
        <v>52</v>
      </c>
      <c r="M311" s="1" t="s">
        <v>52</v>
      </c>
      <c r="O311" s="1" t="s">
        <v>52</v>
      </c>
      <c r="P311" s="1" t="s">
        <v>52</v>
      </c>
      <c r="Q311" s="1" t="s">
        <v>52</v>
      </c>
      <c r="R311" s="1" t="s">
        <v>52</v>
      </c>
      <c r="S311" s="1" t="s">
        <v>52</v>
      </c>
      <c r="T311" s="1" t="s">
        <v>52</v>
      </c>
    </row>
    <row r="312" spans="1:20" ht="20.100000000000001" customHeight="1" x14ac:dyDescent="0.3">
      <c r="A312" s="33" t="s">
        <v>2340</v>
      </c>
      <c r="B312" s="34">
        <v>92.8</v>
      </c>
      <c r="C312" s="34">
        <v>423.1</v>
      </c>
      <c r="D312" s="34">
        <v>142.30000000000001</v>
      </c>
      <c r="E312" s="34">
        <v>658.2</v>
      </c>
      <c r="F312" s="33" t="s">
        <v>52</v>
      </c>
      <c r="G312" s="1" t="s">
        <v>1061</v>
      </c>
      <c r="H312" s="1" t="s">
        <v>2313</v>
      </c>
      <c r="I312" s="1" t="s">
        <v>2341</v>
      </c>
      <c r="J312" s="1" t="s">
        <v>52</v>
      </c>
      <c r="K312" s="1" t="s">
        <v>52</v>
      </c>
      <c r="M312" s="1" t="s">
        <v>52</v>
      </c>
      <c r="O312" s="1" t="s">
        <v>52</v>
      </c>
      <c r="P312" s="1" t="s">
        <v>52</v>
      </c>
      <c r="Q312" s="1" t="s">
        <v>52</v>
      </c>
      <c r="R312" s="1" t="s">
        <v>52</v>
      </c>
      <c r="S312" s="1" t="s">
        <v>52</v>
      </c>
      <c r="T312" s="1" t="s">
        <v>52</v>
      </c>
    </row>
    <row r="313" spans="1:20" ht="20.100000000000001" customHeight="1" x14ac:dyDescent="0.3">
      <c r="A313" s="33" t="s">
        <v>2342</v>
      </c>
      <c r="B313" s="35">
        <v>92</v>
      </c>
      <c r="C313" s="35">
        <v>423</v>
      </c>
      <c r="D313" s="35">
        <v>142</v>
      </c>
      <c r="E313" s="35">
        <v>657</v>
      </c>
      <c r="F313" s="36"/>
    </row>
    <row r="314" spans="1:20" ht="20.100000000000001" customHeight="1" x14ac:dyDescent="0.3">
      <c r="A314" s="36"/>
      <c r="B314" s="36"/>
      <c r="C314" s="36"/>
      <c r="D314" s="36"/>
      <c r="E314" s="36"/>
      <c r="F314" s="36"/>
    </row>
    <row r="315" spans="1:20" ht="20.100000000000001" customHeight="1" x14ac:dyDescent="0.3">
      <c r="A315" s="36" t="s">
        <v>2564</v>
      </c>
      <c r="B315" s="36"/>
      <c r="C315" s="36"/>
      <c r="D315" s="36"/>
      <c r="E315" s="36"/>
      <c r="F315" s="33" t="s">
        <v>52</v>
      </c>
      <c r="G315" s="1" t="s">
        <v>1083</v>
      </c>
      <c r="I315" s="1" t="s">
        <v>1081</v>
      </c>
      <c r="J315" s="1" t="s">
        <v>1059</v>
      </c>
      <c r="K315" s="1" t="s">
        <v>135</v>
      </c>
    </row>
    <row r="316" spans="1:20" ht="20.100000000000001" customHeight="1" x14ac:dyDescent="0.3">
      <c r="A316" s="33" t="s">
        <v>52</v>
      </c>
      <c r="B316" s="34"/>
      <c r="C316" s="34"/>
      <c r="D316" s="34"/>
      <c r="E316" s="34"/>
      <c r="F316" s="33" t="s">
        <v>52</v>
      </c>
      <c r="G316" s="1" t="s">
        <v>1083</v>
      </c>
      <c r="H316" s="1" t="s">
        <v>2311</v>
      </c>
      <c r="I316" s="1" t="s">
        <v>52</v>
      </c>
      <c r="J316" s="1" t="s">
        <v>52</v>
      </c>
      <c r="K316" s="1" t="s">
        <v>52</v>
      </c>
      <c r="L316">
        <v>1</v>
      </c>
      <c r="M316" s="1" t="s">
        <v>52</v>
      </c>
      <c r="O316" s="1" t="s">
        <v>52</v>
      </c>
      <c r="P316" s="1" t="s">
        <v>52</v>
      </c>
      <c r="Q316" s="1" t="s">
        <v>52</v>
      </c>
      <c r="R316" s="1" t="s">
        <v>52</v>
      </c>
      <c r="S316" s="1" t="s">
        <v>52</v>
      </c>
      <c r="T316" s="1" t="s">
        <v>52</v>
      </c>
    </row>
    <row r="317" spans="1:20" ht="20.100000000000001" customHeight="1" x14ac:dyDescent="0.3">
      <c r="A317" s="33" t="s">
        <v>2382</v>
      </c>
      <c r="B317" s="34">
        <v>0</v>
      </c>
      <c r="C317" s="34">
        <v>0</v>
      </c>
      <c r="D317" s="34">
        <v>0</v>
      </c>
      <c r="E317" s="34">
        <v>0</v>
      </c>
      <c r="F317" s="33" t="s">
        <v>52</v>
      </c>
      <c r="G317" s="1" t="s">
        <v>1083</v>
      </c>
      <c r="H317" s="1" t="s">
        <v>2313</v>
      </c>
      <c r="I317" s="1" t="s">
        <v>2383</v>
      </c>
      <c r="J317" s="1" t="s">
        <v>52</v>
      </c>
      <c r="K317" s="1" t="s">
        <v>52</v>
      </c>
      <c r="M317" s="1" t="s">
        <v>52</v>
      </c>
      <c r="O317" s="1" t="s">
        <v>52</v>
      </c>
      <c r="P317" s="1" t="s">
        <v>52</v>
      </c>
      <c r="Q317" s="1" t="s">
        <v>52</v>
      </c>
      <c r="R317" s="1" t="s">
        <v>52</v>
      </c>
      <c r="S317" s="1" t="s">
        <v>52</v>
      </c>
      <c r="T317" s="1" t="s">
        <v>52</v>
      </c>
    </row>
    <row r="318" spans="1:20" ht="20.100000000000001" customHeight="1" x14ac:dyDescent="0.3">
      <c r="A318" s="33" t="s">
        <v>2315</v>
      </c>
      <c r="B318" s="34">
        <v>0</v>
      </c>
      <c r="C318" s="34">
        <v>0</v>
      </c>
      <c r="D318" s="34">
        <v>0</v>
      </c>
      <c r="E318" s="34">
        <v>0</v>
      </c>
      <c r="F318" s="33" t="s">
        <v>52</v>
      </c>
      <c r="G318" s="1" t="s">
        <v>1083</v>
      </c>
      <c r="H318" s="1" t="s">
        <v>2313</v>
      </c>
      <c r="I318" s="1" t="s">
        <v>52</v>
      </c>
      <c r="J318" s="1" t="s">
        <v>52</v>
      </c>
      <c r="K318" s="1" t="s">
        <v>52</v>
      </c>
      <c r="M318" s="1" t="s">
        <v>52</v>
      </c>
      <c r="O318" s="1" t="s">
        <v>52</v>
      </c>
      <c r="P318" s="1" t="s">
        <v>52</v>
      </c>
      <c r="Q318" s="1" t="s">
        <v>52</v>
      </c>
      <c r="R318" s="1" t="s">
        <v>52</v>
      </c>
      <c r="S318" s="1" t="s">
        <v>52</v>
      </c>
      <c r="T318" s="1" t="s">
        <v>52</v>
      </c>
    </row>
    <row r="319" spans="1:20" ht="20.100000000000001" customHeight="1" x14ac:dyDescent="0.3">
      <c r="A319" s="33" t="s">
        <v>2384</v>
      </c>
      <c r="B319" s="34">
        <v>0</v>
      </c>
      <c r="C319" s="34">
        <v>0</v>
      </c>
      <c r="D319" s="34">
        <v>0</v>
      </c>
      <c r="E319" s="34">
        <v>0</v>
      </c>
      <c r="F319" s="33" t="s">
        <v>52</v>
      </c>
      <c r="G319" s="1" t="s">
        <v>1083</v>
      </c>
      <c r="H319" s="1" t="s">
        <v>2313</v>
      </c>
      <c r="I319" s="1" t="s">
        <v>2385</v>
      </c>
      <c r="J319" s="1" t="s">
        <v>52</v>
      </c>
      <c r="K319" s="1" t="s">
        <v>52</v>
      </c>
      <c r="M319" s="1" t="s">
        <v>52</v>
      </c>
      <c r="O319" s="1" t="s">
        <v>52</v>
      </c>
      <c r="P319" s="1" t="s">
        <v>52</v>
      </c>
      <c r="Q319" s="1" t="s">
        <v>52</v>
      </c>
      <c r="R319" s="1" t="s">
        <v>52</v>
      </c>
      <c r="S319" s="1" t="s">
        <v>52</v>
      </c>
      <c r="T319" s="1" t="s">
        <v>52</v>
      </c>
    </row>
    <row r="320" spans="1:20" ht="20.100000000000001" customHeight="1" x14ac:dyDescent="0.3">
      <c r="A320" s="33" t="s">
        <v>2386</v>
      </c>
      <c r="B320" s="34">
        <v>0</v>
      </c>
      <c r="C320" s="34">
        <v>0</v>
      </c>
      <c r="D320" s="34">
        <v>0</v>
      </c>
      <c r="E320" s="34">
        <v>0</v>
      </c>
      <c r="F320" s="33" t="s">
        <v>52</v>
      </c>
      <c r="G320" s="1" t="s">
        <v>1083</v>
      </c>
      <c r="H320" s="1" t="s">
        <v>2313</v>
      </c>
      <c r="I320" s="1" t="s">
        <v>2387</v>
      </c>
      <c r="J320" s="1" t="s">
        <v>52</v>
      </c>
      <c r="K320" s="1" t="s">
        <v>52</v>
      </c>
      <c r="M320" s="1" t="s">
        <v>52</v>
      </c>
      <c r="O320" s="1" t="s">
        <v>52</v>
      </c>
      <c r="P320" s="1" t="s">
        <v>52</v>
      </c>
      <c r="Q320" s="1" t="s">
        <v>52</v>
      </c>
      <c r="R320" s="1" t="s">
        <v>52</v>
      </c>
      <c r="S320" s="1" t="s">
        <v>52</v>
      </c>
      <c r="T320" s="1" t="s">
        <v>52</v>
      </c>
    </row>
    <row r="321" spans="1:20" ht="20.100000000000001" customHeight="1" x14ac:dyDescent="0.3">
      <c r="A321" s="33" t="s">
        <v>2550</v>
      </c>
      <c r="B321" s="34">
        <v>0</v>
      </c>
      <c r="C321" s="34">
        <v>0</v>
      </c>
      <c r="D321" s="34">
        <v>0</v>
      </c>
      <c r="E321" s="34">
        <v>0</v>
      </c>
      <c r="F321" s="33" t="s">
        <v>52</v>
      </c>
      <c r="G321" s="1" t="s">
        <v>1083</v>
      </c>
      <c r="H321" s="1" t="s">
        <v>2313</v>
      </c>
      <c r="I321" s="1" t="s">
        <v>2551</v>
      </c>
      <c r="J321" s="1" t="s">
        <v>52</v>
      </c>
      <c r="K321" s="1" t="s">
        <v>52</v>
      </c>
      <c r="M321" s="1" t="s">
        <v>52</v>
      </c>
      <c r="O321" s="1" t="s">
        <v>52</v>
      </c>
      <c r="P321" s="1" t="s">
        <v>52</v>
      </c>
      <c r="Q321" s="1" t="s">
        <v>52</v>
      </c>
      <c r="R321" s="1" t="s">
        <v>52</v>
      </c>
      <c r="S321" s="1" t="s">
        <v>52</v>
      </c>
      <c r="T321" s="1" t="s">
        <v>52</v>
      </c>
    </row>
    <row r="322" spans="1:20" ht="20.100000000000001" customHeight="1" x14ac:dyDescent="0.3">
      <c r="A322" s="33" t="s">
        <v>2557</v>
      </c>
      <c r="B322" s="34">
        <v>0</v>
      </c>
      <c r="C322" s="34">
        <v>0</v>
      </c>
      <c r="D322" s="34">
        <v>0</v>
      </c>
      <c r="E322" s="34">
        <v>0</v>
      </c>
      <c r="F322" s="33" t="s">
        <v>52</v>
      </c>
      <c r="G322" s="1" t="s">
        <v>1083</v>
      </c>
      <c r="H322" s="1" t="s">
        <v>2313</v>
      </c>
      <c r="I322" s="1" t="s">
        <v>2558</v>
      </c>
      <c r="J322" s="1" t="s">
        <v>52</v>
      </c>
      <c r="K322" s="1" t="s">
        <v>52</v>
      </c>
      <c r="M322" s="1" t="s">
        <v>52</v>
      </c>
      <c r="O322" s="1" t="s">
        <v>52</v>
      </c>
      <c r="P322" s="1" t="s">
        <v>52</v>
      </c>
      <c r="Q322" s="1" t="s">
        <v>52</v>
      </c>
      <c r="R322" s="1" t="s">
        <v>52</v>
      </c>
      <c r="S322" s="1" t="s">
        <v>52</v>
      </c>
      <c r="T322" s="1" t="s">
        <v>52</v>
      </c>
    </row>
    <row r="323" spans="1:20" ht="20.100000000000001" customHeight="1" x14ac:dyDescent="0.3">
      <c r="A323" s="33" t="s">
        <v>2403</v>
      </c>
      <c r="B323" s="34">
        <v>0</v>
      </c>
      <c r="C323" s="34">
        <v>0</v>
      </c>
      <c r="D323" s="34">
        <v>0</v>
      </c>
      <c r="E323" s="34">
        <v>0</v>
      </c>
      <c r="F323" s="33" t="s">
        <v>52</v>
      </c>
      <c r="G323" s="1" t="s">
        <v>1083</v>
      </c>
      <c r="H323" s="1" t="s">
        <v>2313</v>
      </c>
      <c r="I323" s="1" t="s">
        <v>2404</v>
      </c>
      <c r="J323" s="1" t="s">
        <v>52</v>
      </c>
      <c r="K323" s="1" t="s">
        <v>52</v>
      </c>
      <c r="M323" s="1" t="s">
        <v>52</v>
      </c>
      <c r="O323" s="1" t="s">
        <v>52</v>
      </c>
      <c r="P323" s="1" t="s">
        <v>52</v>
      </c>
      <c r="Q323" s="1" t="s">
        <v>52</v>
      </c>
      <c r="R323" s="1" t="s">
        <v>52</v>
      </c>
      <c r="S323" s="1" t="s">
        <v>52</v>
      </c>
      <c r="T323" s="1" t="s">
        <v>52</v>
      </c>
    </row>
    <row r="324" spans="1:20" ht="20.100000000000001" customHeight="1" x14ac:dyDescent="0.3">
      <c r="A324" s="33" t="s">
        <v>2438</v>
      </c>
      <c r="B324" s="34">
        <v>0</v>
      </c>
      <c r="C324" s="34">
        <v>0</v>
      </c>
      <c r="D324" s="34">
        <v>0</v>
      </c>
      <c r="E324" s="34">
        <v>0</v>
      </c>
      <c r="F324" s="33" t="s">
        <v>52</v>
      </c>
      <c r="G324" s="1" t="s">
        <v>1083</v>
      </c>
      <c r="H324" s="1" t="s">
        <v>2313</v>
      </c>
      <c r="I324" s="1" t="s">
        <v>2439</v>
      </c>
      <c r="J324" s="1" t="s">
        <v>52</v>
      </c>
      <c r="K324" s="1" t="s">
        <v>52</v>
      </c>
      <c r="M324" s="1" t="s">
        <v>52</v>
      </c>
      <c r="O324" s="1" t="s">
        <v>52</v>
      </c>
      <c r="P324" s="1" t="s">
        <v>52</v>
      </c>
      <c r="Q324" s="1" t="s">
        <v>52</v>
      </c>
      <c r="R324" s="1" t="s">
        <v>52</v>
      </c>
      <c r="S324" s="1" t="s">
        <v>52</v>
      </c>
      <c r="T324" s="1" t="s">
        <v>52</v>
      </c>
    </row>
    <row r="325" spans="1:20" ht="20.100000000000001" customHeight="1" x14ac:dyDescent="0.3">
      <c r="A325" s="33" t="s">
        <v>2565</v>
      </c>
      <c r="B325" s="34">
        <v>0</v>
      </c>
      <c r="C325" s="34">
        <v>0</v>
      </c>
      <c r="D325" s="34">
        <v>0</v>
      </c>
      <c r="E325" s="34">
        <v>0</v>
      </c>
      <c r="F325" s="33" t="s">
        <v>52</v>
      </c>
      <c r="G325" s="1" t="s">
        <v>1083</v>
      </c>
      <c r="H325" s="1" t="s">
        <v>2313</v>
      </c>
      <c r="I325" s="1" t="s">
        <v>2560</v>
      </c>
      <c r="J325" s="1" t="s">
        <v>52</v>
      </c>
      <c r="K325" s="1" t="s">
        <v>52</v>
      </c>
      <c r="M325" s="1" t="s">
        <v>52</v>
      </c>
      <c r="O325" s="1" t="s">
        <v>52</v>
      </c>
      <c r="P325" s="1" t="s">
        <v>52</v>
      </c>
      <c r="Q325" s="1" t="s">
        <v>52</v>
      </c>
      <c r="R325" s="1" t="s">
        <v>52</v>
      </c>
      <c r="S325" s="1" t="s">
        <v>52</v>
      </c>
      <c r="T325" s="1" t="s">
        <v>52</v>
      </c>
    </row>
    <row r="326" spans="1:20" ht="20.100000000000001" customHeight="1" x14ac:dyDescent="0.3">
      <c r="A326" s="33" t="s">
        <v>2315</v>
      </c>
      <c r="B326" s="34">
        <v>0</v>
      </c>
      <c r="C326" s="34">
        <v>0</v>
      </c>
      <c r="D326" s="34">
        <v>0</v>
      </c>
      <c r="E326" s="34">
        <v>0</v>
      </c>
      <c r="F326" s="33" t="s">
        <v>52</v>
      </c>
      <c r="G326" s="1" t="s">
        <v>1083</v>
      </c>
      <c r="H326" s="1" t="s">
        <v>2313</v>
      </c>
      <c r="I326" s="1" t="s">
        <v>2315</v>
      </c>
      <c r="J326" s="1" t="s">
        <v>52</v>
      </c>
      <c r="K326" s="1" t="s">
        <v>52</v>
      </c>
      <c r="M326" s="1" t="s">
        <v>52</v>
      </c>
      <c r="O326" s="1" t="s">
        <v>52</v>
      </c>
      <c r="P326" s="1" t="s">
        <v>52</v>
      </c>
      <c r="Q326" s="1" t="s">
        <v>52</v>
      </c>
      <c r="R326" s="1" t="s">
        <v>52</v>
      </c>
      <c r="S326" s="1" t="s">
        <v>52</v>
      </c>
      <c r="T326" s="1" t="s">
        <v>52</v>
      </c>
    </row>
    <row r="327" spans="1:20" ht="20.100000000000001" customHeight="1" x14ac:dyDescent="0.3">
      <c r="A327" s="33" t="s">
        <v>2566</v>
      </c>
      <c r="B327" s="34">
        <v>61.9</v>
      </c>
      <c r="C327" s="34">
        <v>0</v>
      </c>
      <c r="D327" s="34">
        <v>0</v>
      </c>
      <c r="E327" s="34">
        <v>61.9</v>
      </c>
      <c r="F327" s="33" t="s">
        <v>52</v>
      </c>
      <c r="G327" s="1" t="s">
        <v>1083</v>
      </c>
      <c r="H327" s="1" t="s">
        <v>2313</v>
      </c>
      <c r="I327" s="1" t="s">
        <v>2407</v>
      </c>
      <c r="J327" s="1" t="s">
        <v>52</v>
      </c>
      <c r="K327" s="1" t="s">
        <v>52</v>
      </c>
      <c r="M327" s="1" t="s">
        <v>52</v>
      </c>
      <c r="O327" s="1" t="s">
        <v>52</v>
      </c>
      <c r="P327" s="1" t="s">
        <v>52</v>
      </c>
      <c r="Q327" s="1" t="s">
        <v>52</v>
      </c>
      <c r="R327" s="1" t="s">
        <v>52</v>
      </c>
      <c r="S327" s="1" t="s">
        <v>52</v>
      </c>
      <c r="T327" s="1" t="s">
        <v>52</v>
      </c>
    </row>
    <row r="328" spans="1:20" ht="20.100000000000001" customHeight="1" x14ac:dyDescent="0.3">
      <c r="A328" s="33" t="s">
        <v>2567</v>
      </c>
      <c r="B328" s="34">
        <v>0</v>
      </c>
      <c r="C328" s="34">
        <v>282.10000000000002</v>
      </c>
      <c r="D328" s="34">
        <v>0</v>
      </c>
      <c r="E328" s="34">
        <v>282.10000000000002</v>
      </c>
      <c r="F328" s="33" t="s">
        <v>52</v>
      </c>
      <c r="G328" s="1" t="s">
        <v>1083</v>
      </c>
      <c r="H328" s="1" t="s">
        <v>2313</v>
      </c>
      <c r="I328" s="1" t="s">
        <v>2409</v>
      </c>
      <c r="J328" s="1" t="s">
        <v>52</v>
      </c>
      <c r="K328" s="1" t="s">
        <v>52</v>
      </c>
      <c r="M328" s="1" t="s">
        <v>52</v>
      </c>
      <c r="O328" s="1" t="s">
        <v>52</v>
      </c>
      <c r="P328" s="1" t="s">
        <v>52</v>
      </c>
      <c r="Q328" s="1" t="s">
        <v>52</v>
      </c>
      <c r="R328" s="1" t="s">
        <v>52</v>
      </c>
      <c r="S328" s="1" t="s">
        <v>52</v>
      </c>
      <c r="T328" s="1" t="s">
        <v>52</v>
      </c>
    </row>
    <row r="329" spans="1:20" ht="20.100000000000001" customHeight="1" x14ac:dyDescent="0.3">
      <c r="A329" s="33" t="s">
        <v>2568</v>
      </c>
      <c r="B329" s="34">
        <v>0</v>
      </c>
      <c r="C329" s="34">
        <v>0</v>
      </c>
      <c r="D329" s="34">
        <v>94.9</v>
      </c>
      <c r="E329" s="34">
        <v>94.9</v>
      </c>
      <c r="F329" s="33" t="s">
        <v>52</v>
      </c>
      <c r="G329" s="1" t="s">
        <v>1083</v>
      </c>
      <c r="H329" s="1" t="s">
        <v>2313</v>
      </c>
      <c r="I329" s="1" t="s">
        <v>2411</v>
      </c>
      <c r="J329" s="1" t="s">
        <v>52</v>
      </c>
      <c r="K329" s="1" t="s">
        <v>52</v>
      </c>
      <c r="M329" s="1" t="s">
        <v>52</v>
      </c>
      <c r="O329" s="1" t="s">
        <v>52</v>
      </c>
      <c r="P329" s="1" t="s">
        <v>52</v>
      </c>
      <c r="Q329" s="1" t="s">
        <v>52</v>
      </c>
      <c r="R329" s="1" t="s">
        <v>52</v>
      </c>
      <c r="S329" s="1" t="s">
        <v>52</v>
      </c>
      <c r="T329" s="1" t="s">
        <v>52</v>
      </c>
    </row>
    <row r="330" spans="1:20" ht="20.100000000000001" customHeight="1" x14ac:dyDescent="0.3">
      <c r="A330" s="33" t="s">
        <v>2315</v>
      </c>
      <c r="B330" s="34">
        <v>0</v>
      </c>
      <c r="C330" s="34">
        <v>0</v>
      </c>
      <c r="D330" s="34">
        <v>0</v>
      </c>
      <c r="E330" s="34">
        <v>0</v>
      </c>
      <c r="F330" s="33" t="s">
        <v>52</v>
      </c>
      <c r="G330" s="1" t="s">
        <v>1083</v>
      </c>
      <c r="H330" s="1" t="s">
        <v>2313</v>
      </c>
      <c r="I330" s="1" t="s">
        <v>2315</v>
      </c>
      <c r="J330" s="1" t="s">
        <v>52</v>
      </c>
      <c r="K330" s="1" t="s">
        <v>52</v>
      </c>
      <c r="M330" s="1" t="s">
        <v>52</v>
      </c>
      <c r="O330" s="1" t="s">
        <v>52</v>
      </c>
      <c r="P330" s="1" t="s">
        <v>52</v>
      </c>
      <c r="Q330" s="1" t="s">
        <v>52</v>
      </c>
      <c r="R330" s="1" t="s">
        <v>52</v>
      </c>
      <c r="S330" s="1" t="s">
        <v>52</v>
      </c>
      <c r="T330" s="1" t="s">
        <v>52</v>
      </c>
    </row>
    <row r="331" spans="1:20" ht="20.100000000000001" customHeight="1" x14ac:dyDescent="0.3">
      <c r="A331" s="33" t="s">
        <v>2340</v>
      </c>
      <c r="B331" s="34">
        <v>61.9</v>
      </c>
      <c r="C331" s="34">
        <v>282.10000000000002</v>
      </c>
      <c r="D331" s="34">
        <v>94.9</v>
      </c>
      <c r="E331" s="34">
        <v>438.9</v>
      </c>
      <c r="F331" s="33" t="s">
        <v>52</v>
      </c>
      <c r="G331" s="1" t="s">
        <v>1083</v>
      </c>
      <c r="H331" s="1" t="s">
        <v>2313</v>
      </c>
      <c r="I331" s="1" t="s">
        <v>2341</v>
      </c>
      <c r="J331" s="1" t="s">
        <v>52</v>
      </c>
      <c r="K331" s="1" t="s">
        <v>52</v>
      </c>
      <c r="M331" s="1" t="s">
        <v>52</v>
      </c>
      <c r="O331" s="1" t="s">
        <v>52</v>
      </c>
      <c r="P331" s="1" t="s">
        <v>52</v>
      </c>
      <c r="Q331" s="1" t="s">
        <v>52</v>
      </c>
      <c r="R331" s="1" t="s">
        <v>52</v>
      </c>
      <c r="S331" s="1" t="s">
        <v>52</v>
      </c>
      <c r="T331" s="1" t="s">
        <v>52</v>
      </c>
    </row>
    <row r="332" spans="1:20" ht="20.100000000000001" customHeight="1" x14ac:dyDescent="0.3">
      <c r="A332" s="33" t="s">
        <v>2342</v>
      </c>
      <c r="B332" s="35">
        <v>61</v>
      </c>
      <c r="C332" s="35">
        <v>282</v>
      </c>
      <c r="D332" s="35">
        <v>94</v>
      </c>
      <c r="E332" s="35">
        <v>437</v>
      </c>
      <c r="F332" s="36"/>
    </row>
    <row r="333" spans="1:20" ht="20.100000000000001" customHeight="1" x14ac:dyDescent="0.3">
      <c r="A333" s="36"/>
      <c r="B333" s="36"/>
      <c r="C333" s="36"/>
      <c r="D333" s="36"/>
      <c r="E333" s="36"/>
      <c r="F333" s="36"/>
    </row>
    <row r="334" spans="1:20" ht="20.100000000000001" customHeight="1" x14ac:dyDescent="0.3">
      <c r="A334" s="36" t="s">
        <v>2569</v>
      </c>
      <c r="B334" s="36"/>
      <c r="C334" s="36"/>
      <c r="D334" s="36"/>
      <c r="E334" s="36"/>
      <c r="F334" s="33" t="s">
        <v>52</v>
      </c>
      <c r="G334" s="1" t="s">
        <v>1000</v>
      </c>
      <c r="I334" s="1" t="s">
        <v>997</v>
      </c>
      <c r="J334" s="1" t="s">
        <v>998</v>
      </c>
      <c r="K334" s="1" t="s">
        <v>135</v>
      </c>
    </row>
    <row r="335" spans="1:20" ht="20.100000000000001" customHeight="1" x14ac:dyDescent="0.3">
      <c r="A335" s="33" t="s">
        <v>52</v>
      </c>
      <c r="B335" s="34"/>
      <c r="C335" s="34"/>
      <c r="D335" s="34"/>
      <c r="E335" s="34"/>
      <c r="F335" s="33" t="s">
        <v>52</v>
      </c>
      <c r="G335" s="1" t="s">
        <v>1000</v>
      </c>
      <c r="H335" s="1" t="s">
        <v>2311</v>
      </c>
      <c r="I335" s="1" t="s">
        <v>52</v>
      </c>
      <c r="J335" s="1" t="s">
        <v>52</v>
      </c>
      <c r="K335" s="1" t="s">
        <v>52</v>
      </c>
      <c r="L335">
        <v>1</v>
      </c>
      <c r="M335" s="1" t="s">
        <v>52</v>
      </c>
      <c r="O335" s="1" t="s">
        <v>52</v>
      </c>
      <c r="P335" s="1" t="s">
        <v>52</v>
      </c>
      <c r="Q335" s="1" t="s">
        <v>52</v>
      </c>
      <c r="R335" s="1" t="s">
        <v>52</v>
      </c>
      <c r="S335" s="1" t="s">
        <v>52</v>
      </c>
      <c r="T335" s="1" t="s">
        <v>52</v>
      </c>
    </row>
    <row r="336" spans="1:20" ht="20.100000000000001" customHeight="1" x14ac:dyDescent="0.3">
      <c r="A336" s="33" t="s">
        <v>2570</v>
      </c>
      <c r="B336" s="34">
        <v>0</v>
      </c>
      <c r="C336" s="34">
        <v>0</v>
      </c>
      <c r="D336" s="34">
        <v>0</v>
      </c>
      <c r="E336" s="34">
        <v>0</v>
      </c>
      <c r="F336" s="33" t="s">
        <v>52</v>
      </c>
      <c r="G336" s="1" t="s">
        <v>1000</v>
      </c>
      <c r="H336" s="1" t="s">
        <v>2313</v>
      </c>
      <c r="I336" s="1" t="s">
        <v>2571</v>
      </c>
      <c r="J336" s="1" t="s">
        <v>52</v>
      </c>
      <c r="K336" s="1" t="s">
        <v>52</v>
      </c>
      <c r="M336" s="1" t="s">
        <v>52</v>
      </c>
      <c r="O336" s="1" t="s">
        <v>52</v>
      </c>
      <c r="P336" s="1" t="s">
        <v>52</v>
      </c>
      <c r="Q336" s="1" t="s">
        <v>52</v>
      </c>
      <c r="R336" s="1" t="s">
        <v>52</v>
      </c>
      <c r="S336" s="1" t="s">
        <v>52</v>
      </c>
      <c r="T336" s="1" t="s">
        <v>52</v>
      </c>
    </row>
    <row r="337" spans="1:20" ht="20.100000000000001" customHeight="1" x14ac:dyDescent="0.3">
      <c r="A337" s="33" t="s">
        <v>2572</v>
      </c>
      <c r="B337" s="34">
        <v>0</v>
      </c>
      <c r="C337" s="34">
        <v>0</v>
      </c>
      <c r="D337" s="34">
        <v>0</v>
      </c>
      <c r="E337" s="34">
        <v>0</v>
      </c>
      <c r="F337" s="33" t="s">
        <v>52</v>
      </c>
      <c r="G337" s="1" t="s">
        <v>1000</v>
      </c>
      <c r="H337" s="1" t="s">
        <v>2313</v>
      </c>
      <c r="I337" s="1" t="s">
        <v>2573</v>
      </c>
      <c r="J337" s="1" t="s">
        <v>52</v>
      </c>
      <c r="K337" s="1" t="s">
        <v>52</v>
      </c>
      <c r="M337" s="1" t="s">
        <v>52</v>
      </c>
      <c r="O337" s="1" t="s">
        <v>52</v>
      </c>
      <c r="P337" s="1" t="s">
        <v>52</v>
      </c>
      <c r="Q337" s="1" t="s">
        <v>52</v>
      </c>
      <c r="R337" s="1" t="s">
        <v>52</v>
      </c>
      <c r="S337" s="1" t="s">
        <v>52</v>
      </c>
      <c r="T337" s="1" t="s">
        <v>52</v>
      </c>
    </row>
    <row r="338" spans="1:20" ht="20.100000000000001" customHeight="1" x14ac:dyDescent="0.3">
      <c r="A338" s="33" t="s">
        <v>2315</v>
      </c>
      <c r="B338" s="34">
        <v>0</v>
      </c>
      <c r="C338" s="34">
        <v>0</v>
      </c>
      <c r="D338" s="34">
        <v>0</v>
      </c>
      <c r="E338" s="34">
        <v>0</v>
      </c>
      <c r="F338" s="33" t="s">
        <v>52</v>
      </c>
      <c r="G338" s="1" t="s">
        <v>1000</v>
      </c>
      <c r="H338" s="1" t="s">
        <v>2313</v>
      </c>
      <c r="I338" s="1" t="s">
        <v>52</v>
      </c>
      <c r="J338" s="1" t="s">
        <v>52</v>
      </c>
      <c r="K338" s="1" t="s">
        <v>52</v>
      </c>
      <c r="M338" s="1" t="s">
        <v>52</v>
      </c>
      <c r="O338" s="1" t="s">
        <v>52</v>
      </c>
      <c r="P338" s="1" t="s">
        <v>52</v>
      </c>
      <c r="Q338" s="1" t="s">
        <v>52</v>
      </c>
      <c r="R338" s="1" t="s">
        <v>52</v>
      </c>
      <c r="S338" s="1" t="s">
        <v>52</v>
      </c>
      <c r="T338" s="1" t="s">
        <v>52</v>
      </c>
    </row>
    <row r="339" spans="1:20" ht="20.100000000000001" customHeight="1" x14ac:dyDescent="0.3">
      <c r="A339" s="33" t="s">
        <v>2574</v>
      </c>
      <c r="B339" s="34">
        <v>0</v>
      </c>
      <c r="C339" s="34">
        <v>0</v>
      </c>
      <c r="D339" s="34">
        <v>0</v>
      </c>
      <c r="E339" s="34">
        <v>0</v>
      </c>
      <c r="F339" s="33" t="s">
        <v>52</v>
      </c>
      <c r="G339" s="1" t="s">
        <v>1000</v>
      </c>
      <c r="H339" s="1" t="s">
        <v>2313</v>
      </c>
      <c r="I339" s="1" t="s">
        <v>2575</v>
      </c>
      <c r="J339" s="1" t="s">
        <v>52</v>
      </c>
      <c r="K339" s="1" t="s">
        <v>52</v>
      </c>
      <c r="M339" s="1" t="s">
        <v>52</v>
      </c>
      <c r="O339" s="1" t="s">
        <v>52</v>
      </c>
      <c r="P339" s="1" t="s">
        <v>52</v>
      </c>
      <c r="Q339" s="1" t="s">
        <v>52</v>
      </c>
      <c r="R339" s="1" t="s">
        <v>52</v>
      </c>
      <c r="S339" s="1" t="s">
        <v>52</v>
      </c>
      <c r="T339" s="1" t="s">
        <v>52</v>
      </c>
    </row>
    <row r="340" spans="1:20" ht="20.100000000000001" customHeight="1" x14ac:dyDescent="0.3">
      <c r="A340" s="33" t="s">
        <v>2576</v>
      </c>
      <c r="B340" s="34">
        <v>0</v>
      </c>
      <c r="C340" s="34">
        <v>0</v>
      </c>
      <c r="D340" s="34">
        <v>0</v>
      </c>
      <c r="E340" s="34">
        <v>0</v>
      </c>
      <c r="F340" s="33" t="s">
        <v>52</v>
      </c>
      <c r="G340" s="1" t="s">
        <v>1000</v>
      </c>
      <c r="H340" s="1" t="s">
        <v>2313</v>
      </c>
      <c r="I340" s="1" t="s">
        <v>2577</v>
      </c>
      <c r="J340" s="1" t="s">
        <v>52</v>
      </c>
      <c r="K340" s="1" t="s">
        <v>52</v>
      </c>
      <c r="M340" s="1" t="s">
        <v>52</v>
      </c>
      <c r="O340" s="1" t="s">
        <v>52</v>
      </c>
      <c r="P340" s="1" t="s">
        <v>52</v>
      </c>
      <c r="Q340" s="1" t="s">
        <v>52</v>
      </c>
      <c r="R340" s="1" t="s">
        <v>52</v>
      </c>
      <c r="S340" s="1" t="s">
        <v>52</v>
      </c>
      <c r="T340" s="1" t="s">
        <v>52</v>
      </c>
    </row>
    <row r="341" spans="1:20" ht="20.100000000000001" customHeight="1" x14ac:dyDescent="0.3">
      <c r="A341" s="33" t="s">
        <v>2578</v>
      </c>
      <c r="B341" s="34">
        <v>0</v>
      </c>
      <c r="C341" s="34">
        <v>0</v>
      </c>
      <c r="D341" s="34">
        <v>0</v>
      </c>
      <c r="E341" s="34">
        <v>0</v>
      </c>
      <c r="F341" s="33" t="s">
        <v>52</v>
      </c>
      <c r="G341" s="1" t="s">
        <v>1000</v>
      </c>
      <c r="H341" s="1" t="s">
        <v>2313</v>
      </c>
      <c r="I341" s="1" t="s">
        <v>2579</v>
      </c>
      <c r="J341" s="1" t="s">
        <v>52</v>
      </c>
      <c r="K341" s="1" t="s">
        <v>52</v>
      </c>
      <c r="M341" s="1" t="s">
        <v>52</v>
      </c>
      <c r="O341" s="1" t="s">
        <v>52</v>
      </c>
      <c r="P341" s="1" t="s">
        <v>52</v>
      </c>
      <c r="Q341" s="1" t="s">
        <v>52</v>
      </c>
      <c r="R341" s="1" t="s">
        <v>52</v>
      </c>
      <c r="S341" s="1" t="s">
        <v>52</v>
      </c>
      <c r="T341" s="1" t="s">
        <v>52</v>
      </c>
    </row>
    <row r="342" spans="1:20" ht="20.100000000000001" customHeight="1" x14ac:dyDescent="0.3">
      <c r="A342" s="33" t="s">
        <v>2580</v>
      </c>
      <c r="B342" s="34">
        <v>0</v>
      </c>
      <c r="C342" s="34">
        <v>0</v>
      </c>
      <c r="D342" s="34">
        <v>0</v>
      </c>
      <c r="E342" s="34">
        <v>0</v>
      </c>
      <c r="F342" s="33" t="s">
        <v>52</v>
      </c>
      <c r="G342" s="1" t="s">
        <v>1000</v>
      </c>
      <c r="H342" s="1" t="s">
        <v>2313</v>
      </c>
      <c r="I342" s="1" t="s">
        <v>2581</v>
      </c>
      <c r="J342" s="1" t="s">
        <v>52</v>
      </c>
      <c r="K342" s="1" t="s">
        <v>52</v>
      </c>
      <c r="M342" s="1" t="s">
        <v>52</v>
      </c>
      <c r="O342" s="1" t="s">
        <v>52</v>
      </c>
      <c r="P342" s="1" t="s">
        <v>52</v>
      </c>
      <c r="Q342" s="1" t="s">
        <v>52</v>
      </c>
      <c r="R342" s="1" t="s">
        <v>52</v>
      </c>
      <c r="S342" s="1" t="s">
        <v>52</v>
      </c>
      <c r="T342" s="1" t="s">
        <v>52</v>
      </c>
    </row>
    <row r="343" spans="1:20" ht="20.100000000000001" customHeight="1" x14ac:dyDescent="0.3">
      <c r="A343" s="33" t="s">
        <v>2582</v>
      </c>
      <c r="B343" s="34">
        <v>0</v>
      </c>
      <c r="C343" s="34">
        <v>0</v>
      </c>
      <c r="D343" s="34">
        <v>0</v>
      </c>
      <c r="E343" s="34">
        <v>0</v>
      </c>
      <c r="F343" s="33" t="s">
        <v>52</v>
      </c>
      <c r="G343" s="1" t="s">
        <v>1000</v>
      </c>
      <c r="H343" s="1" t="s">
        <v>2313</v>
      </c>
      <c r="I343" s="1" t="s">
        <v>2583</v>
      </c>
      <c r="J343" s="1" t="s">
        <v>52</v>
      </c>
      <c r="K343" s="1" t="s">
        <v>52</v>
      </c>
      <c r="M343" s="1" t="s">
        <v>52</v>
      </c>
      <c r="O343" s="1" t="s">
        <v>52</v>
      </c>
      <c r="P343" s="1" t="s">
        <v>52</v>
      </c>
      <c r="Q343" s="1" t="s">
        <v>52</v>
      </c>
      <c r="R343" s="1" t="s">
        <v>52</v>
      </c>
      <c r="S343" s="1" t="s">
        <v>52</v>
      </c>
      <c r="T343" s="1" t="s">
        <v>52</v>
      </c>
    </row>
    <row r="344" spans="1:20" ht="20.100000000000001" customHeight="1" x14ac:dyDescent="0.3">
      <c r="A344" s="33" t="s">
        <v>2584</v>
      </c>
      <c r="B344" s="34">
        <v>0</v>
      </c>
      <c r="C344" s="34">
        <v>0</v>
      </c>
      <c r="D344" s="34">
        <v>0</v>
      </c>
      <c r="E344" s="34">
        <v>0</v>
      </c>
      <c r="F344" s="33" t="s">
        <v>52</v>
      </c>
      <c r="G344" s="1" t="s">
        <v>1000</v>
      </c>
      <c r="H344" s="1" t="s">
        <v>2313</v>
      </c>
      <c r="I344" s="1" t="s">
        <v>2585</v>
      </c>
      <c r="J344" s="1" t="s">
        <v>52</v>
      </c>
      <c r="K344" s="1" t="s">
        <v>52</v>
      </c>
      <c r="M344" s="1" t="s">
        <v>52</v>
      </c>
      <c r="O344" s="1" t="s">
        <v>52</v>
      </c>
      <c r="P344" s="1" t="s">
        <v>52</v>
      </c>
      <c r="Q344" s="1" t="s">
        <v>52</v>
      </c>
      <c r="R344" s="1" t="s">
        <v>52</v>
      </c>
      <c r="S344" s="1" t="s">
        <v>52</v>
      </c>
      <c r="T344" s="1" t="s">
        <v>52</v>
      </c>
    </row>
    <row r="345" spans="1:20" ht="20.100000000000001" customHeight="1" x14ac:dyDescent="0.3">
      <c r="A345" s="33" t="s">
        <v>2586</v>
      </c>
      <c r="B345" s="34">
        <v>0</v>
      </c>
      <c r="C345" s="34">
        <v>0</v>
      </c>
      <c r="D345" s="34">
        <v>0</v>
      </c>
      <c r="E345" s="34">
        <v>0</v>
      </c>
      <c r="F345" s="33" t="s">
        <v>52</v>
      </c>
      <c r="G345" s="1" t="s">
        <v>1000</v>
      </c>
      <c r="H345" s="1" t="s">
        <v>2313</v>
      </c>
      <c r="I345" s="1" t="s">
        <v>2587</v>
      </c>
      <c r="J345" s="1" t="s">
        <v>52</v>
      </c>
      <c r="K345" s="1" t="s">
        <v>52</v>
      </c>
      <c r="M345" s="1" t="s">
        <v>52</v>
      </c>
      <c r="O345" s="1" t="s">
        <v>52</v>
      </c>
      <c r="P345" s="1" t="s">
        <v>52</v>
      </c>
      <c r="Q345" s="1" t="s">
        <v>52</v>
      </c>
      <c r="R345" s="1" t="s">
        <v>52</v>
      </c>
      <c r="S345" s="1" t="s">
        <v>52</v>
      </c>
      <c r="T345" s="1" t="s">
        <v>52</v>
      </c>
    </row>
    <row r="346" spans="1:20" ht="20.100000000000001" customHeight="1" x14ac:dyDescent="0.3">
      <c r="A346" s="33" t="s">
        <v>2588</v>
      </c>
      <c r="B346" s="34">
        <v>0</v>
      </c>
      <c r="C346" s="34">
        <v>0</v>
      </c>
      <c r="D346" s="34">
        <v>0</v>
      </c>
      <c r="E346" s="34">
        <v>0</v>
      </c>
      <c r="F346" s="33" t="s">
        <v>52</v>
      </c>
      <c r="G346" s="1" t="s">
        <v>1000</v>
      </c>
      <c r="H346" s="1" t="s">
        <v>2313</v>
      </c>
      <c r="I346" s="1" t="s">
        <v>2589</v>
      </c>
      <c r="J346" s="1" t="s">
        <v>52</v>
      </c>
      <c r="K346" s="1" t="s">
        <v>52</v>
      </c>
      <c r="M346" s="1" t="s">
        <v>52</v>
      </c>
      <c r="O346" s="1" t="s">
        <v>52</v>
      </c>
      <c r="P346" s="1" t="s">
        <v>52</v>
      </c>
      <c r="Q346" s="1" t="s">
        <v>52</v>
      </c>
      <c r="R346" s="1" t="s">
        <v>52</v>
      </c>
      <c r="S346" s="1" t="s">
        <v>52</v>
      </c>
      <c r="T346" s="1" t="s">
        <v>52</v>
      </c>
    </row>
    <row r="347" spans="1:20" ht="20.100000000000001" customHeight="1" x14ac:dyDescent="0.3">
      <c r="A347" s="33" t="s">
        <v>2590</v>
      </c>
      <c r="B347" s="34">
        <v>0</v>
      </c>
      <c r="C347" s="34">
        <v>0</v>
      </c>
      <c r="D347" s="34">
        <v>0</v>
      </c>
      <c r="E347" s="34">
        <v>0</v>
      </c>
      <c r="F347" s="33" t="s">
        <v>52</v>
      </c>
      <c r="G347" s="1" t="s">
        <v>1000</v>
      </c>
      <c r="H347" s="1" t="s">
        <v>2313</v>
      </c>
      <c r="I347" s="1" t="s">
        <v>2591</v>
      </c>
      <c r="J347" s="1" t="s">
        <v>52</v>
      </c>
      <c r="K347" s="1" t="s">
        <v>52</v>
      </c>
      <c r="M347" s="1" t="s">
        <v>52</v>
      </c>
      <c r="O347" s="1" t="s">
        <v>52</v>
      </c>
      <c r="P347" s="1" t="s">
        <v>52</v>
      </c>
      <c r="Q347" s="1" t="s">
        <v>52</v>
      </c>
      <c r="R347" s="1" t="s">
        <v>52</v>
      </c>
      <c r="S347" s="1" t="s">
        <v>52</v>
      </c>
      <c r="T347" s="1" t="s">
        <v>52</v>
      </c>
    </row>
    <row r="348" spans="1:20" ht="20.100000000000001" customHeight="1" x14ac:dyDescent="0.3">
      <c r="A348" s="33" t="s">
        <v>2592</v>
      </c>
      <c r="B348" s="34">
        <v>0</v>
      </c>
      <c r="C348" s="34">
        <v>0</v>
      </c>
      <c r="D348" s="34">
        <v>0</v>
      </c>
      <c r="E348" s="34">
        <v>0</v>
      </c>
      <c r="F348" s="33" t="s">
        <v>52</v>
      </c>
      <c r="G348" s="1" t="s">
        <v>1000</v>
      </c>
      <c r="H348" s="1" t="s">
        <v>2313</v>
      </c>
      <c r="I348" s="1" t="s">
        <v>2593</v>
      </c>
      <c r="J348" s="1" t="s">
        <v>52</v>
      </c>
      <c r="K348" s="1" t="s">
        <v>52</v>
      </c>
      <c r="M348" s="1" t="s">
        <v>52</v>
      </c>
      <c r="O348" s="1" t="s">
        <v>52</v>
      </c>
      <c r="P348" s="1" t="s">
        <v>52</v>
      </c>
      <c r="Q348" s="1" t="s">
        <v>52</v>
      </c>
      <c r="R348" s="1" t="s">
        <v>52</v>
      </c>
      <c r="S348" s="1" t="s">
        <v>52</v>
      </c>
      <c r="T348" s="1" t="s">
        <v>52</v>
      </c>
    </row>
    <row r="349" spans="1:20" ht="20.100000000000001" customHeight="1" x14ac:dyDescent="0.3">
      <c r="A349" s="33" t="s">
        <v>2594</v>
      </c>
      <c r="B349" s="34">
        <v>0</v>
      </c>
      <c r="C349" s="34">
        <v>0</v>
      </c>
      <c r="D349" s="34">
        <v>0</v>
      </c>
      <c r="E349" s="34">
        <v>0</v>
      </c>
      <c r="F349" s="33" t="s">
        <v>52</v>
      </c>
      <c r="G349" s="1" t="s">
        <v>1000</v>
      </c>
      <c r="H349" s="1" t="s">
        <v>2313</v>
      </c>
      <c r="I349" s="1" t="s">
        <v>2595</v>
      </c>
      <c r="J349" s="1" t="s">
        <v>52</v>
      </c>
      <c r="K349" s="1" t="s">
        <v>52</v>
      </c>
      <c r="M349" s="1" t="s">
        <v>52</v>
      </c>
      <c r="O349" s="1" t="s">
        <v>52</v>
      </c>
      <c r="P349" s="1" t="s">
        <v>52</v>
      </c>
      <c r="Q349" s="1" t="s">
        <v>52</v>
      </c>
      <c r="R349" s="1" t="s">
        <v>52</v>
      </c>
      <c r="S349" s="1" t="s">
        <v>52</v>
      </c>
      <c r="T349" s="1" t="s">
        <v>52</v>
      </c>
    </row>
    <row r="350" spans="1:20" ht="20.100000000000001" customHeight="1" x14ac:dyDescent="0.3">
      <c r="A350" s="33" t="s">
        <v>2596</v>
      </c>
      <c r="B350" s="34">
        <v>0</v>
      </c>
      <c r="C350" s="34">
        <v>0</v>
      </c>
      <c r="D350" s="34">
        <v>0</v>
      </c>
      <c r="E350" s="34">
        <v>0</v>
      </c>
      <c r="F350" s="33" t="s">
        <v>52</v>
      </c>
      <c r="G350" s="1" t="s">
        <v>1000</v>
      </c>
      <c r="H350" s="1" t="s">
        <v>2313</v>
      </c>
      <c r="I350" s="1" t="s">
        <v>2597</v>
      </c>
      <c r="J350" s="1" t="s">
        <v>52</v>
      </c>
      <c r="K350" s="1" t="s">
        <v>52</v>
      </c>
      <c r="M350" s="1" t="s">
        <v>52</v>
      </c>
      <c r="O350" s="1" t="s">
        <v>52</v>
      </c>
      <c r="P350" s="1" t="s">
        <v>52</v>
      </c>
      <c r="Q350" s="1" t="s">
        <v>52</v>
      </c>
      <c r="R350" s="1" t="s">
        <v>52</v>
      </c>
      <c r="S350" s="1" t="s">
        <v>52</v>
      </c>
      <c r="T350" s="1" t="s">
        <v>52</v>
      </c>
    </row>
    <row r="351" spans="1:20" ht="20.100000000000001" customHeight="1" x14ac:dyDescent="0.3">
      <c r="A351" s="33" t="s">
        <v>2598</v>
      </c>
      <c r="B351" s="34">
        <v>0</v>
      </c>
      <c r="C351" s="34">
        <v>0</v>
      </c>
      <c r="D351" s="34">
        <v>0</v>
      </c>
      <c r="E351" s="34">
        <v>0</v>
      </c>
      <c r="F351" s="33" t="s">
        <v>52</v>
      </c>
      <c r="G351" s="1" t="s">
        <v>1000</v>
      </c>
      <c r="H351" s="1" t="s">
        <v>2313</v>
      </c>
      <c r="I351" s="1" t="s">
        <v>2599</v>
      </c>
      <c r="J351" s="1" t="s">
        <v>52</v>
      </c>
      <c r="K351" s="1" t="s">
        <v>52</v>
      </c>
      <c r="M351" s="1" t="s">
        <v>52</v>
      </c>
      <c r="O351" s="1" t="s">
        <v>52</v>
      </c>
      <c r="P351" s="1" t="s">
        <v>52</v>
      </c>
      <c r="Q351" s="1" t="s">
        <v>52</v>
      </c>
      <c r="R351" s="1" t="s">
        <v>52</v>
      </c>
      <c r="S351" s="1" t="s">
        <v>52</v>
      </c>
      <c r="T351" s="1" t="s">
        <v>52</v>
      </c>
    </row>
    <row r="352" spans="1:20" ht="20.100000000000001" customHeight="1" x14ac:dyDescent="0.3">
      <c r="A352" s="33" t="s">
        <v>2600</v>
      </c>
      <c r="B352" s="34">
        <v>0</v>
      </c>
      <c r="C352" s="34">
        <v>0</v>
      </c>
      <c r="D352" s="34">
        <v>0</v>
      </c>
      <c r="E352" s="34">
        <v>0</v>
      </c>
      <c r="F352" s="33" t="s">
        <v>52</v>
      </c>
      <c r="G352" s="1" t="s">
        <v>1000</v>
      </c>
      <c r="H352" s="1" t="s">
        <v>2313</v>
      </c>
      <c r="I352" s="1" t="s">
        <v>2601</v>
      </c>
      <c r="J352" s="1" t="s">
        <v>52</v>
      </c>
      <c r="K352" s="1" t="s">
        <v>52</v>
      </c>
      <c r="M352" s="1" t="s">
        <v>52</v>
      </c>
      <c r="O352" s="1" t="s">
        <v>52</v>
      </c>
      <c r="P352" s="1" t="s">
        <v>52</v>
      </c>
      <c r="Q352" s="1" t="s">
        <v>52</v>
      </c>
      <c r="R352" s="1" t="s">
        <v>52</v>
      </c>
      <c r="S352" s="1" t="s">
        <v>52</v>
      </c>
      <c r="T352" s="1" t="s">
        <v>52</v>
      </c>
    </row>
    <row r="353" spans="1:20" ht="20.100000000000001" customHeight="1" x14ac:dyDescent="0.3">
      <c r="A353" s="33" t="s">
        <v>2602</v>
      </c>
      <c r="B353" s="34">
        <v>0</v>
      </c>
      <c r="C353" s="34">
        <v>0</v>
      </c>
      <c r="D353" s="34">
        <v>0</v>
      </c>
      <c r="E353" s="34">
        <v>0</v>
      </c>
      <c r="F353" s="33" t="s">
        <v>52</v>
      </c>
      <c r="G353" s="1" t="s">
        <v>1000</v>
      </c>
      <c r="H353" s="1" t="s">
        <v>2313</v>
      </c>
      <c r="I353" s="1" t="s">
        <v>2603</v>
      </c>
      <c r="J353" s="1" t="s">
        <v>52</v>
      </c>
      <c r="K353" s="1" t="s">
        <v>52</v>
      </c>
      <c r="M353" s="1" t="s">
        <v>52</v>
      </c>
      <c r="O353" s="1" t="s">
        <v>52</v>
      </c>
      <c r="P353" s="1" t="s">
        <v>52</v>
      </c>
      <c r="Q353" s="1" t="s">
        <v>52</v>
      </c>
      <c r="R353" s="1" t="s">
        <v>52</v>
      </c>
      <c r="S353" s="1" t="s">
        <v>52</v>
      </c>
      <c r="T353" s="1" t="s">
        <v>52</v>
      </c>
    </row>
    <row r="354" spans="1:20" ht="20.100000000000001" customHeight="1" x14ac:dyDescent="0.3">
      <c r="A354" s="33" t="s">
        <v>2604</v>
      </c>
      <c r="B354" s="34">
        <v>0</v>
      </c>
      <c r="C354" s="34">
        <v>0</v>
      </c>
      <c r="D354" s="34">
        <v>0</v>
      </c>
      <c r="E354" s="34">
        <v>0</v>
      </c>
      <c r="F354" s="33" t="s">
        <v>52</v>
      </c>
      <c r="G354" s="1" t="s">
        <v>1000</v>
      </c>
      <c r="H354" s="1" t="s">
        <v>2313</v>
      </c>
      <c r="I354" s="1" t="s">
        <v>2605</v>
      </c>
      <c r="J354" s="1" t="s">
        <v>52</v>
      </c>
      <c r="K354" s="1" t="s">
        <v>52</v>
      </c>
      <c r="M354" s="1" t="s">
        <v>52</v>
      </c>
      <c r="O354" s="1" t="s">
        <v>52</v>
      </c>
      <c r="P354" s="1" t="s">
        <v>52</v>
      </c>
      <c r="Q354" s="1" t="s">
        <v>52</v>
      </c>
      <c r="R354" s="1" t="s">
        <v>52</v>
      </c>
      <c r="S354" s="1" t="s">
        <v>52</v>
      </c>
      <c r="T354" s="1" t="s">
        <v>52</v>
      </c>
    </row>
    <row r="355" spans="1:20" ht="20.100000000000001" customHeight="1" x14ac:dyDescent="0.3">
      <c r="A355" s="33" t="s">
        <v>2606</v>
      </c>
      <c r="B355" s="34">
        <v>0</v>
      </c>
      <c r="C355" s="34">
        <v>0</v>
      </c>
      <c r="D355" s="34">
        <v>0</v>
      </c>
      <c r="E355" s="34">
        <v>0</v>
      </c>
      <c r="F355" s="33" t="s">
        <v>52</v>
      </c>
      <c r="G355" s="1" t="s">
        <v>1000</v>
      </c>
      <c r="H355" s="1" t="s">
        <v>2313</v>
      </c>
      <c r="I355" s="1" t="s">
        <v>2607</v>
      </c>
      <c r="J355" s="1" t="s">
        <v>52</v>
      </c>
      <c r="K355" s="1" t="s">
        <v>52</v>
      </c>
      <c r="M355" s="1" t="s">
        <v>52</v>
      </c>
      <c r="O355" s="1" t="s">
        <v>52</v>
      </c>
      <c r="P355" s="1" t="s">
        <v>52</v>
      </c>
      <c r="Q355" s="1" t="s">
        <v>52</v>
      </c>
      <c r="R355" s="1" t="s">
        <v>52</v>
      </c>
      <c r="S355" s="1" t="s">
        <v>52</v>
      </c>
      <c r="T355" s="1" t="s">
        <v>52</v>
      </c>
    </row>
    <row r="356" spans="1:20" ht="20.100000000000001" customHeight="1" x14ac:dyDescent="0.3">
      <c r="A356" s="33" t="s">
        <v>2315</v>
      </c>
      <c r="B356" s="34">
        <v>0</v>
      </c>
      <c r="C356" s="34">
        <v>0</v>
      </c>
      <c r="D356" s="34">
        <v>0</v>
      </c>
      <c r="E356" s="34">
        <v>0</v>
      </c>
      <c r="F356" s="33" t="s">
        <v>52</v>
      </c>
      <c r="G356" s="1" t="s">
        <v>1000</v>
      </c>
      <c r="H356" s="1" t="s">
        <v>2313</v>
      </c>
      <c r="I356" s="1" t="s">
        <v>2315</v>
      </c>
      <c r="J356" s="1" t="s">
        <v>52</v>
      </c>
      <c r="K356" s="1" t="s">
        <v>52</v>
      </c>
      <c r="M356" s="1" t="s">
        <v>52</v>
      </c>
      <c r="O356" s="1" t="s">
        <v>52</v>
      </c>
      <c r="P356" s="1" t="s">
        <v>52</v>
      </c>
      <c r="Q356" s="1" t="s">
        <v>52</v>
      </c>
      <c r="R356" s="1" t="s">
        <v>52</v>
      </c>
      <c r="S356" s="1" t="s">
        <v>52</v>
      </c>
      <c r="T356" s="1" t="s">
        <v>52</v>
      </c>
    </row>
    <row r="357" spans="1:20" ht="20.100000000000001" customHeight="1" x14ac:dyDescent="0.3">
      <c r="A357" s="33" t="s">
        <v>2608</v>
      </c>
      <c r="B357" s="34">
        <v>4457.3</v>
      </c>
      <c r="C357" s="34">
        <v>0</v>
      </c>
      <c r="D357" s="34">
        <v>0</v>
      </c>
      <c r="E357" s="34">
        <v>4457.3</v>
      </c>
      <c r="F357" s="33" t="s">
        <v>52</v>
      </c>
      <c r="G357" s="1" t="s">
        <v>1000</v>
      </c>
      <c r="H357" s="1" t="s">
        <v>2313</v>
      </c>
      <c r="I357" s="1" t="s">
        <v>2609</v>
      </c>
      <c r="J357" s="1" t="s">
        <v>52</v>
      </c>
      <c r="K357" s="1" t="s">
        <v>52</v>
      </c>
      <c r="M357" s="1" t="s">
        <v>52</v>
      </c>
      <c r="O357" s="1" t="s">
        <v>52</v>
      </c>
      <c r="P357" s="1" t="s">
        <v>52</v>
      </c>
      <c r="Q357" s="1" t="s">
        <v>52</v>
      </c>
      <c r="R357" s="1" t="s">
        <v>52</v>
      </c>
      <c r="S357" s="1" t="s">
        <v>52</v>
      </c>
      <c r="T357" s="1" t="s">
        <v>52</v>
      </c>
    </row>
    <row r="358" spans="1:20" ht="20.100000000000001" customHeight="1" x14ac:dyDescent="0.3">
      <c r="A358" s="33" t="s">
        <v>2610</v>
      </c>
      <c r="B358" s="34">
        <v>0</v>
      </c>
      <c r="C358" s="34">
        <v>9107</v>
      </c>
      <c r="D358" s="34">
        <v>0</v>
      </c>
      <c r="E358" s="34">
        <v>9107</v>
      </c>
      <c r="F358" s="33" t="s">
        <v>52</v>
      </c>
      <c r="G358" s="1" t="s">
        <v>1000</v>
      </c>
      <c r="H358" s="1" t="s">
        <v>2313</v>
      </c>
      <c r="I358" s="1" t="s">
        <v>2611</v>
      </c>
      <c r="J358" s="1" t="s">
        <v>52</v>
      </c>
      <c r="K358" s="1" t="s">
        <v>52</v>
      </c>
      <c r="M358" s="1" t="s">
        <v>52</v>
      </c>
      <c r="O358" s="1" t="s">
        <v>52</v>
      </c>
      <c r="P358" s="1" t="s">
        <v>52</v>
      </c>
      <c r="Q358" s="1" t="s">
        <v>52</v>
      </c>
      <c r="R358" s="1" t="s">
        <v>52</v>
      </c>
      <c r="S358" s="1" t="s">
        <v>52</v>
      </c>
      <c r="T358" s="1" t="s">
        <v>52</v>
      </c>
    </row>
    <row r="359" spans="1:20" ht="20.100000000000001" customHeight="1" x14ac:dyDescent="0.3">
      <c r="A359" s="33" t="s">
        <v>2612</v>
      </c>
      <c r="B359" s="34">
        <v>0</v>
      </c>
      <c r="C359" s="34">
        <v>0</v>
      </c>
      <c r="D359" s="34">
        <v>3474.2</v>
      </c>
      <c r="E359" s="34">
        <v>3474.2</v>
      </c>
      <c r="F359" s="33" t="s">
        <v>52</v>
      </c>
      <c r="G359" s="1" t="s">
        <v>1000</v>
      </c>
      <c r="H359" s="1" t="s">
        <v>2313</v>
      </c>
      <c r="I359" s="1" t="s">
        <v>2613</v>
      </c>
      <c r="J359" s="1" t="s">
        <v>52</v>
      </c>
      <c r="K359" s="1" t="s">
        <v>52</v>
      </c>
      <c r="M359" s="1" t="s">
        <v>52</v>
      </c>
      <c r="O359" s="1" t="s">
        <v>52</v>
      </c>
      <c r="P359" s="1" t="s">
        <v>52</v>
      </c>
      <c r="Q359" s="1" t="s">
        <v>52</v>
      </c>
      <c r="R359" s="1" t="s">
        <v>52</v>
      </c>
      <c r="S359" s="1" t="s">
        <v>52</v>
      </c>
      <c r="T359" s="1" t="s">
        <v>52</v>
      </c>
    </row>
    <row r="360" spans="1:20" ht="20.100000000000001" customHeight="1" x14ac:dyDescent="0.3">
      <c r="A360" s="33" t="s">
        <v>2315</v>
      </c>
      <c r="B360" s="34">
        <v>0</v>
      </c>
      <c r="C360" s="34">
        <v>0</v>
      </c>
      <c r="D360" s="34">
        <v>0</v>
      </c>
      <c r="E360" s="34">
        <v>0</v>
      </c>
      <c r="F360" s="33" t="s">
        <v>52</v>
      </c>
      <c r="G360" s="1" t="s">
        <v>1000</v>
      </c>
      <c r="H360" s="1" t="s">
        <v>2313</v>
      </c>
      <c r="I360" s="1" t="s">
        <v>2315</v>
      </c>
      <c r="J360" s="1" t="s">
        <v>52</v>
      </c>
      <c r="K360" s="1" t="s">
        <v>52</v>
      </c>
      <c r="M360" s="1" t="s">
        <v>52</v>
      </c>
      <c r="O360" s="1" t="s">
        <v>52</v>
      </c>
      <c r="P360" s="1" t="s">
        <v>52</v>
      </c>
      <c r="Q360" s="1" t="s">
        <v>52</v>
      </c>
      <c r="R360" s="1" t="s">
        <v>52</v>
      </c>
      <c r="S360" s="1" t="s">
        <v>52</v>
      </c>
      <c r="T360" s="1" t="s">
        <v>52</v>
      </c>
    </row>
    <row r="361" spans="1:20" ht="20.100000000000001" customHeight="1" x14ac:dyDescent="0.3">
      <c r="A361" s="33" t="s">
        <v>2340</v>
      </c>
      <c r="B361" s="34">
        <v>4457.3</v>
      </c>
      <c r="C361" s="34">
        <v>9107</v>
      </c>
      <c r="D361" s="34">
        <v>3474.2</v>
      </c>
      <c r="E361" s="34">
        <v>17038.5</v>
      </c>
      <c r="F361" s="33" t="s">
        <v>52</v>
      </c>
      <c r="G361" s="1" t="s">
        <v>1000</v>
      </c>
      <c r="H361" s="1" t="s">
        <v>2313</v>
      </c>
      <c r="I361" s="1" t="s">
        <v>2341</v>
      </c>
      <c r="J361" s="1" t="s">
        <v>52</v>
      </c>
      <c r="K361" s="1" t="s">
        <v>52</v>
      </c>
      <c r="M361" s="1" t="s">
        <v>52</v>
      </c>
      <c r="O361" s="1" t="s">
        <v>52</v>
      </c>
      <c r="P361" s="1" t="s">
        <v>52</v>
      </c>
      <c r="Q361" s="1" t="s">
        <v>52</v>
      </c>
      <c r="R361" s="1" t="s">
        <v>52</v>
      </c>
      <c r="S361" s="1" t="s">
        <v>52</v>
      </c>
      <c r="T361" s="1" t="s">
        <v>52</v>
      </c>
    </row>
    <row r="362" spans="1:20" ht="20.100000000000001" customHeight="1" x14ac:dyDescent="0.3">
      <c r="A362" s="33" t="s">
        <v>2342</v>
      </c>
      <c r="B362" s="35">
        <v>4457</v>
      </c>
      <c r="C362" s="35">
        <v>9107</v>
      </c>
      <c r="D362" s="35">
        <v>3474</v>
      </c>
      <c r="E362" s="35">
        <v>17038</v>
      </c>
      <c r="F362" s="36"/>
    </row>
    <row r="363" spans="1:20" ht="20.100000000000001" customHeight="1" x14ac:dyDescent="0.3">
      <c r="A363" s="36"/>
      <c r="B363" s="36"/>
      <c r="C363" s="36"/>
      <c r="D363" s="36"/>
      <c r="E363" s="36"/>
      <c r="F363" s="36"/>
    </row>
    <row r="364" spans="1:20" ht="20.100000000000001" customHeight="1" x14ac:dyDescent="0.3">
      <c r="A364" s="36" t="s">
        <v>2614</v>
      </c>
      <c r="B364" s="36"/>
      <c r="C364" s="36"/>
      <c r="D364" s="36"/>
      <c r="E364" s="36"/>
      <c r="F364" s="33" t="s">
        <v>52</v>
      </c>
      <c r="G364" s="1" t="s">
        <v>1005</v>
      </c>
      <c r="I364" s="1" t="s">
        <v>1002</v>
      </c>
      <c r="J364" s="1" t="s">
        <v>998</v>
      </c>
      <c r="K364" s="1" t="s">
        <v>1003</v>
      </c>
    </row>
    <row r="365" spans="1:20" ht="20.100000000000001" customHeight="1" x14ac:dyDescent="0.3">
      <c r="A365" s="33" t="s">
        <v>52</v>
      </c>
      <c r="B365" s="34"/>
      <c r="C365" s="34"/>
      <c r="D365" s="34"/>
      <c r="E365" s="34"/>
      <c r="F365" s="33" t="s">
        <v>52</v>
      </c>
      <c r="G365" s="1" t="s">
        <v>1005</v>
      </c>
      <c r="H365" s="1" t="s">
        <v>2311</v>
      </c>
      <c r="I365" s="1" t="s">
        <v>52</v>
      </c>
      <c r="J365" s="1" t="s">
        <v>52</v>
      </c>
      <c r="K365" s="1" t="s">
        <v>52</v>
      </c>
      <c r="L365">
        <v>1</v>
      </c>
      <c r="M365" s="1" t="s">
        <v>52</v>
      </c>
      <c r="O365" s="1" t="s">
        <v>52</v>
      </c>
      <c r="P365" s="1" t="s">
        <v>52</v>
      </c>
      <c r="Q365" s="1" t="s">
        <v>52</v>
      </c>
      <c r="R365" s="1" t="s">
        <v>52</v>
      </c>
      <c r="S365" s="1" t="s">
        <v>52</v>
      </c>
      <c r="T365" s="1" t="s">
        <v>52</v>
      </c>
    </row>
    <row r="366" spans="1:20" ht="20.100000000000001" customHeight="1" x14ac:dyDescent="0.3">
      <c r="A366" s="33" t="s">
        <v>2570</v>
      </c>
      <c r="B366" s="34">
        <v>0</v>
      </c>
      <c r="C366" s="34">
        <v>0</v>
      </c>
      <c r="D366" s="34">
        <v>0</v>
      </c>
      <c r="E366" s="34">
        <v>0</v>
      </c>
      <c r="F366" s="33" t="s">
        <v>52</v>
      </c>
      <c r="G366" s="1" t="s">
        <v>1005</v>
      </c>
      <c r="H366" s="1" t="s">
        <v>2313</v>
      </c>
      <c r="I366" s="1" t="s">
        <v>2571</v>
      </c>
      <c r="J366" s="1" t="s">
        <v>52</v>
      </c>
      <c r="K366" s="1" t="s">
        <v>52</v>
      </c>
      <c r="M366" s="1" t="s">
        <v>52</v>
      </c>
      <c r="O366" s="1" t="s">
        <v>52</v>
      </c>
      <c r="P366" s="1" t="s">
        <v>52</v>
      </c>
      <c r="Q366" s="1" t="s">
        <v>52</v>
      </c>
      <c r="R366" s="1" t="s">
        <v>52</v>
      </c>
      <c r="S366" s="1" t="s">
        <v>52</v>
      </c>
      <c r="T366" s="1" t="s">
        <v>52</v>
      </c>
    </row>
    <row r="367" spans="1:20" ht="20.100000000000001" customHeight="1" x14ac:dyDescent="0.3">
      <c r="A367" s="33" t="s">
        <v>2572</v>
      </c>
      <c r="B367" s="34">
        <v>0</v>
      </c>
      <c r="C367" s="34">
        <v>0</v>
      </c>
      <c r="D367" s="34">
        <v>0</v>
      </c>
      <c r="E367" s="34">
        <v>0</v>
      </c>
      <c r="F367" s="33" t="s">
        <v>52</v>
      </c>
      <c r="G367" s="1" t="s">
        <v>1005</v>
      </c>
      <c r="H367" s="1" t="s">
        <v>2313</v>
      </c>
      <c r="I367" s="1" t="s">
        <v>2573</v>
      </c>
      <c r="J367" s="1" t="s">
        <v>52</v>
      </c>
      <c r="K367" s="1" t="s">
        <v>52</v>
      </c>
      <c r="M367" s="1" t="s">
        <v>52</v>
      </c>
      <c r="O367" s="1" t="s">
        <v>52</v>
      </c>
      <c r="P367" s="1" t="s">
        <v>52</v>
      </c>
      <c r="Q367" s="1" t="s">
        <v>52</v>
      </c>
      <c r="R367" s="1" t="s">
        <v>52</v>
      </c>
      <c r="S367" s="1" t="s">
        <v>52</v>
      </c>
      <c r="T367" s="1" t="s">
        <v>52</v>
      </c>
    </row>
    <row r="368" spans="1:20" ht="20.100000000000001" customHeight="1" x14ac:dyDescent="0.3">
      <c r="A368" s="33" t="s">
        <v>2315</v>
      </c>
      <c r="B368" s="34">
        <v>0</v>
      </c>
      <c r="C368" s="34">
        <v>0</v>
      </c>
      <c r="D368" s="34">
        <v>0</v>
      </c>
      <c r="E368" s="34">
        <v>0</v>
      </c>
      <c r="F368" s="33" t="s">
        <v>52</v>
      </c>
      <c r="G368" s="1" t="s">
        <v>1005</v>
      </c>
      <c r="H368" s="1" t="s">
        <v>2313</v>
      </c>
      <c r="I368" s="1" t="s">
        <v>52</v>
      </c>
      <c r="J368" s="1" t="s">
        <v>52</v>
      </c>
      <c r="K368" s="1" t="s">
        <v>52</v>
      </c>
      <c r="M368" s="1" t="s">
        <v>52</v>
      </c>
      <c r="O368" s="1" t="s">
        <v>52</v>
      </c>
      <c r="P368" s="1" t="s">
        <v>52</v>
      </c>
      <c r="Q368" s="1" t="s">
        <v>52</v>
      </c>
      <c r="R368" s="1" t="s">
        <v>52</v>
      </c>
      <c r="S368" s="1" t="s">
        <v>52</v>
      </c>
      <c r="T368" s="1" t="s">
        <v>52</v>
      </c>
    </row>
    <row r="369" spans="1:20" ht="20.100000000000001" customHeight="1" x14ac:dyDescent="0.3">
      <c r="A369" s="33" t="s">
        <v>2574</v>
      </c>
      <c r="B369" s="34">
        <v>0</v>
      </c>
      <c r="C369" s="34">
        <v>0</v>
      </c>
      <c r="D369" s="34">
        <v>0</v>
      </c>
      <c r="E369" s="34">
        <v>0</v>
      </c>
      <c r="F369" s="33" t="s">
        <v>52</v>
      </c>
      <c r="G369" s="1" t="s">
        <v>1005</v>
      </c>
      <c r="H369" s="1" t="s">
        <v>2313</v>
      </c>
      <c r="I369" s="1" t="s">
        <v>2575</v>
      </c>
      <c r="J369" s="1" t="s">
        <v>52</v>
      </c>
      <c r="K369" s="1" t="s">
        <v>52</v>
      </c>
      <c r="M369" s="1" t="s">
        <v>52</v>
      </c>
      <c r="O369" s="1" t="s">
        <v>52</v>
      </c>
      <c r="P369" s="1" t="s">
        <v>52</v>
      </c>
      <c r="Q369" s="1" t="s">
        <v>52</v>
      </c>
      <c r="R369" s="1" t="s">
        <v>52</v>
      </c>
      <c r="S369" s="1" t="s">
        <v>52</v>
      </c>
      <c r="T369" s="1" t="s">
        <v>52</v>
      </c>
    </row>
    <row r="370" spans="1:20" ht="20.100000000000001" customHeight="1" x14ac:dyDescent="0.3">
      <c r="A370" s="33" t="s">
        <v>2580</v>
      </c>
      <c r="B370" s="34">
        <v>0</v>
      </c>
      <c r="C370" s="34">
        <v>0</v>
      </c>
      <c r="D370" s="34">
        <v>0</v>
      </c>
      <c r="E370" s="34">
        <v>0</v>
      </c>
      <c r="F370" s="33" t="s">
        <v>52</v>
      </c>
      <c r="G370" s="1" t="s">
        <v>1005</v>
      </c>
      <c r="H370" s="1" t="s">
        <v>2313</v>
      </c>
      <c r="I370" s="1" t="s">
        <v>2581</v>
      </c>
      <c r="J370" s="1" t="s">
        <v>52</v>
      </c>
      <c r="K370" s="1" t="s">
        <v>52</v>
      </c>
      <c r="M370" s="1" t="s">
        <v>52</v>
      </c>
      <c r="O370" s="1" t="s">
        <v>52</v>
      </c>
      <c r="P370" s="1" t="s">
        <v>52</v>
      </c>
      <c r="Q370" s="1" t="s">
        <v>52</v>
      </c>
      <c r="R370" s="1" t="s">
        <v>52</v>
      </c>
      <c r="S370" s="1" t="s">
        <v>52</v>
      </c>
      <c r="T370" s="1" t="s">
        <v>52</v>
      </c>
    </row>
    <row r="371" spans="1:20" ht="20.100000000000001" customHeight="1" x14ac:dyDescent="0.3">
      <c r="A371" s="33" t="s">
        <v>2582</v>
      </c>
      <c r="B371" s="34">
        <v>0</v>
      </c>
      <c r="C371" s="34">
        <v>0</v>
      </c>
      <c r="D371" s="34">
        <v>0</v>
      </c>
      <c r="E371" s="34">
        <v>0</v>
      </c>
      <c r="F371" s="33" t="s">
        <v>52</v>
      </c>
      <c r="G371" s="1" t="s">
        <v>1005</v>
      </c>
      <c r="H371" s="1" t="s">
        <v>2313</v>
      </c>
      <c r="I371" s="1" t="s">
        <v>2583</v>
      </c>
      <c r="J371" s="1" t="s">
        <v>52</v>
      </c>
      <c r="K371" s="1" t="s">
        <v>52</v>
      </c>
      <c r="M371" s="1" t="s">
        <v>52</v>
      </c>
      <c r="O371" s="1" t="s">
        <v>52</v>
      </c>
      <c r="P371" s="1" t="s">
        <v>52</v>
      </c>
      <c r="Q371" s="1" t="s">
        <v>52</v>
      </c>
      <c r="R371" s="1" t="s">
        <v>52</v>
      </c>
      <c r="S371" s="1" t="s">
        <v>52</v>
      </c>
      <c r="T371" s="1" t="s">
        <v>52</v>
      </c>
    </row>
    <row r="372" spans="1:20" ht="20.100000000000001" customHeight="1" x14ac:dyDescent="0.3">
      <c r="A372" s="33" t="s">
        <v>2615</v>
      </c>
      <c r="B372" s="34">
        <v>0</v>
      </c>
      <c r="C372" s="34">
        <v>0</v>
      </c>
      <c r="D372" s="34">
        <v>0</v>
      </c>
      <c r="E372" s="34">
        <v>0</v>
      </c>
      <c r="F372" s="33" t="s">
        <v>52</v>
      </c>
      <c r="G372" s="1" t="s">
        <v>1005</v>
      </c>
      <c r="H372" s="1" t="s">
        <v>2313</v>
      </c>
      <c r="I372" s="1" t="s">
        <v>2616</v>
      </c>
      <c r="J372" s="1" t="s">
        <v>52</v>
      </c>
      <c r="K372" s="1" t="s">
        <v>52</v>
      </c>
      <c r="M372" s="1" t="s">
        <v>52</v>
      </c>
      <c r="O372" s="1" t="s">
        <v>52</v>
      </c>
      <c r="P372" s="1" t="s">
        <v>52</v>
      </c>
      <c r="Q372" s="1" t="s">
        <v>52</v>
      </c>
      <c r="R372" s="1" t="s">
        <v>52</v>
      </c>
      <c r="S372" s="1" t="s">
        <v>52</v>
      </c>
      <c r="T372" s="1" t="s">
        <v>52</v>
      </c>
    </row>
    <row r="373" spans="1:20" ht="20.100000000000001" customHeight="1" x14ac:dyDescent="0.3">
      <c r="A373" s="33" t="s">
        <v>2617</v>
      </c>
      <c r="B373" s="34">
        <v>0</v>
      </c>
      <c r="C373" s="34">
        <v>0</v>
      </c>
      <c r="D373" s="34">
        <v>0</v>
      </c>
      <c r="E373" s="34">
        <v>0</v>
      </c>
      <c r="F373" s="33" t="s">
        <v>52</v>
      </c>
      <c r="G373" s="1" t="s">
        <v>1005</v>
      </c>
      <c r="H373" s="1" t="s">
        <v>2313</v>
      </c>
      <c r="I373" s="1" t="s">
        <v>2618</v>
      </c>
      <c r="J373" s="1" t="s">
        <v>52</v>
      </c>
      <c r="K373" s="1" t="s">
        <v>52</v>
      </c>
      <c r="M373" s="1" t="s">
        <v>52</v>
      </c>
      <c r="O373" s="1" t="s">
        <v>52</v>
      </c>
      <c r="P373" s="1" t="s">
        <v>52</v>
      </c>
      <c r="Q373" s="1" t="s">
        <v>52</v>
      </c>
      <c r="R373" s="1" t="s">
        <v>52</v>
      </c>
      <c r="S373" s="1" t="s">
        <v>52</v>
      </c>
      <c r="T373" s="1" t="s">
        <v>52</v>
      </c>
    </row>
    <row r="374" spans="1:20" ht="20.100000000000001" customHeight="1" x14ac:dyDescent="0.3">
      <c r="A374" s="33" t="s">
        <v>2588</v>
      </c>
      <c r="B374" s="34">
        <v>0</v>
      </c>
      <c r="C374" s="34">
        <v>0</v>
      </c>
      <c r="D374" s="34">
        <v>0</v>
      </c>
      <c r="E374" s="34">
        <v>0</v>
      </c>
      <c r="F374" s="33" t="s">
        <v>52</v>
      </c>
      <c r="G374" s="1" t="s">
        <v>1005</v>
      </c>
      <c r="H374" s="1" t="s">
        <v>2313</v>
      </c>
      <c r="I374" s="1" t="s">
        <v>2589</v>
      </c>
      <c r="J374" s="1" t="s">
        <v>52</v>
      </c>
      <c r="K374" s="1" t="s">
        <v>52</v>
      </c>
      <c r="M374" s="1" t="s">
        <v>52</v>
      </c>
      <c r="O374" s="1" t="s">
        <v>52</v>
      </c>
      <c r="P374" s="1" t="s">
        <v>52</v>
      </c>
      <c r="Q374" s="1" t="s">
        <v>52</v>
      </c>
      <c r="R374" s="1" t="s">
        <v>52</v>
      </c>
      <c r="S374" s="1" t="s">
        <v>52</v>
      </c>
      <c r="T374" s="1" t="s">
        <v>52</v>
      </c>
    </row>
    <row r="375" spans="1:20" ht="20.100000000000001" customHeight="1" x14ac:dyDescent="0.3">
      <c r="A375" s="33" t="s">
        <v>2619</v>
      </c>
      <c r="B375" s="34">
        <v>0</v>
      </c>
      <c r="C375" s="34">
        <v>0</v>
      </c>
      <c r="D375" s="34">
        <v>0</v>
      </c>
      <c r="E375" s="34">
        <v>0</v>
      </c>
      <c r="F375" s="33" t="s">
        <v>52</v>
      </c>
      <c r="G375" s="1" t="s">
        <v>1005</v>
      </c>
      <c r="H375" s="1" t="s">
        <v>2313</v>
      </c>
      <c r="I375" s="1" t="s">
        <v>2620</v>
      </c>
      <c r="J375" s="1" t="s">
        <v>52</v>
      </c>
      <c r="K375" s="1" t="s">
        <v>52</v>
      </c>
      <c r="M375" s="1" t="s">
        <v>52</v>
      </c>
      <c r="O375" s="1" t="s">
        <v>52</v>
      </c>
      <c r="P375" s="1" t="s">
        <v>52</v>
      </c>
      <c r="Q375" s="1" t="s">
        <v>52</v>
      </c>
      <c r="R375" s="1" t="s">
        <v>52</v>
      </c>
      <c r="S375" s="1" t="s">
        <v>52</v>
      </c>
      <c r="T375" s="1" t="s">
        <v>52</v>
      </c>
    </row>
    <row r="376" spans="1:20" ht="20.100000000000001" customHeight="1" x14ac:dyDescent="0.3">
      <c r="A376" s="33" t="s">
        <v>2592</v>
      </c>
      <c r="B376" s="34">
        <v>0</v>
      </c>
      <c r="C376" s="34">
        <v>0</v>
      </c>
      <c r="D376" s="34">
        <v>0</v>
      </c>
      <c r="E376" s="34">
        <v>0</v>
      </c>
      <c r="F376" s="33" t="s">
        <v>52</v>
      </c>
      <c r="G376" s="1" t="s">
        <v>1005</v>
      </c>
      <c r="H376" s="1" t="s">
        <v>2313</v>
      </c>
      <c r="I376" s="1" t="s">
        <v>2593</v>
      </c>
      <c r="J376" s="1" t="s">
        <v>52</v>
      </c>
      <c r="K376" s="1" t="s">
        <v>52</v>
      </c>
      <c r="M376" s="1" t="s">
        <v>52</v>
      </c>
      <c r="O376" s="1" t="s">
        <v>52</v>
      </c>
      <c r="P376" s="1" t="s">
        <v>52</v>
      </c>
      <c r="Q376" s="1" t="s">
        <v>52</v>
      </c>
      <c r="R376" s="1" t="s">
        <v>52</v>
      </c>
      <c r="S376" s="1" t="s">
        <v>52</v>
      </c>
      <c r="T376" s="1" t="s">
        <v>52</v>
      </c>
    </row>
    <row r="377" spans="1:20" ht="20.100000000000001" customHeight="1" x14ac:dyDescent="0.3">
      <c r="A377" s="33" t="s">
        <v>2594</v>
      </c>
      <c r="B377" s="34">
        <v>0</v>
      </c>
      <c r="C377" s="34">
        <v>0</v>
      </c>
      <c r="D377" s="34">
        <v>0</v>
      </c>
      <c r="E377" s="34">
        <v>0</v>
      </c>
      <c r="F377" s="33" t="s">
        <v>52</v>
      </c>
      <c r="G377" s="1" t="s">
        <v>1005</v>
      </c>
      <c r="H377" s="1" t="s">
        <v>2313</v>
      </c>
      <c r="I377" s="1" t="s">
        <v>2595</v>
      </c>
      <c r="J377" s="1" t="s">
        <v>52</v>
      </c>
      <c r="K377" s="1" t="s">
        <v>52</v>
      </c>
      <c r="M377" s="1" t="s">
        <v>52</v>
      </c>
      <c r="O377" s="1" t="s">
        <v>52</v>
      </c>
      <c r="P377" s="1" t="s">
        <v>52</v>
      </c>
      <c r="Q377" s="1" t="s">
        <v>52</v>
      </c>
      <c r="R377" s="1" t="s">
        <v>52</v>
      </c>
      <c r="S377" s="1" t="s">
        <v>52</v>
      </c>
      <c r="T377" s="1" t="s">
        <v>52</v>
      </c>
    </row>
    <row r="378" spans="1:20" ht="20.100000000000001" customHeight="1" x14ac:dyDescent="0.3">
      <c r="A378" s="33" t="s">
        <v>2596</v>
      </c>
      <c r="B378" s="34">
        <v>0</v>
      </c>
      <c r="C378" s="34">
        <v>0</v>
      </c>
      <c r="D378" s="34">
        <v>0</v>
      </c>
      <c r="E378" s="34">
        <v>0</v>
      </c>
      <c r="F378" s="33" t="s">
        <v>52</v>
      </c>
      <c r="G378" s="1" t="s">
        <v>1005</v>
      </c>
      <c r="H378" s="1" t="s">
        <v>2313</v>
      </c>
      <c r="I378" s="1" t="s">
        <v>2597</v>
      </c>
      <c r="J378" s="1" t="s">
        <v>52</v>
      </c>
      <c r="K378" s="1" t="s">
        <v>52</v>
      </c>
      <c r="M378" s="1" t="s">
        <v>52</v>
      </c>
      <c r="O378" s="1" t="s">
        <v>52</v>
      </c>
      <c r="P378" s="1" t="s">
        <v>52</v>
      </c>
      <c r="Q378" s="1" t="s">
        <v>52</v>
      </c>
      <c r="R378" s="1" t="s">
        <v>52</v>
      </c>
      <c r="S378" s="1" t="s">
        <v>52</v>
      </c>
      <c r="T378" s="1" t="s">
        <v>52</v>
      </c>
    </row>
    <row r="379" spans="1:20" ht="20.100000000000001" customHeight="1" x14ac:dyDescent="0.3">
      <c r="A379" s="33" t="s">
        <v>2621</v>
      </c>
      <c r="B379" s="34">
        <v>0</v>
      </c>
      <c r="C379" s="34">
        <v>0</v>
      </c>
      <c r="D379" s="34">
        <v>0</v>
      </c>
      <c r="E379" s="34">
        <v>0</v>
      </c>
      <c r="F379" s="33" t="s">
        <v>52</v>
      </c>
      <c r="G379" s="1" t="s">
        <v>1005</v>
      </c>
      <c r="H379" s="1" t="s">
        <v>2313</v>
      </c>
      <c r="I379" s="1" t="s">
        <v>2622</v>
      </c>
      <c r="J379" s="1" t="s">
        <v>52</v>
      </c>
      <c r="K379" s="1" t="s">
        <v>52</v>
      </c>
      <c r="M379" s="1" t="s">
        <v>52</v>
      </c>
      <c r="O379" s="1" t="s">
        <v>52</v>
      </c>
      <c r="P379" s="1" t="s">
        <v>52</v>
      </c>
      <c r="Q379" s="1" t="s">
        <v>52</v>
      </c>
      <c r="R379" s="1" t="s">
        <v>52</v>
      </c>
      <c r="S379" s="1" t="s">
        <v>52</v>
      </c>
      <c r="T379" s="1" t="s">
        <v>52</v>
      </c>
    </row>
    <row r="380" spans="1:20" ht="20.100000000000001" customHeight="1" x14ac:dyDescent="0.3">
      <c r="A380" s="33" t="s">
        <v>2623</v>
      </c>
      <c r="B380" s="34">
        <v>0</v>
      </c>
      <c r="C380" s="34">
        <v>0</v>
      </c>
      <c r="D380" s="34">
        <v>0</v>
      </c>
      <c r="E380" s="34">
        <v>0</v>
      </c>
      <c r="F380" s="33" t="s">
        <v>52</v>
      </c>
      <c r="G380" s="1" t="s">
        <v>1005</v>
      </c>
      <c r="H380" s="1" t="s">
        <v>2313</v>
      </c>
      <c r="I380" s="1" t="s">
        <v>2601</v>
      </c>
      <c r="J380" s="1" t="s">
        <v>52</v>
      </c>
      <c r="K380" s="1" t="s">
        <v>52</v>
      </c>
      <c r="M380" s="1" t="s">
        <v>52</v>
      </c>
      <c r="O380" s="1" t="s">
        <v>52</v>
      </c>
      <c r="P380" s="1" t="s">
        <v>52</v>
      </c>
      <c r="Q380" s="1" t="s">
        <v>52</v>
      </c>
      <c r="R380" s="1" t="s">
        <v>52</v>
      </c>
      <c r="S380" s="1" t="s">
        <v>52</v>
      </c>
      <c r="T380" s="1" t="s">
        <v>52</v>
      </c>
    </row>
    <row r="381" spans="1:20" ht="20.100000000000001" customHeight="1" x14ac:dyDescent="0.3">
      <c r="A381" s="33" t="s">
        <v>2624</v>
      </c>
      <c r="B381" s="34">
        <v>0</v>
      </c>
      <c r="C381" s="34">
        <v>0</v>
      </c>
      <c r="D381" s="34">
        <v>0</v>
      </c>
      <c r="E381" s="34">
        <v>0</v>
      </c>
      <c r="F381" s="33" t="s">
        <v>52</v>
      </c>
      <c r="G381" s="1" t="s">
        <v>1005</v>
      </c>
      <c r="H381" s="1" t="s">
        <v>2313</v>
      </c>
      <c r="I381" s="1" t="s">
        <v>2603</v>
      </c>
      <c r="J381" s="1" t="s">
        <v>52</v>
      </c>
      <c r="K381" s="1" t="s">
        <v>52</v>
      </c>
      <c r="M381" s="1" t="s">
        <v>52</v>
      </c>
      <c r="O381" s="1" t="s">
        <v>52</v>
      </c>
      <c r="P381" s="1" t="s">
        <v>52</v>
      </c>
      <c r="Q381" s="1" t="s">
        <v>52</v>
      </c>
      <c r="R381" s="1" t="s">
        <v>52</v>
      </c>
      <c r="S381" s="1" t="s">
        <v>52</v>
      </c>
      <c r="T381" s="1" t="s">
        <v>52</v>
      </c>
    </row>
    <row r="382" spans="1:20" ht="20.100000000000001" customHeight="1" x14ac:dyDescent="0.3">
      <c r="A382" s="33" t="s">
        <v>2625</v>
      </c>
      <c r="B382" s="34">
        <v>0</v>
      </c>
      <c r="C382" s="34">
        <v>0</v>
      </c>
      <c r="D382" s="34">
        <v>0</v>
      </c>
      <c r="E382" s="34">
        <v>0</v>
      </c>
      <c r="F382" s="33" t="s">
        <v>52</v>
      </c>
      <c r="G382" s="1" t="s">
        <v>1005</v>
      </c>
      <c r="H382" s="1" t="s">
        <v>2313</v>
      </c>
      <c r="I382" s="1" t="s">
        <v>2605</v>
      </c>
      <c r="J382" s="1" t="s">
        <v>52</v>
      </c>
      <c r="K382" s="1" t="s">
        <v>52</v>
      </c>
      <c r="M382" s="1" t="s">
        <v>52</v>
      </c>
      <c r="O382" s="1" t="s">
        <v>52</v>
      </c>
      <c r="P382" s="1" t="s">
        <v>52</v>
      </c>
      <c r="Q382" s="1" t="s">
        <v>52</v>
      </c>
      <c r="R382" s="1" t="s">
        <v>52</v>
      </c>
      <c r="S382" s="1" t="s">
        <v>52</v>
      </c>
      <c r="T382" s="1" t="s">
        <v>52</v>
      </c>
    </row>
    <row r="383" spans="1:20" ht="20.100000000000001" customHeight="1" x14ac:dyDescent="0.3">
      <c r="A383" s="33" t="s">
        <v>2626</v>
      </c>
      <c r="B383" s="34">
        <v>0</v>
      </c>
      <c r="C383" s="34">
        <v>0</v>
      </c>
      <c r="D383" s="34">
        <v>0</v>
      </c>
      <c r="E383" s="34">
        <v>0</v>
      </c>
      <c r="F383" s="33" t="s">
        <v>52</v>
      </c>
      <c r="G383" s="1" t="s">
        <v>1005</v>
      </c>
      <c r="H383" s="1" t="s">
        <v>2313</v>
      </c>
      <c r="I383" s="1" t="s">
        <v>2607</v>
      </c>
      <c r="J383" s="1" t="s">
        <v>52</v>
      </c>
      <c r="K383" s="1" t="s">
        <v>52</v>
      </c>
      <c r="M383" s="1" t="s">
        <v>52</v>
      </c>
      <c r="O383" s="1" t="s">
        <v>52</v>
      </c>
      <c r="P383" s="1" t="s">
        <v>52</v>
      </c>
      <c r="Q383" s="1" t="s">
        <v>52</v>
      </c>
      <c r="R383" s="1" t="s">
        <v>52</v>
      </c>
      <c r="S383" s="1" t="s">
        <v>52</v>
      </c>
      <c r="T383" s="1" t="s">
        <v>52</v>
      </c>
    </row>
    <row r="384" spans="1:20" ht="20.100000000000001" customHeight="1" x14ac:dyDescent="0.3">
      <c r="A384" s="33" t="s">
        <v>2315</v>
      </c>
      <c r="B384" s="34">
        <v>0</v>
      </c>
      <c r="C384" s="34">
        <v>0</v>
      </c>
      <c r="D384" s="34">
        <v>0</v>
      </c>
      <c r="E384" s="34">
        <v>0</v>
      </c>
      <c r="F384" s="33" t="s">
        <v>52</v>
      </c>
      <c r="G384" s="1" t="s">
        <v>1005</v>
      </c>
      <c r="H384" s="1" t="s">
        <v>2313</v>
      </c>
      <c r="I384" s="1" t="s">
        <v>2315</v>
      </c>
      <c r="J384" s="1" t="s">
        <v>52</v>
      </c>
      <c r="K384" s="1" t="s">
        <v>52</v>
      </c>
      <c r="M384" s="1" t="s">
        <v>52</v>
      </c>
      <c r="O384" s="1" t="s">
        <v>52</v>
      </c>
      <c r="P384" s="1" t="s">
        <v>52</v>
      </c>
      <c r="Q384" s="1" t="s">
        <v>52</v>
      </c>
      <c r="R384" s="1" t="s">
        <v>52</v>
      </c>
      <c r="S384" s="1" t="s">
        <v>52</v>
      </c>
      <c r="T384" s="1" t="s">
        <v>52</v>
      </c>
    </row>
    <row r="385" spans="1:20" ht="20.100000000000001" customHeight="1" x14ac:dyDescent="0.3">
      <c r="A385" s="33" t="s">
        <v>2627</v>
      </c>
      <c r="B385" s="34">
        <v>2799.5</v>
      </c>
      <c r="C385" s="34">
        <v>0</v>
      </c>
      <c r="D385" s="34">
        <v>0</v>
      </c>
      <c r="E385" s="34">
        <v>2799.5</v>
      </c>
      <c r="F385" s="33" t="s">
        <v>52</v>
      </c>
      <c r="G385" s="1" t="s">
        <v>1005</v>
      </c>
      <c r="H385" s="1" t="s">
        <v>2313</v>
      </c>
      <c r="I385" s="1" t="s">
        <v>2609</v>
      </c>
      <c r="J385" s="1" t="s">
        <v>52</v>
      </c>
      <c r="K385" s="1" t="s">
        <v>52</v>
      </c>
      <c r="M385" s="1" t="s">
        <v>52</v>
      </c>
      <c r="O385" s="1" t="s">
        <v>52</v>
      </c>
      <c r="P385" s="1" t="s">
        <v>52</v>
      </c>
      <c r="Q385" s="1" t="s">
        <v>52</v>
      </c>
      <c r="R385" s="1" t="s">
        <v>52</v>
      </c>
      <c r="S385" s="1" t="s">
        <v>52</v>
      </c>
      <c r="T385" s="1" t="s">
        <v>52</v>
      </c>
    </row>
    <row r="386" spans="1:20" ht="20.100000000000001" customHeight="1" x14ac:dyDescent="0.3">
      <c r="A386" s="33" t="s">
        <v>2628</v>
      </c>
      <c r="B386" s="34">
        <v>0</v>
      </c>
      <c r="C386" s="34">
        <v>5719.8</v>
      </c>
      <c r="D386" s="34">
        <v>0</v>
      </c>
      <c r="E386" s="34">
        <v>5719.8</v>
      </c>
      <c r="F386" s="33" t="s">
        <v>52</v>
      </c>
      <c r="G386" s="1" t="s">
        <v>1005</v>
      </c>
      <c r="H386" s="1" t="s">
        <v>2313</v>
      </c>
      <c r="I386" s="1" t="s">
        <v>2611</v>
      </c>
      <c r="J386" s="1" t="s">
        <v>52</v>
      </c>
      <c r="K386" s="1" t="s">
        <v>52</v>
      </c>
      <c r="M386" s="1" t="s">
        <v>52</v>
      </c>
      <c r="O386" s="1" t="s">
        <v>52</v>
      </c>
      <c r="P386" s="1" t="s">
        <v>52</v>
      </c>
      <c r="Q386" s="1" t="s">
        <v>52</v>
      </c>
      <c r="R386" s="1" t="s">
        <v>52</v>
      </c>
      <c r="S386" s="1" t="s">
        <v>52</v>
      </c>
      <c r="T386" s="1" t="s">
        <v>52</v>
      </c>
    </row>
    <row r="387" spans="1:20" ht="20.100000000000001" customHeight="1" x14ac:dyDescent="0.3">
      <c r="A387" s="33" t="s">
        <v>2629</v>
      </c>
      <c r="B387" s="34">
        <v>0</v>
      </c>
      <c r="C387" s="34">
        <v>0</v>
      </c>
      <c r="D387" s="34">
        <v>2182</v>
      </c>
      <c r="E387" s="34">
        <v>2182</v>
      </c>
      <c r="F387" s="33" t="s">
        <v>52</v>
      </c>
      <c r="G387" s="1" t="s">
        <v>1005</v>
      </c>
      <c r="H387" s="1" t="s">
        <v>2313</v>
      </c>
      <c r="I387" s="1" t="s">
        <v>2613</v>
      </c>
      <c r="J387" s="1" t="s">
        <v>52</v>
      </c>
      <c r="K387" s="1" t="s">
        <v>52</v>
      </c>
      <c r="M387" s="1" t="s">
        <v>52</v>
      </c>
      <c r="O387" s="1" t="s">
        <v>52</v>
      </c>
      <c r="P387" s="1" t="s">
        <v>52</v>
      </c>
      <c r="Q387" s="1" t="s">
        <v>52</v>
      </c>
      <c r="R387" s="1" t="s">
        <v>52</v>
      </c>
      <c r="S387" s="1" t="s">
        <v>52</v>
      </c>
      <c r="T387" s="1" t="s">
        <v>52</v>
      </c>
    </row>
    <row r="388" spans="1:20" ht="20.100000000000001" customHeight="1" x14ac:dyDescent="0.3">
      <c r="A388" s="33" t="s">
        <v>2315</v>
      </c>
      <c r="B388" s="34">
        <v>0</v>
      </c>
      <c r="C388" s="34">
        <v>0</v>
      </c>
      <c r="D388" s="34">
        <v>0</v>
      </c>
      <c r="E388" s="34">
        <v>0</v>
      </c>
      <c r="F388" s="33" t="s">
        <v>52</v>
      </c>
      <c r="G388" s="1" t="s">
        <v>1005</v>
      </c>
      <c r="H388" s="1" t="s">
        <v>2313</v>
      </c>
      <c r="I388" s="1" t="s">
        <v>2315</v>
      </c>
      <c r="J388" s="1" t="s">
        <v>52</v>
      </c>
      <c r="K388" s="1" t="s">
        <v>52</v>
      </c>
      <c r="M388" s="1" t="s">
        <v>52</v>
      </c>
      <c r="O388" s="1" t="s">
        <v>52</v>
      </c>
      <c r="P388" s="1" t="s">
        <v>52</v>
      </c>
      <c r="Q388" s="1" t="s">
        <v>52</v>
      </c>
      <c r="R388" s="1" t="s">
        <v>52</v>
      </c>
      <c r="S388" s="1" t="s">
        <v>52</v>
      </c>
      <c r="T388" s="1" t="s">
        <v>52</v>
      </c>
    </row>
    <row r="389" spans="1:20" ht="20.100000000000001" customHeight="1" x14ac:dyDescent="0.3">
      <c r="A389" s="33" t="s">
        <v>2340</v>
      </c>
      <c r="B389" s="34">
        <v>2799.5</v>
      </c>
      <c r="C389" s="34">
        <v>5719.8</v>
      </c>
      <c r="D389" s="34">
        <v>2182</v>
      </c>
      <c r="E389" s="34">
        <v>10701.3</v>
      </c>
      <c r="F389" s="33" t="s">
        <v>52</v>
      </c>
      <c r="G389" s="1" t="s">
        <v>1005</v>
      </c>
      <c r="H389" s="1" t="s">
        <v>2313</v>
      </c>
      <c r="I389" s="1" t="s">
        <v>2341</v>
      </c>
      <c r="J389" s="1" t="s">
        <v>52</v>
      </c>
      <c r="K389" s="1" t="s">
        <v>52</v>
      </c>
      <c r="M389" s="1" t="s">
        <v>52</v>
      </c>
      <c r="O389" s="1" t="s">
        <v>52</v>
      </c>
      <c r="P389" s="1" t="s">
        <v>52</v>
      </c>
      <c r="Q389" s="1" t="s">
        <v>52</v>
      </c>
      <c r="R389" s="1" t="s">
        <v>52</v>
      </c>
      <c r="S389" s="1" t="s">
        <v>52</v>
      </c>
      <c r="T389" s="1" t="s">
        <v>52</v>
      </c>
    </row>
    <row r="390" spans="1:20" ht="20.100000000000001" customHeight="1" x14ac:dyDescent="0.3">
      <c r="A390" s="33" t="s">
        <v>2342</v>
      </c>
      <c r="B390" s="35">
        <v>2799</v>
      </c>
      <c r="C390" s="35">
        <v>5719</v>
      </c>
      <c r="D390" s="35">
        <v>2182</v>
      </c>
      <c r="E390" s="35">
        <v>10700</v>
      </c>
      <c r="F390" s="36"/>
    </row>
    <row r="391" spans="1:20" ht="20.100000000000001" customHeight="1" x14ac:dyDescent="0.3">
      <c r="A391" s="36"/>
      <c r="B391" s="36"/>
      <c r="C391" s="36"/>
      <c r="D391" s="36"/>
      <c r="E391" s="36"/>
      <c r="F391" s="36"/>
    </row>
    <row r="392" spans="1:20" ht="20.100000000000001" customHeight="1" x14ac:dyDescent="0.3">
      <c r="A392" s="36" t="s">
        <v>2631</v>
      </c>
      <c r="B392" s="36"/>
      <c r="C392" s="36"/>
      <c r="D392" s="36"/>
      <c r="E392" s="36"/>
      <c r="F392" s="33" t="s">
        <v>52</v>
      </c>
      <c r="G392" s="1" t="s">
        <v>1394</v>
      </c>
      <c r="I392" s="1" t="s">
        <v>1392</v>
      </c>
      <c r="J392" s="1" t="s">
        <v>150</v>
      </c>
      <c r="K392" s="1" t="s">
        <v>135</v>
      </c>
    </row>
    <row r="393" spans="1:20" ht="20.100000000000001" customHeight="1" x14ac:dyDescent="0.3">
      <c r="A393" s="33" t="s">
        <v>52</v>
      </c>
      <c r="B393" s="34"/>
      <c r="C393" s="34"/>
      <c r="D393" s="34"/>
      <c r="E393" s="34"/>
      <c r="F393" s="33" t="s">
        <v>52</v>
      </c>
      <c r="G393" s="1" t="s">
        <v>1394</v>
      </c>
      <c r="H393" s="1" t="s">
        <v>2311</v>
      </c>
      <c r="I393" s="1" t="s">
        <v>52</v>
      </c>
      <c r="J393" s="1" t="s">
        <v>52</v>
      </c>
      <c r="K393" s="1" t="s">
        <v>52</v>
      </c>
      <c r="L393">
        <v>1</v>
      </c>
      <c r="M393" s="1" t="s">
        <v>52</v>
      </c>
      <c r="O393" s="1" t="s">
        <v>52</v>
      </c>
      <c r="P393" s="1" t="s">
        <v>52</v>
      </c>
      <c r="Q393" s="1" t="s">
        <v>52</v>
      </c>
      <c r="R393" s="1" t="s">
        <v>52</v>
      </c>
      <c r="S393" s="1" t="s">
        <v>52</v>
      </c>
      <c r="T393" s="1" t="s">
        <v>52</v>
      </c>
    </row>
    <row r="394" spans="1:20" ht="20.100000000000001" customHeight="1" x14ac:dyDescent="0.3">
      <c r="A394" s="33" t="s">
        <v>2632</v>
      </c>
      <c r="B394" s="34">
        <v>0</v>
      </c>
      <c r="C394" s="34">
        <v>0</v>
      </c>
      <c r="D394" s="34">
        <v>0</v>
      </c>
      <c r="E394" s="34">
        <v>0</v>
      </c>
      <c r="F394" s="33" t="s">
        <v>52</v>
      </c>
      <c r="G394" s="1" t="s">
        <v>1394</v>
      </c>
      <c r="H394" s="1" t="s">
        <v>2313</v>
      </c>
      <c r="I394" s="1" t="s">
        <v>2633</v>
      </c>
      <c r="J394" s="1" t="s">
        <v>52</v>
      </c>
      <c r="K394" s="1" t="s">
        <v>52</v>
      </c>
      <c r="M394" s="1" t="s">
        <v>52</v>
      </c>
      <c r="O394" s="1" t="s">
        <v>52</v>
      </c>
      <c r="P394" s="1" t="s">
        <v>52</v>
      </c>
      <c r="Q394" s="1" t="s">
        <v>52</v>
      </c>
      <c r="R394" s="1" t="s">
        <v>52</v>
      </c>
      <c r="S394" s="1" t="s">
        <v>52</v>
      </c>
      <c r="T394" s="1" t="s">
        <v>52</v>
      </c>
    </row>
    <row r="395" spans="1:20" ht="20.100000000000001" customHeight="1" x14ac:dyDescent="0.3">
      <c r="A395" s="33" t="s">
        <v>2634</v>
      </c>
      <c r="B395" s="34">
        <v>0</v>
      </c>
      <c r="C395" s="34">
        <v>0</v>
      </c>
      <c r="D395" s="34">
        <v>0</v>
      </c>
      <c r="E395" s="34">
        <v>0</v>
      </c>
      <c r="F395" s="33" t="s">
        <v>52</v>
      </c>
      <c r="G395" s="1" t="s">
        <v>1394</v>
      </c>
      <c r="H395" s="1" t="s">
        <v>2313</v>
      </c>
      <c r="I395" s="1" t="s">
        <v>2635</v>
      </c>
      <c r="J395" s="1" t="s">
        <v>52</v>
      </c>
      <c r="K395" s="1" t="s">
        <v>52</v>
      </c>
      <c r="M395" s="1" t="s">
        <v>52</v>
      </c>
      <c r="O395" s="1" t="s">
        <v>52</v>
      </c>
      <c r="P395" s="1" t="s">
        <v>52</v>
      </c>
      <c r="Q395" s="1" t="s">
        <v>52</v>
      </c>
      <c r="R395" s="1" t="s">
        <v>52</v>
      </c>
      <c r="S395" s="1" t="s">
        <v>52</v>
      </c>
      <c r="T395" s="1" t="s">
        <v>52</v>
      </c>
    </row>
    <row r="396" spans="1:20" ht="20.100000000000001" customHeight="1" x14ac:dyDescent="0.3">
      <c r="A396" s="33" t="s">
        <v>2636</v>
      </c>
      <c r="B396" s="34">
        <v>0</v>
      </c>
      <c r="C396" s="34">
        <v>0</v>
      </c>
      <c r="D396" s="34">
        <v>0</v>
      </c>
      <c r="E396" s="34">
        <v>0</v>
      </c>
      <c r="F396" s="33" t="s">
        <v>52</v>
      </c>
      <c r="G396" s="1" t="s">
        <v>1394</v>
      </c>
      <c r="H396" s="1" t="s">
        <v>2313</v>
      </c>
      <c r="I396" s="1" t="s">
        <v>2637</v>
      </c>
      <c r="J396" s="1" t="s">
        <v>52</v>
      </c>
      <c r="K396" s="1" t="s">
        <v>52</v>
      </c>
      <c r="M396" s="1" t="s">
        <v>52</v>
      </c>
      <c r="O396" s="1" t="s">
        <v>52</v>
      </c>
      <c r="P396" s="1" t="s">
        <v>52</v>
      </c>
      <c r="Q396" s="1" t="s">
        <v>52</v>
      </c>
      <c r="R396" s="1" t="s">
        <v>52</v>
      </c>
      <c r="S396" s="1" t="s">
        <v>52</v>
      </c>
      <c r="T396" s="1" t="s">
        <v>52</v>
      </c>
    </row>
    <row r="397" spans="1:20" ht="20.100000000000001" customHeight="1" x14ac:dyDescent="0.3">
      <c r="A397" s="33" t="s">
        <v>2638</v>
      </c>
      <c r="B397" s="34">
        <v>0</v>
      </c>
      <c r="C397" s="34">
        <v>0</v>
      </c>
      <c r="D397" s="34">
        <v>0</v>
      </c>
      <c r="E397" s="34">
        <v>0</v>
      </c>
      <c r="F397" s="33" t="s">
        <v>52</v>
      </c>
      <c r="G397" s="1" t="s">
        <v>1394</v>
      </c>
      <c r="H397" s="1" t="s">
        <v>2313</v>
      </c>
      <c r="I397" s="1" t="s">
        <v>2639</v>
      </c>
      <c r="J397" s="1" t="s">
        <v>52</v>
      </c>
      <c r="K397" s="1" t="s">
        <v>52</v>
      </c>
      <c r="M397" s="1" t="s">
        <v>52</v>
      </c>
      <c r="O397" s="1" t="s">
        <v>52</v>
      </c>
      <c r="P397" s="1" t="s">
        <v>52</v>
      </c>
      <c r="Q397" s="1" t="s">
        <v>52</v>
      </c>
      <c r="R397" s="1" t="s">
        <v>52</v>
      </c>
      <c r="S397" s="1" t="s">
        <v>52</v>
      </c>
      <c r="T397" s="1" t="s">
        <v>52</v>
      </c>
    </row>
    <row r="398" spans="1:20" ht="20.100000000000001" customHeight="1" x14ac:dyDescent="0.3">
      <c r="A398" s="33" t="s">
        <v>2640</v>
      </c>
      <c r="B398" s="34">
        <v>0</v>
      </c>
      <c r="C398" s="34">
        <v>0</v>
      </c>
      <c r="D398" s="34">
        <v>0</v>
      </c>
      <c r="E398" s="34">
        <v>0</v>
      </c>
      <c r="F398" s="33" t="s">
        <v>52</v>
      </c>
      <c r="G398" s="1" t="s">
        <v>1394</v>
      </c>
      <c r="H398" s="1" t="s">
        <v>2313</v>
      </c>
      <c r="I398" s="1" t="s">
        <v>2641</v>
      </c>
      <c r="J398" s="1" t="s">
        <v>52</v>
      </c>
      <c r="K398" s="1" t="s">
        <v>52</v>
      </c>
      <c r="M398" s="1" t="s">
        <v>52</v>
      </c>
      <c r="O398" s="1" t="s">
        <v>52</v>
      </c>
      <c r="P398" s="1" t="s">
        <v>52</v>
      </c>
      <c r="Q398" s="1" t="s">
        <v>52</v>
      </c>
      <c r="R398" s="1" t="s">
        <v>52</v>
      </c>
      <c r="S398" s="1" t="s">
        <v>52</v>
      </c>
      <c r="T398" s="1" t="s">
        <v>52</v>
      </c>
    </row>
    <row r="399" spans="1:20" ht="20.100000000000001" customHeight="1" x14ac:dyDescent="0.3">
      <c r="A399" s="33" t="s">
        <v>2642</v>
      </c>
      <c r="B399" s="34">
        <v>0</v>
      </c>
      <c r="C399" s="34">
        <v>0</v>
      </c>
      <c r="D399" s="34">
        <v>0</v>
      </c>
      <c r="E399" s="34">
        <v>0</v>
      </c>
      <c r="F399" s="33" t="s">
        <v>52</v>
      </c>
      <c r="G399" s="1" t="s">
        <v>1394</v>
      </c>
      <c r="H399" s="1" t="s">
        <v>2313</v>
      </c>
      <c r="I399" s="1" t="s">
        <v>2643</v>
      </c>
      <c r="J399" s="1" t="s">
        <v>52</v>
      </c>
      <c r="K399" s="1" t="s">
        <v>52</v>
      </c>
      <c r="M399" s="1" t="s">
        <v>52</v>
      </c>
      <c r="O399" s="1" t="s">
        <v>52</v>
      </c>
      <c r="P399" s="1" t="s">
        <v>52</v>
      </c>
      <c r="Q399" s="1" t="s">
        <v>52</v>
      </c>
      <c r="R399" s="1" t="s">
        <v>52</v>
      </c>
      <c r="S399" s="1" t="s">
        <v>52</v>
      </c>
      <c r="T399" s="1" t="s">
        <v>52</v>
      </c>
    </row>
    <row r="400" spans="1:20" ht="20.100000000000001" customHeight="1" x14ac:dyDescent="0.3">
      <c r="A400" s="33" t="s">
        <v>2644</v>
      </c>
      <c r="B400" s="34">
        <v>0</v>
      </c>
      <c r="C400" s="34">
        <v>0</v>
      </c>
      <c r="D400" s="34">
        <v>0</v>
      </c>
      <c r="E400" s="34">
        <v>0</v>
      </c>
      <c r="F400" s="33" t="s">
        <v>52</v>
      </c>
      <c r="G400" s="1" t="s">
        <v>1394</v>
      </c>
      <c r="H400" s="1" t="s">
        <v>2313</v>
      </c>
      <c r="I400" s="1" t="s">
        <v>2645</v>
      </c>
      <c r="J400" s="1" t="s">
        <v>52</v>
      </c>
      <c r="K400" s="1" t="s">
        <v>52</v>
      </c>
      <c r="M400" s="1" t="s">
        <v>52</v>
      </c>
      <c r="O400" s="1" t="s">
        <v>52</v>
      </c>
      <c r="P400" s="1" t="s">
        <v>52</v>
      </c>
      <c r="Q400" s="1" t="s">
        <v>52</v>
      </c>
      <c r="R400" s="1" t="s">
        <v>52</v>
      </c>
      <c r="S400" s="1" t="s">
        <v>52</v>
      </c>
      <c r="T400" s="1" t="s">
        <v>52</v>
      </c>
    </row>
    <row r="401" spans="1:20" ht="20.100000000000001" customHeight="1" x14ac:dyDescent="0.3">
      <c r="A401" s="33" t="s">
        <v>2646</v>
      </c>
      <c r="B401" s="34">
        <v>0</v>
      </c>
      <c r="C401" s="34">
        <v>0</v>
      </c>
      <c r="D401" s="34">
        <v>0</v>
      </c>
      <c r="E401" s="34">
        <v>0</v>
      </c>
      <c r="F401" s="33" t="s">
        <v>52</v>
      </c>
      <c r="G401" s="1" t="s">
        <v>1394</v>
      </c>
      <c r="H401" s="1" t="s">
        <v>2313</v>
      </c>
      <c r="I401" s="1" t="s">
        <v>2647</v>
      </c>
      <c r="J401" s="1" t="s">
        <v>52</v>
      </c>
      <c r="K401" s="1" t="s">
        <v>52</v>
      </c>
      <c r="M401" s="1" t="s">
        <v>52</v>
      </c>
      <c r="O401" s="1" t="s">
        <v>52</v>
      </c>
      <c r="P401" s="1" t="s">
        <v>52</v>
      </c>
      <c r="Q401" s="1" t="s">
        <v>52</v>
      </c>
      <c r="R401" s="1" t="s">
        <v>52</v>
      </c>
      <c r="S401" s="1" t="s">
        <v>52</v>
      </c>
      <c r="T401" s="1" t="s">
        <v>52</v>
      </c>
    </row>
    <row r="402" spans="1:20" ht="20.100000000000001" customHeight="1" x14ac:dyDescent="0.3">
      <c r="A402" s="33" t="s">
        <v>2648</v>
      </c>
      <c r="B402" s="34">
        <v>0</v>
      </c>
      <c r="C402" s="34">
        <v>0</v>
      </c>
      <c r="D402" s="34">
        <v>0</v>
      </c>
      <c r="E402" s="34">
        <v>0</v>
      </c>
      <c r="F402" s="33" t="s">
        <v>52</v>
      </c>
      <c r="G402" s="1" t="s">
        <v>1394</v>
      </c>
      <c r="H402" s="1" t="s">
        <v>2313</v>
      </c>
      <c r="I402" s="1" t="s">
        <v>2649</v>
      </c>
      <c r="J402" s="1" t="s">
        <v>52</v>
      </c>
      <c r="K402" s="1" t="s">
        <v>52</v>
      </c>
      <c r="M402" s="1" t="s">
        <v>52</v>
      </c>
      <c r="O402" s="1" t="s">
        <v>52</v>
      </c>
      <c r="P402" s="1" t="s">
        <v>52</v>
      </c>
      <c r="Q402" s="1" t="s">
        <v>52</v>
      </c>
      <c r="R402" s="1" t="s">
        <v>52</v>
      </c>
      <c r="S402" s="1" t="s">
        <v>52</v>
      </c>
      <c r="T402" s="1" t="s">
        <v>52</v>
      </c>
    </row>
    <row r="403" spans="1:20" ht="20.100000000000001" customHeight="1" x14ac:dyDescent="0.3">
      <c r="A403" s="33" t="s">
        <v>2650</v>
      </c>
      <c r="B403" s="34">
        <v>379.1</v>
      </c>
      <c r="C403" s="34">
        <v>0</v>
      </c>
      <c r="D403" s="34">
        <v>0</v>
      </c>
      <c r="E403" s="34">
        <v>379.1</v>
      </c>
      <c r="F403" s="33" t="s">
        <v>52</v>
      </c>
      <c r="G403" s="1" t="s">
        <v>1394</v>
      </c>
      <c r="H403" s="1" t="s">
        <v>2313</v>
      </c>
      <c r="I403" s="1" t="s">
        <v>2651</v>
      </c>
      <c r="J403" s="1" t="s">
        <v>52</v>
      </c>
      <c r="K403" s="1" t="s">
        <v>52</v>
      </c>
      <c r="M403" s="1" t="s">
        <v>52</v>
      </c>
      <c r="O403" s="1" t="s">
        <v>52</v>
      </c>
      <c r="P403" s="1" t="s">
        <v>52</v>
      </c>
      <c r="Q403" s="1" t="s">
        <v>52</v>
      </c>
      <c r="R403" s="1" t="s">
        <v>52</v>
      </c>
      <c r="S403" s="1" t="s">
        <v>52</v>
      </c>
      <c r="T403" s="1" t="s">
        <v>52</v>
      </c>
    </row>
    <row r="404" spans="1:20" ht="20.100000000000001" customHeight="1" x14ac:dyDescent="0.3">
      <c r="A404" s="33" t="s">
        <v>2652</v>
      </c>
      <c r="B404" s="34">
        <v>0</v>
      </c>
      <c r="C404" s="34">
        <v>1112.7</v>
      </c>
      <c r="D404" s="34">
        <v>0</v>
      </c>
      <c r="E404" s="34">
        <v>1112.7</v>
      </c>
      <c r="F404" s="33" t="s">
        <v>52</v>
      </c>
      <c r="G404" s="1" t="s">
        <v>1394</v>
      </c>
      <c r="H404" s="1" t="s">
        <v>2313</v>
      </c>
      <c r="I404" s="1" t="s">
        <v>2653</v>
      </c>
      <c r="J404" s="1" t="s">
        <v>52</v>
      </c>
      <c r="K404" s="1" t="s">
        <v>52</v>
      </c>
      <c r="M404" s="1" t="s">
        <v>52</v>
      </c>
      <c r="O404" s="1" t="s">
        <v>52</v>
      </c>
      <c r="P404" s="1" t="s">
        <v>52</v>
      </c>
      <c r="Q404" s="1" t="s">
        <v>52</v>
      </c>
      <c r="R404" s="1" t="s">
        <v>52</v>
      </c>
      <c r="S404" s="1" t="s">
        <v>52</v>
      </c>
      <c r="T404" s="1" t="s">
        <v>52</v>
      </c>
    </row>
    <row r="405" spans="1:20" ht="20.100000000000001" customHeight="1" x14ac:dyDescent="0.3">
      <c r="A405" s="33" t="s">
        <v>2654</v>
      </c>
      <c r="B405" s="34">
        <v>0</v>
      </c>
      <c r="C405" s="34">
        <v>0</v>
      </c>
      <c r="D405" s="34">
        <v>462.9</v>
      </c>
      <c r="E405" s="34">
        <v>462.9</v>
      </c>
      <c r="F405" s="33" t="s">
        <v>52</v>
      </c>
      <c r="G405" s="1" t="s">
        <v>1394</v>
      </c>
      <c r="H405" s="1" t="s">
        <v>2313</v>
      </c>
      <c r="I405" s="1" t="s">
        <v>2655</v>
      </c>
      <c r="J405" s="1" t="s">
        <v>52</v>
      </c>
      <c r="K405" s="1" t="s">
        <v>52</v>
      </c>
      <c r="M405" s="1" t="s">
        <v>52</v>
      </c>
      <c r="O405" s="1" t="s">
        <v>52</v>
      </c>
      <c r="P405" s="1" t="s">
        <v>52</v>
      </c>
      <c r="Q405" s="1" t="s">
        <v>52</v>
      </c>
      <c r="R405" s="1" t="s">
        <v>52</v>
      </c>
      <c r="S405" s="1" t="s">
        <v>52</v>
      </c>
      <c r="T405" s="1" t="s">
        <v>52</v>
      </c>
    </row>
    <row r="406" spans="1:20" ht="20.100000000000001" customHeight="1" x14ac:dyDescent="0.3">
      <c r="A406" s="33" t="s">
        <v>2340</v>
      </c>
      <c r="B406" s="34">
        <v>379.1</v>
      </c>
      <c r="C406" s="34">
        <v>1112.7</v>
      </c>
      <c r="D406" s="34">
        <v>462.9</v>
      </c>
      <c r="E406" s="34">
        <v>1954.7</v>
      </c>
      <c r="F406" s="33" t="s">
        <v>52</v>
      </c>
      <c r="G406" s="1" t="s">
        <v>1394</v>
      </c>
      <c r="H406" s="1" t="s">
        <v>2313</v>
      </c>
      <c r="I406" s="1" t="s">
        <v>2341</v>
      </c>
      <c r="J406" s="1" t="s">
        <v>52</v>
      </c>
      <c r="K406" s="1" t="s">
        <v>52</v>
      </c>
      <c r="M406" s="1" t="s">
        <v>52</v>
      </c>
      <c r="O406" s="1" t="s">
        <v>52</v>
      </c>
      <c r="P406" s="1" t="s">
        <v>52</v>
      </c>
      <c r="Q406" s="1" t="s">
        <v>52</v>
      </c>
      <c r="R406" s="1" t="s">
        <v>52</v>
      </c>
      <c r="S406" s="1" t="s">
        <v>52</v>
      </c>
      <c r="T406" s="1" t="s">
        <v>52</v>
      </c>
    </row>
    <row r="407" spans="1:20" ht="20.100000000000001" customHeight="1" x14ac:dyDescent="0.3">
      <c r="A407" s="33" t="s">
        <v>2656</v>
      </c>
      <c r="B407" s="34">
        <v>0</v>
      </c>
      <c r="C407" s="34">
        <v>0</v>
      </c>
      <c r="D407" s="34">
        <v>0</v>
      </c>
      <c r="E407" s="34">
        <v>0</v>
      </c>
      <c r="F407" s="33" t="s">
        <v>52</v>
      </c>
      <c r="G407" s="1" t="s">
        <v>1394</v>
      </c>
      <c r="H407" s="1" t="s">
        <v>2313</v>
      </c>
      <c r="I407" s="1" t="s">
        <v>2657</v>
      </c>
      <c r="J407" s="1" t="s">
        <v>52</v>
      </c>
      <c r="K407" s="1" t="s">
        <v>52</v>
      </c>
      <c r="M407" s="1" t="s">
        <v>52</v>
      </c>
      <c r="O407" s="1" t="s">
        <v>52</v>
      </c>
      <c r="P407" s="1" t="s">
        <v>52</v>
      </c>
      <c r="Q407" s="1" t="s">
        <v>52</v>
      </c>
      <c r="R407" s="1" t="s">
        <v>52</v>
      </c>
      <c r="S407" s="1" t="s">
        <v>52</v>
      </c>
      <c r="T407" s="1" t="s">
        <v>52</v>
      </c>
    </row>
    <row r="408" spans="1:20" ht="20.100000000000001" customHeight="1" x14ac:dyDescent="0.3">
      <c r="A408" s="33" t="s">
        <v>2658</v>
      </c>
      <c r="B408" s="34">
        <v>0</v>
      </c>
      <c r="C408" s="34">
        <v>0</v>
      </c>
      <c r="D408" s="34">
        <v>0</v>
      </c>
      <c r="E408" s="34">
        <v>0</v>
      </c>
      <c r="F408" s="33" t="s">
        <v>52</v>
      </c>
      <c r="G408" s="1" t="s">
        <v>1394</v>
      </c>
      <c r="H408" s="1" t="s">
        <v>2313</v>
      </c>
      <c r="I408" s="1" t="s">
        <v>2659</v>
      </c>
      <c r="J408" s="1" t="s">
        <v>52</v>
      </c>
      <c r="K408" s="1" t="s">
        <v>52</v>
      </c>
      <c r="M408" s="1" t="s">
        <v>52</v>
      </c>
      <c r="O408" s="1" t="s">
        <v>52</v>
      </c>
      <c r="P408" s="1" t="s">
        <v>52</v>
      </c>
      <c r="Q408" s="1" t="s">
        <v>52</v>
      </c>
      <c r="R408" s="1" t="s">
        <v>52</v>
      </c>
      <c r="S408" s="1" t="s">
        <v>52</v>
      </c>
      <c r="T408" s="1" t="s">
        <v>52</v>
      </c>
    </row>
    <row r="409" spans="1:20" ht="20.100000000000001" customHeight="1" x14ac:dyDescent="0.3">
      <c r="A409" s="33" t="s">
        <v>2660</v>
      </c>
      <c r="B409" s="34">
        <v>0</v>
      </c>
      <c r="C409" s="34">
        <v>0</v>
      </c>
      <c r="D409" s="34">
        <v>0</v>
      </c>
      <c r="E409" s="34">
        <v>0</v>
      </c>
      <c r="F409" s="33" t="s">
        <v>52</v>
      </c>
      <c r="G409" s="1" t="s">
        <v>1394</v>
      </c>
      <c r="H409" s="1" t="s">
        <v>2313</v>
      </c>
      <c r="I409" s="1" t="s">
        <v>2661</v>
      </c>
      <c r="J409" s="1" t="s">
        <v>52</v>
      </c>
      <c r="K409" s="1" t="s">
        <v>52</v>
      </c>
      <c r="M409" s="1" t="s">
        <v>52</v>
      </c>
      <c r="O409" s="1" t="s">
        <v>52</v>
      </c>
      <c r="P409" s="1" t="s">
        <v>52</v>
      </c>
      <c r="Q409" s="1" t="s">
        <v>52</v>
      </c>
      <c r="R409" s="1" t="s">
        <v>52</v>
      </c>
      <c r="S409" s="1" t="s">
        <v>52</v>
      </c>
      <c r="T409" s="1" t="s">
        <v>52</v>
      </c>
    </row>
    <row r="410" spans="1:20" ht="20.100000000000001" customHeight="1" x14ac:dyDescent="0.3">
      <c r="A410" s="33" t="s">
        <v>2662</v>
      </c>
      <c r="B410" s="34">
        <v>0</v>
      </c>
      <c r="C410" s="34">
        <v>0</v>
      </c>
      <c r="D410" s="34">
        <v>0</v>
      </c>
      <c r="E410" s="34">
        <v>0</v>
      </c>
      <c r="F410" s="33" t="s">
        <v>52</v>
      </c>
      <c r="G410" s="1" t="s">
        <v>1394</v>
      </c>
      <c r="H410" s="1" t="s">
        <v>2313</v>
      </c>
      <c r="I410" s="1" t="s">
        <v>2663</v>
      </c>
      <c r="J410" s="1" t="s">
        <v>52</v>
      </c>
      <c r="K410" s="1" t="s">
        <v>52</v>
      </c>
      <c r="M410" s="1" t="s">
        <v>52</v>
      </c>
      <c r="O410" s="1" t="s">
        <v>52</v>
      </c>
      <c r="P410" s="1" t="s">
        <v>52</v>
      </c>
      <c r="Q410" s="1" t="s">
        <v>52</v>
      </c>
      <c r="R410" s="1" t="s">
        <v>52</v>
      </c>
      <c r="S410" s="1" t="s">
        <v>52</v>
      </c>
      <c r="T410" s="1" t="s">
        <v>52</v>
      </c>
    </row>
    <row r="411" spans="1:20" ht="20.100000000000001" customHeight="1" x14ac:dyDescent="0.3">
      <c r="A411" s="33" t="s">
        <v>2664</v>
      </c>
      <c r="B411" s="34">
        <v>0</v>
      </c>
      <c r="C411" s="34">
        <v>0</v>
      </c>
      <c r="D411" s="34">
        <v>0</v>
      </c>
      <c r="E411" s="34">
        <v>0</v>
      </c>
      <c r="F411" s="33" t="s">
        <v>52</v>
      </c>
      <c r="G411" s="1" t="s">
        <v>1394</v>
      </c>
      <c r="H411" s="1" t="s">
        <v>2313</v>
      </c>
      <c r="I411" s="1" t="s">
        <v>2665</v>
      </c>
      <c r="J411" s="1" t="s">
        <v>52</v>
      </c>
      <c r="K411" s="1" t="s">
        <v>52</v>
      </c>
      <c r="M411" s="1" t="s">
        <v>52</v>
      </c>
      <c r="O411" s="1" t="s">
        <v>52</v>
      </c>
      <c r="P411" s="1" t="s">
        <v>52</v>
      </c>
      <c r="Q411" s="1" t="s">
        <v>52</v>
      </c>
      <c r="R411" s="1" t="s">
        <v>52</v>
      </c>
      <c r="S411" s="1" t="s">
        <v>52</v>
      </c>
      <c r="T411" s="1" t="s">
        <v>52</v>
      </c>
    </row>
    <row r="412" spans="1:20" ht="20.100000000000001" customHeight="1" x14ac:dyDescent="0.3">
      <c r="A412" s="33" t="s">
        <v>2638</v>
      </c>
      <c r="B412" s="34">
        <v>0</v>
      </c>
      <c r="C412" s="34">
        <v>0</v>
      </c>
      <c r="D412" s="34">
        <v>0</v>
      </c>
      <c r="E412" s="34">
        <v>0</v>
      </c>
      <c r="F412" s="33" t="s">
        <v>52</v>
      </c>
      <c r="G412" s="1" t="s">
        <v>1394</v>
      </c>
      <c r="H412" s="1" t="s">
        <v>2313</v>
      </c>
      <c r="I412" s="1" t="s">
        <v>2639</v>
      </c>
      <c r="J412" s="1" t="s">
        <v>52</v>
      </c>
      <c r="K412" s="1" t="s">
        <v>52</v>
      </c>
      <c r="M412" s="1" t="s">
        <v>52</v>
      </c>
      <c r="O412" s="1" t="s">
        <v>52</v>
      </c>
      <c r="P412" s="1" t="s">
        <v>52</v>
      </c>
      <c r="Q412" s="1" t="s">
        <v>52</v>
      </c>
      <c r="R412" s="1" t="s">
        <v>52</v>
      </c>
      <c r="S412" s="1" t="s">
        <v>52</v>
      </c>
      <c r="T412" s="1" t="s">
        <v>52</v>
      </c>
    </row>
    <row r="413" spans="1:20" ht="20.100000000000001" customHeight="1" x14ac:dyDescent="0.3">
      <c r="A413" s="33" t="s">
        <v>2666</v>
      </c>
      <c r="B413" s="34">
        <v>0</v>
      </c>
      <c r="C413" s="34">
        <v>0</v>
      </c>
      <c r="D413" s="34">
        <v>0</v>
      </c>
      <c r="E413" s="34">
        <v>0</v>
      </c>
      <c r="F413" s="33" t="s">
        <v>52</v>
      </c>
      <c r="G413" s="1" t="s">
        <v>1394</v>
      </c>
      <c r="H413" s="1" t="s">
        <v>2313</v>
      </c>
      <c r="I413" s="1" t="s">
        <v>2667</v>
      </c>
      <c r="J413" s="1" t="s">
        <v>52</v>
      </c>
      <c r="K413" s="1" t="s">
        <v>52</v>
      </c>
      <c r="M413" s="1" t="s">
        <v>52</v>
      </c>
      <c r="O413" s="1" t="s">
        <v>52</v>
      </c>
      <c r="P413" s="1" t="s">
        <v>52</v>
      </c>
      <c r="Q413" s="1" t="s">
        <v>52</v>
      </c>
      <c r="R413" s="1" t="s">
        <v>52</v>
      </c>
      <c r="S413" s="1" t="s">
        <v>52</v>
      </c>
      <c r="T413" s="1" t="s">
        <v>52</v>
      </c>
    </row>
    <row r="414" spans="1:20" ht="20.100000000000001" customHeight="1" x14ac:dyDescent="0.3">
      <c r="A414" s="33" t="s">
        <v>2668</v>
      </c>
      <c r="B414" s="34">
        <v>0</v>
      </c>
      <c r="C414" s="34">
        <v>0</v>
      </c>
      <c r="D414" s="34">
        <v>0</v>
      </c>
      <c r="E414" s="34">
        <v>0</v>
      </c>
      <c r="F414" s="33" t="s">
        <v>52</v>
      </c>
      <c r="G414" s="1" t="s">
        <v>1394</v>
      </c>
      <c r="H414" s="1" t="s">
        <v>2313</v>
      </c>
      <c r="I414" s="1" t="s">
        <v>2669</v>
      </c>
      <c r="J414" s="1" t="s">
        <v>52</v>
      </c>
      <c r="K414" s="1" t="s">
        <v>52</v>
      </c>
      <c r="M414" s="1" t="s">
        <v>52</v>
      </c>
      <c r="O414" s="1" t="s">
        <v>52</v>
      </c>
      <c r="P414" s="1" t="s">
        <v>52</v>
      </c>
      <c r="Q414" s="1" t="s">
        <v>52</v>
      </c>
      <c r="R414" s="1" t="s">
        <v>52</v>
      </c>
      <c r="S414" s="1" t="s">
        <v>52</v>
      </c>
      <c r="T414" s="1" t="s">
        <v>52</v>
      </c>
    </row>
    <row r="415" spans="1:20" ht="20.100000000000001" customHeight="1" x14ac:dyDescent="0.3">
      <c r="A415" s="33" t="s">
        <v>2670</v>
      </c>
      <c r="B415" s="34">
        <v>0</v>
      </c>
      <c r="C415" s="34">
        <v>0</v>
      </c>
      <c r="D415" s="34">
        <v>0</v>
      </c>
      <c r="E415" s="34">
        <v>0</v>
      </c>
      <c r="F415" s="33" t="s">
        <v>52</v>
      </c>
      <c r="G415" s="1" t="s">
        <v>1394</v>
      </c>
      <c r="H415" s="1" t="s">
        <v>2313</v>
      </c>
      <c r="I415" s="1" t="s">
        <v>2671</v>
      </c>
      <c r="J415" s="1" t="s">
        <v>52</v>
      </c>
      <c r="K415" s="1" t="s">
        <v>52</v>
      </c>
      <c r="M415" s="1" t="s">
        <v>52</v>
      </c>
      <c r="O415" s="1" t="s">
        <v>52</v>
      </c>
      <c r="P415" s="1" t="s">
        <v>52</v>
      </c>
      <c r="Q415" s="1" t="s">
        <v>52</v>
      </c>
      <c r="R415" s="1" t="s">
        <v>52</v>
      </c>
      <c r="S415" s="1" t="s">
        <v>52</v>
      </c>
      <c r="T415" s="1" t="s">
        <v>52</v>
      </c>
    </row>
    <row r="416" spans="1:20" ht="20.100000000000001" customHeight="1" x14ac:dyDescent="0.3">
      <c r="A416" s="33" t="s">
        <v>2672</v>
      </c>
      <c r="B416" s="34">
        <v>137.4</v>
      </c>
      <c r="C416" s="34">
        <v>0</v>
      </c>
      <c r="D416" s="34">
        <v>0</v>
      </c>
      <c r="E416" s="34">
        <v>137.4</v>
      </c>
      <c r="F416" s="33" t="s">
        <v>52</v>
      </c>
      <c r="G416" s="1" t="s">
        <v>1394</v>
      </c>
      <c r="H416" s="1" t="s">
        <v>2313</v>
      </c>
      <c r="I416" s="1" t="s">
        <v>2673</v>
      </c>
      <c r="J416" s="1" t="s">
        <v>52</v>
      </c>
      <c r="K416" s="1" t="s">
        <v>52</v>
      </c>
      <c r="M416" s="1" t="s">
        <v>52</v>
      </c>
      <c r="O416" s="1" t="s">
        <v>52</v>
      </c>
      <c r="P416" s="1" t="s">
        <v>52</v>
      </c>
      <c r="Q416" s="1" t="s">
        <v>52</v>
      </c>
      <c r="R416" s="1" t="s">
        <v>52</v>
      </c>
      <c r="S416" s="1" t="s">
        <v>52</v>
      </c>
      <c r="T416" s="1" t="s">
        <v>52</v>
      </c>
    </row>
    <row r="417" spans="1:20" ht="20.100000000000001" customHeight="1" x14ac:dyDescent="0.3">
      <c r="A417" s="33" t="s">
        <v>2674</v>
      </c>
      <c r="B417" s="34">
        <v>0</v>
      </c>
      <c r="C417" s="34">
        <v>2819.3</v>
      </c>
      <c r="D417" s="34">
        <v>0</v>
      </c>
      <c r="E417" s="34">
        <v>2819.3</v>
      </c>
      <c r="F417" s="33" t="s">
        <v>52</v>
      </c>
      <c r="G417" s="1" t="s">
        <v>1394</v>
      </c>
      <c r="H417" s="1" t="s">
        <v>2313</v>
      </c>
      <c r="I417" s="1" t="s">
        <v>2675</v>
      </c>
      <c r="J417" s="1" t="s">
        <v>52</v>
      </c>
      <c r="K417" s="1" t="s">
        <v>52</v>
      </c>
      <c r="M417" s="1" t="s">
        <v>52</v>
      </c>
      <c r="O417" s="1" t="s">
        <v>52</v>
      </c>
      <c r="P417" s="1" t="s">
        <v>52</v>
      </c>
      <c r="Q417" s="1" t="s">
        <v>52</v>
      </c>
      <c r="R417" s="1" t="s">
        <v>52</v>
      </c>
      <c r="S417" s="1" t="s">
        <v>52</v>
      </c>
      <c r="T417" s="1" t="s">
        <v>52</v>
      </c>
    </row>
    <row r="418" spans="1:20" ht="20.100000000000001" customHeight="1" x14ac:dyDescent="0.3">
      <c r="A418" s="33" t="s">
        <v>2676</v>
      </c>
      <c r="B418" s="34">
        <v>0</v>
      </c>
      <c r="C418" s="34">
        <v>0</v>
      </c>
      <c r="D418" s="34">
        <v>48.2</v>
      </c>
      <c r="E418" s="34">
        <v>48.2</v>
      </c>
      <c r="F418" s="33" t="s">
        <v>52</v>
      </c>
      <c r="G418" s="1" t="s">
        <v>1394</v>
      </c>
      <c r="H418" s="1" t="s">
        <v>2313</v>
      </c>
      <c r="I418" s="1" t="s">
        <v>2677</v>
      </c>
      <c r="J418" s="1" t="s">
        <v>52</v>
      </c>
      <c r="K418" s="1" t="s">
        <v>52</v>
      </c>
      <c r="M418" s="1" t="s">
        <v>52</v>
      </c>
      <c r="O418" s="1" t="s">
        <v>52</v>
      </c>
      <c r="P418" s="1" t="s">
        <v>52</v>
      </c>
      <c r="Q418" s="1" t="s">
        <v>52</v>
      </c>
      <c r="R418" s="1" t="s">
        <v>52</v>
      </c>
      <c r="S418" s="1" t="s">
        <v>52</v>
      </c>
      <c r="T418" s="1" t="s">
        <v>52</v>
      </c>
    </row>
    <row r="419" spans="1:20" ht="20.100000000000001" customHeight="1" x14ac:dyDescent="0.3">
      <c r="A419" s="33" t="s">
        <v>2340</v>
      </c>
      <c r="B419" s="34">
        <v>137.4</v>
      </c>
      <c r="C419" s="34">
        <v>2819.3</v>
      </c>
      <c r="D419" s="34">
        <v>48.2</v>
      </c>
      <c r="E419" s="34">
        <v>3004.9</v>
      </c>
      <c r="F419" s="33" t="s">
        <v>52</v>
      </c>
      <c r="G419" s="1" t="s">
        <v>1394</v>
      </c>
      <c r="H419" s="1" t="s">
        <v>2313</v>
      </c>
      <c r="I419" s="1" t="s">
        <v>2341</v>
      </c>
      <c r="J419" s="1" t="s">
        <v>52</v>
      </c>
      <c r="K419" s="1" t="s">
        <v>52</v>
      </c>
      <c r="M419" s="1" t="s">
        <v>52</v>
      </c>
      <c r="O419" s="1" t="s">
        <v>52</v>
      </c>
      <c r="P419" s="1" t="s">
        <v>52</v>
      </c>
      <c r="Q419" s="1" t="s">
        <v>52</v>
      </c>
      <c r="R419" s="1" t="s">
        <v>52</v>
      </c>
      <c r="S419" s="1" t="s">
        <v>52</v>
      </c>
      <c r="T419" s="1" t="s">
        <v>52</v>
      </c>
    </row>
    <row r="420" spans="1:20" ht="20.100000000000001" customHeight="1" x14ac:dyDescent="0.3">
      <c r="A420" s="33" t="s">
        <v>2678</v>
      </c>
      <c r="B420" s="34">
        <v>516.5</v>
      </c>
      <c r="C420" s="34">
        <v>3932</v>
      </c>
      <c r="D420" s="34">
        <v>511.1</v>
      </c>
      <c r="E420" s="34">
        <v>4959.6000000000004</v>
      </c>
      <c r="F420" s="33" t="s">
        <v>52</v>
      </c>
      <c r="G420" s="1" t="s">
        <v>1394</v>
      </c>
      <c r="H420" s="1" t="s">
        <v>2313</v>
      </c>
      <c r="I420" s="1" t="s">
        <v>2679</v>
      </c>
      <c r="J420" s="1" t="s">
        <v>52</v>
      </c>
      <c r="K420" s="1" t="s">
        <v>52</v>
      </c>
      <c r="M420" s="1" t="s">
        <v>52</v>
      </c>
      <c r="O420" s="1" t="s">
        <v>52</v>
      </c>
      <c r="P420" s="1" t="s">
        <v>52</v>
      </c>
      <c r="Q420" s="1" t="s">
        <v>52</v>
      </c>
      <c r="R420" s="1" t="s">
        <v>52</v>
      </c>
      <c r="S420" s="1" t="s">
        <v>52</v>
      </c>
      <c r="T420" s="1" t="s">
        <v>52</v>
      </c>
    </row>
    <row r="421" spans="1:20" ht="20.100000000000001" customHeight="1" x14ac:dyDescent="0.3">
      <c r="A421" s="33" t="s">
        <v>2315</v>
      </c>
      <c r="B421" s="34">
        <v>0</v>
      </c>
      <c r="C421" s="34">
        <v>0</v>
      </c>
      <c r="D421" s="34">
        <v>0</v>
      </c>
      <c r="E421" s="34">
        <v>0</v>
      </c>
      <c r="F421" s="33" t="s">
        <v>52</v>
      </c>
      <c r="G421" s="1" t="s">
        <v>1394</v>
      </c>
      <c r="H421" s="1" t="s">
        <v>2313</v>
      </c>
      <c r="I421" s="1" t="s">
        <v>2315</v>
      </c>
      <c r="J421" s="1" t="s">
        <v>52</v>
      </c>
      <c r="K421" s="1" t="s">
        <v>52</v>
      </c>
      <c r="M421" s="1" t="s">
        <v>52</v>
      </c>
      <c r="O421" s="1" t="s">
        <v>52</v>
      </c>
      <c r="P421" s="1" t="s">
        <v>52</v>
      </c>
      <c r="Q421" s="1" t="s">
        <v>52</v>
      </c>
      <c r="R421" s="1" t="s">
        <v>52</v>
      </c>
      <c r="S421" s="1" t="s">
        <v>52</v>
      </c>
      <c r="T421" s="1" t="s">
        <v>52</v>
      </c>
    </row>
    <row r="422" spans="1:20" ht="20.100000000000001" customHeight="1" x14ac:dyDescent="0.3">
      <c r="A422" s="33" t="s">
        <v>2342</v>
      </c>
      <c r="B422" s="35">
        <v>516</v>
      </c>
      <c r="C422" s="35">
        <v>3932</v>
      </c>
      <c r="D422" s="35">
        <v>511</v>
      </c>
      <c r="E422" s="35">
        <v>4959</v>
      </c>
      <c r="F422" s="36"/>
    </row>
    <row r="423" spans="1:20" ht="20.100000000000001" customHeight="1" x14ac:dyDescent="0.3">
      <c r="A423" s="36"/>
      <c r="B423" s="36"/>
      <c r="C423" s="36"/>
      <c r="D423" s="36"/>
      <c r="E423" s="36"/>
      <c r="F423" s="36"/>
    </row>
    <row r="424" spans="1:20" ht="20.100000000000001" customHeight="1" x14ac:dyDescent="0.3">
      <c r="A424" s="36" t="s">
        <v>2681</v>
      </c>
      <c r="B424" s="36"/>
      <c r="C424" s="36"/>
      <c r="D424" s="36"/>
      <c r="E424" s="36"/>
      <c r="F424" s="33" t="s">
        <v>52</v>
      </c>
      <c r="G424" s="1" t="s">
        <v>447</v>
      </c>
      <c r="I424" s="1" t="s">
        <v>444</v>
      </c>
      <c r="J424" s="1" t="s">
        <v>445</v>
      </c>
      <c r="K424" s="1" t="s">
        <v>438</v>
      </c>
    </row>
    <row r="425" spans="1:20" ht="20.100000000000001" customHeight="1" x14ac:dyDescent="0.3">
      <c r="A425" s="33" t="s">
        <v>52</v>
      </c>
      <c r="B425" s="34"/>
      <c r="C425" s="34"/>
      <c r="D425" s="34"/>
      <c r="E425" s="34"/>
      <c r="F425" s="33" t="s">
        <v>52</v>
      </c>
      <c r="G425" s="1" t="s">
        <v>447</v>
      </c>
      <c r="H425" s="1" t="s">
        <v>2311</v>
      </c>
      <c r="I425" s="1" t="s">
        <v>52</v>
      </c>
      <c r="J425" s="1" t="s">
        <v>52</v>
      </c>
      <c r="K425" s="1" t="s">
        <v>52</v>
      </c>
      <c r="L425">
        <v>1</v>
      </c>
      <c r="M425" s="1" t="s">
        <v>52</v>
      </c>
      <c r="O425" s="1" t="s">
        <v>52</v>
      </c>
      <c r="P425" s="1" t="s">
        <v>52</v>
      </c>
      <c r="Q425" s="1" t="s">
        <v>52</v>
      </c>
      <c r="R425" s="1" t="s">
        <v>52</v>
      </c>
      <c r="S425" s="1" t="s">
        <v>52</v>
      </c>
      <c r="T425" s="1" t="s">
        <v>52</v>
      </c>
    </row>
    <row r="426" spans="1:20" ht="20.100000000000001" customHeight="1" x14ac:dyDescent="0.3">
      <c r="A426" s="33" t="s">
        <v>2682</v>
      </c>
      <c r="B426" s="34">
        <v>0</v>
      </c>
      <c r="C426" s="34">
        <v>0</v>
      </c>
      <c r="D426" s="34">
        <v>0</v>
      </c>
      <c r="E426" s="34">
        <v>0</v>
      </c>
      <c r="F426" s="33" t="s">
        <v>52</v>
      </c>
      <c r="G426" s="1" t="s">
        <v>447</v>
      </c>
      <c r="H426" s="1" t="s">
        <v>2313</v>
      </c>
      <c r="I426" s="1" t="s">
        <v>2683</v>
      </c>
      <c r="J426" s="1" t="s">
        <v>52</v>
      </c>
      <c r="K426" s="1" t="s">
        <v>52</v>
      </c>
      <c r="M426" s="1" t="s">
        <v>52</v>
      </c>
      <c r="O426" s="1" t="s">
        <v>52</v>
      </c>
      <c r="P426" s="1" t="s">
        <v>52</v>
      </c>
      <c r="Q426" s="1" t="s">
        <v>52</v>
      </c>
      <c r="R426" s="1" t="s">
        <v>52</v>
      </c>
      <c r="S426" s="1" t="s">
        <v>52</v>
      </c>
      <c r="T426" s="1" t="s">
        <v>52</v>
      </c>
    </row>
    <row r="427" spans="1:20" ht="20.100000000000001" customHeight="1" x14ac:dyDescent="0.3">
      <c r="A427" s="33" t="s">
        <v>2315</v>
      </c>
      <c r="B427" s="34">
        <v>0</v>
      </c>
      <c r="C427" s="34">
        <v>0</v>
      </c>
      <c r="D427" s="34">
        <v>0</v>
      </c>
      <c r="E427" s="34">
        <v>0</v>
      </c>
      <c r="F427" s="33" t="s">
        <v>52</v>
      </c>
      <c r="G427" s="1" t="s">
        <v>447</v>
      </c>
      <c r="H427" s="1" t="s">
        <v>2313</v>
      </c>
      <c r="I427" s="1" t="s">
        <v>52</v>
      </c>
      <c r="J427" s="1" t="s">
        <v>52</v>
      </c>
      <c r="K427" s="1" t="s">
        <v>52</v>
      </c>
      <c r="M427" s="1" t="s">
        <v>52</v>
      </c>
      <c r="O427" s="1" t="s">
        <v>52</v>
      </c>
      <c r="P427" s="1" t="s">
        <v>52</v>
      </c>
      <c r="Q427" s="1" t="s">
        <v>52</v>
      </c>
      <c r="R427" s="1" t="s">
        <v>52</v>
      </c>
      <c r="S427" s="1" t="s">
        <v>52</v>
      </c>
      <c r="T427" s="1" t="s">
        <v>52</v>
      </c>
    </row>
    <row r="428" spans="1:20" ht="20.100000000000001" customHeight="1" x14ac:dyDescent="0.3">
      <c r="A428" s="33" t="s">
        <v>2684</v>
      </c>
      <c r="B428" s="34">
        <v>0</v>
      </c>
      <c r="C428" s="34">
        <v>0</v>
      </c>
      <c r="D428" s="34">
        <v>0</v>
      </c>
      <c r="E428" s="34">
        <v>0</v>
      </c>
      <c r="F428" s="33" t="s">
        <v>52</v>
      </c>
      <c r="G428" s="1" t="s">
        <v>447</v>
      </c>
      <c r="H428" s="1" t="s">
        <v>2313</v>
      </c>
      <c r="I428" s="1" t="s">
        <v>2685</v>
      </c>
      <c r="J428" s="1" t="s">
        <v>52</v>
      </c>
      <c r="K428" s="1" t="s">
        <v>52</v>
      </c>
      <c r="M428" s="1" t="s">
        <v>52</v>
      </c>
      <c r="O428" s="1" t="s">
        <v>52</v>
      </c>
      <c r="P428" s="1" t="s">
        <v>52</v>
      </c>
      <c r="Q428" s="1" t="s">
        <v>52</v>
      </c>
      <c r="R428" s="1" t="s">
        <v>52</v>
      </c>
      <c r="S428" s="1" t="s">
        <v>52</v>
      </c>
      <c r="T428" s="1" t="s">
        <v>52</v>
      </c>
    </row>
    <row r="429" spans="1:20" ht="20.100000000000001" customHeight="1" x14ac:dyDescent="0.3">
      <c r="A429" s="33" t="s">
        <v>2686</v>
      </c>
      <c r="B429" s="34">
        <v>0</v>
      </c>
      <c r="C429" s="34">
        <v>0</v>
      </c>
      <c r="D429" s="34">
        <v>0</v>
      </c>
      <c r="E429" s="34">
        <v>0</v>
      </c>
      <c r="F429" s="33" t="s">
        <v>52</v>
      </c>
      <c r="G429" s="1" t="s">
        <v>447</v>
      </c>
      <c r="H429" s="1" t="s">
        <v>2313</v>
      </c>
      <c r="I429" s="1" t="s">
        <v>2687</v>
      </c>
      <c r="J429" s="1" t="s">
        <v>52</v>
      </c>
      <c r="K429" s="1" t="s">
        <v>52</v>
      </c>
      <c r="M429" s="1" t="s">
        <v>52</v>
      </c>
      <c r="O429" s="1" t="s">
        <v>52</v>
      </c>
      <c r="P429" s="1" t="s">
        <v>52</v>
      </c>
      <c r="Q429" s="1" t="s">
        <v>52</v>
      </c>
      <c r="R429" s="1" t="s">
        <v>52</v>
      </c>
      <c r="S429" s="1" t="s">
        <v>52</v>
      </c>
      <c r="T429" s="1" t="s">
        <v>52</v>
      </c>
    </row>
    <row r="430" spans="1:20" ht="20.100000000000001" customHeight="1" x14ac:dyDescent="0.3">
      <c r="A430" s="33" t="s">
        <v>2688</v>
      </c>
      <c r="B430" s="34">
        <v>0</v>
      </c>
      <c r="C430" s="34">
        <v>0</v>
      </c>
      <c r="D430" s="34">
        <v>0</v>
      </c>
      <c r="E430" s="34">
        <v>0</v>
      </c>
      <c r="F430" s="33" t="s">
        <v>52</v>
      </c>
      <c r="G430" s="1" t="s">
        <v>447</v>
      </c>
      <c r="H430" s="1" t="s">
        <v>2313</v>
      </c>
      <c r="I430" s="1" t="s">
        <v>2689</v>
      </c>
      <c r="J430" s="1" t="s">
        <v>52</v>
      </c>
      <c r="K430" s="1" t="s">
        <v>52</v>
      </c>
      <c r="M430" s="1" t="s">
        <v>52</v>
      </c>
      <c r="O430" s="1" t="s">
        <v>52</v>
      </c>
      <c r="P430" s="1" t="s">
        <v>52</v>
      </c>
      <c r="Q430" s="1" t="s">
        <v>52</v>
      </c>
      <c r="R430" s="1" t="s">
        <v>52</v>
      </c>
      <c r="S430" s="1" t="s">
        <v>52</v>
      </c>
      <c r="T430" s="1" t="s">
        <v>52</v>
      </c>
    </row>
    <row r="431" spans="1:20" ht="20.100000000000001" customHeight="1" x14ac:dyDescent="0.3">
      <c r="A431" s="33" t="s">
        <v>2315</v>
      </c>
      <c r="B431" s="34">
        <v>0</v>
      </c>
      <c r="C431" s="34">
        <v>0</v>
      </c>
      <c r="D431" s="34">
        <v>0</v>
      </c>
      <c r="E431" s="34">
        <v>0</v>
      </c>
      <c r="F431" s="33" t="s">
        <v>52</v>
      </c>
      <c r="G431" s="1" t="s">
        <v>447</v>
      </c>
      <c r="H431" s="1" t="s">
        <v>2313</v>
      </c>
      <c r="I431" s="1" t="s">
        <v>52</v>
      </c>
      <c r="J431" s="1" t="s">
        <v>52</v>
      </c>
      <c r="K431" s="1" t="s">
        <v>52</v>
      </c>
      <c r="M431" s="1" t="s">
        <v>52</v>
      </c>
      <c r="O431" s="1" t="s">
        <v>52</v>
      </c>
      <c r="P431" s="1" t="s">
        <v>52</v>
      </c>
      <c r="Q431" s="1" t="s">
        <v>52</v>
      </c>
      <c r="R431" s="1" t="s">
        <v>52</v>
      </c>
      <c r="S431" s="1" t="s">
        <v>52</v>
      </c>
      <c r="T431" s="1" t="s">
        <v>52</v>
      </c>
    </row>
    <row r="432" spans="1:20" ht="20.100000000000001" customHeight="1" x14ac:dyDescent="0.3">
      <c r="A432" s="33" t="s">
        <v>2690</v>
      </c>
      <c r="B432" s="34">
        <v>0</v>
      </c>
      <c r="C432" s="34">
        <v>0</v>
      </c>
      <c r="D432" s="34">
        <v>0</v>
      </c>
      <c r="E432" s="34">
        <v>0</v>
      </c>
      <c r="F432" s="33" t="s">
        <v>52</v>
      </c>
      <c r="G432" s="1" t="s">
        <v>447</v>
      </c>
      <c r="H432" s="1" t="s">
        <v>2313</v>
      </c>
      <c r="I432" s="1" t="s">
        <v>2691</v>
      </c>
      <c r="J432" s="1" t="s">
        <v>52</v>
      </c>
      <c r="K432" s="1" t="s">
        <v>52</v>
      </c>
      <c r="M432" s="1" t="s">
        <v>52</v>
      </c>
      <c r="O432" s="1" t="s">
        <v>52</v>
      </c>
      <c r="P432" s="1" t="s">
        <v>52</v>
      </c>
      <c r="Q432" s="1" t="s">
        <v>52</v>
      </c>
      <c r="R432" s="1" t="s">
        <v>52</v>
      </c>
      <c r="S432" s="1" t="s">
        <v>52</v>
      </c>
      <c r="T432" s="1" t="s">
        <v>52</v>
      </c>
    </row>
    <row r="433" spans="1:20" ht="20.100000000000001" customHeight="1" x14ac:dyDescent="0.3">
      <c r="A433" s="33" t="s">
        <v>2692</v>
      </c>
      <c r="B433" s="34">
        <v>0</v>
      </c>
      <c r="C433" s="34">
        <v>0</v>
      </c>
      <c r="D433" s="34">
        <v>0</v>
      </c>
      <c r="E433" s="34">
        <v>0</v>
      </c>
      <c r="F433" s="33" t="s">
        <v>52</v>
      </c>
      <c r="G433" s="1" t="s">
        <v>447</v>
      </c>
      <c r="H433" s="1" t="s">
        <v>2313</v>
      </c>
      <c r="I433" s="1" t="s">
        <v>2693</v>
      </c>
      <c r="J433" s="1" t="s">
        <v>52</v>
      </c>
      <c r="K433" s="1" t="s">
        <v>52</v>
      </c>
      <c r="M433" s="1" t="s">
        <v>52</v>
      </c>
      <c r="O433" s="1" t="s">
        <v>52</v>
      </c>
      <c r="P433" s="1" t="s">
        <v>52</v>
      </c>
      <c r="Q433" s="1" t="s">
        <v>52</v>
      </c>
      <c r="R433" s="1" t="s">
        <v>52</v>
      </c>
      <c r="S433" s="1" t="s">
        <v>52</v>
      </c>
      <c r="T433" s="1" t="s">
        <v>52</v>
      </c>
    </row>
    <row r="434" spans="1:20" ht="20.100000000000001" customHeight="1" x14ac:dyDescent="0.3">
      <c r="A434" s="33" t="s">
        <v>2694</v>
      </c>
      <c r="B434" s="34">
        <v>0</v>
      </c>
      <c r="C434" s="34">
        <v>0</v>
      </c>
      <c r="D434" s="34">
        <v>0</v>
      </c>
      <c r="E434" s="34">
        <v>0</v>
      </c>
      <c r="F434" s="33" t="s">
        <v>52</v>
      </c>
      <c r="G434" s="1" t="s">
        <v>447</v>
      </c>
      <c r="H434" s="1" t="s">
        <v>2313</v>
      </c>
      <c r="I434" s="1" t="s">
        <v>2695</v>
      </c>
      <c r="J434" s="1" t="s">
        <v>52</v>
      </c>
      <c r="K434" s="1" t="s">
        <v>52</v>
      </c>
      <c r="M434" s="1" t="s">
        <v>52</v>
      </c>
      <c r="O434" s="1" t="s">
        <v>52</v>
      </c>
      <c r="P434" s="1" t="s">
        <v>52</v>
      </c>
      <c r="Q434" s="1" t="s">
        <v>52</v>
      </c>
      <c r="R434" s="1" t="s">
        <v>52</v>
      </c>
      <c r="S434" s="1" t="s">
        <v>52</v>
      </c>
      <c r="T434" s="1" t="s">
        <v>52</v>
      </c>
    </row>
    <row r="435" spans="1:20" ht="20.100000000000001" customHeight="1" x14ac:dyDescent="0.3">
      <c r="A435" s="33" t="s">
        <v>2696</v>
      </c>
      <c r="B435" s="34">
        <v>0</v>
      </c>
      <c r="C435" s="34">
        <v>0</v>
      </c>
      <c r="D435" s="34">
        <v>0</v>
      </c>
      <c r="E435" s="34">
        <v>0</v>
      </c>
      <c r="F435" s="33" t="s">
        <v>52</v>
      </c>
      <c r="G435" s="1" t="s">
        <v>447</v>
      </c>
      <c r="H435" s="1" t="s">
        <v>2313</v>
      </c>
      <c r="I435" s="1" t="s">
        <v>2697</v>
      </c>
      <c r="J435" s="1" t="s">
        <v>52</v>
      </c>
      <c r="K435" s="1" t="s">
        <v>52</v>
      </c>
      <c r="M435" s="1" t="s">
        <v>52</v>
      </c>
      <c r="O435" s="1" t="s">
        <v>52</v>
      </c>
      <c r="P435" s="1" t="s">
        <v>52</v>
      </c>
      <c r="Q435" s="1" t="s">
        <v>52</v>
      </c>
      <c r="R435" s="1" t="s">
        <v>52</v>
      </c>
      <c r="S435" s="1" t="s">
        <v>52</v>
      </c>
      <c r="T435" s="1" t="s">
        <v>52</v>
      </c>
    </row>
    <row r="436" spans="1:20" ht="20.100000000000001" customHeight="1" x14ac:dyDescent="0.3">
      <c r="A436" s="33" t="s">
        <v>2698</v>
      </c>
      <c r="B436" s="34">
        <v>0</v>
      </c>
      <c r="C436" s="34">
        <v>0</v>
      </c>
      <c r="D436" s="34">
        <v>0</v>
      </c>
      <c r="E436" s="34">
        <v>0</v>
      </c>
      <c r="F436" s="33" t="s">
        <v>52</v>
      </c>
      <c r="G436" s="1" t="s">
        <v>447</v>
      </c>
      <c r="H436" s="1" t="s">
        <v>2313</v>
      </c>
      <c r="I436" s="1" t="s">
        <v>2699</v>
      </c>
      <c r="J436" s="1" t="s">
        <v>52</v>
      </c>
      <c r="K436" s="1" t="s">
        <v>52</v>
      </c>
      <c r="M436" s="1" t="s">
        <v>52</v>
      </c>
      <c r="O436" s="1" t="s">
        <v>52</v>
      </c>
      <c r="P436" s="1" t="s">
        <v>52</v>
      </c>
      <c r="Q436" s="1" t="s">
        <v>52</v>
      </c>
      <c r="R436" s="1" t="s">
        <v>52</v>
      </c>
      <c r="S436" s="1" t="s">
        <v>52</v>
      </c>
      <c r="T436" s="1" t="s">
        <v>52</v>
      </c>
    </row>
    <row r="437" spans="1:20" ht="20.100000000000001" customHeight="1" x14ac:dyDescent="0.3">
      <c r="A437" s="33" t="s">
        <v>2700</v>
      </c>
      <c r="B437" s="34">
        <v>0</v>
      </c>
      <c r="C437" s="34">
        <v>0</v>
      </c>
      <c r="D437" s="34">
        <v>0</v>
      </c>
      <c r="E437" s="34">
        <v>0</v>
      </c>
      <c r="F437" s="33" t="s">
        <v>52</v>
      </c>
      <c r="G437" s="1" t="s">
        <v>447</v>
      </c>
      <c r="H437" s="1" t="s">
        <v>2313</v>
      </c>
      <c r="I437" s="1" t="s">
        <v>2701</v>
      </c>
      <c r="J437" s="1" t="s">
        <v>52</v>
      </c>
      <c r="K437" s="1" t="s">
        <v>52</v>
      </c>
      <c r="M437" s="1" t="s">
        <v>52</v>
      </c>
      <c r="O437" s="1" t="s">
        <v>52</v>
      </c>
      <c r="P437" s="1" t="s">
        <v>52</v>
      </c>
      <c r="Q437" s="1" t="s">
        <v>52</v>
      </c>
      <c r="R437" s="1" t="s">
        <v>52</v>
      </c>
      <c r="S437" s="1" t="s">
        <v>52</v>
      </c>
      <c r="T437" s="1" t="s">
        <v>52</v>
      </c>
    </row>
    <row r="438" spans="1:20" ht="20.100000000000001" customHeight="1" x14ac:dyDescent="0.3">
      <c r="A438" s="33" t="s">
        <v>2702</v>
      </c>
      <c r="B438" s="34">
        <v>0</v>
      </c>
      <c r="C438" s="34">
        <v>0</v>
      </c>
      <c r="D438" s="34">
        <v>0</v>
      </c>
      <c r="E438" s="34">
        <v>0</v>
      </c>
      <c r="F438" s="33" t="s">
        <v>52</v>
      </c>
      <c r="G438" s="1" t="s">
        <v>447</v>
      </c>
      <c r="H438" s="1" t="s">
        <v>2313</v>
      </c>
      <c r="I438" s="1" t="s">
        <v>2703</v>
      </c>
      <c r="J438" s="1" t="s">
        <v>52</v>
      </c>
      <c r="K438" s="1" t="s">
        <v>52</v>
      </c>
      <c r="M438" s="1" t="s">
        <v>52</v>
      </c>
      <c r="O438" s="1" t="s">
        <v>52</v>
      </c>
      <c r="P438" s="1" t="s">
        <v>52</v>
      </c>
      <c r="Q438" s="1" t="s">
        <v>52</v>
      </c>
      <c r="R438" s="1" t="s">
        <v>52</v>
      </c>
      <c r="S438" s="1" t="s">
        <v>52</v>
      </c>
      <c r="T438" s="1" t="s">
        <v>52</v>
      </c>
    </row>
    <row r="439" spans="1:20" ht="20.100000000000001" customHeight="1" x14ac:dyDescent="0.3">
      <c r="A439" s="33" t="s">
        <v>2704</v>
      </c>
      <c r="B439" s="34">
        <v>0</v>
      </c>
      <c r="C439" s="34">
        <v>0</v>
      </c>
      <c r="D439" s="34">
        <v>0</v>
      </c>
      <c r="E439" s="34">
        <v>0</v>
      </c>
      <c r="F439" s="33" t="s">
        <v>52</v>
      </c>
      <c r="G439" s="1" t="s">
        <v>447</v>
      </c>
      <c r="H439" s="1" t="s">
        <v>2313</v>
      </c>
      <c r="I439" s="1" t="s">
        <v>2705</v>
      </c>
      <c r="J439" s="1" t="s">
        <v>52</v>
      </c>
      <c r="K439" s="1" t="s">
        <v>52</v>
      </c>
      <c r="M439" s="1" t="s">
        <v>52</v>
      </c>
      <c r="O439" s="1" t="s">
        <v>52</v>
      </c>
      <c r="P439" s="1" t="s">
        <v>52</v>
      </c>
      <c r="Q439" s="1" t="s">
        <v>52</v>
      </c>
      <c r="R439" s="1" t="s">
        <v>52</v>
      </c>
      <c r="S439" s="1" t="s">
        <v>52</v>
      </c>
      <c r="T439" s="1" t="s">
        <v>52</v>
      </c>
    </row>
    <row r="440" spans="1:20" ht="20.100000000000001" customHeight="1" x14ac:dyDescent="0.3">
      <c r="A440" s="33" t="s">
        <v>2706</v>
      </c>
      <c r="B440" s="34">
        <v>0</v>
      </c>
      <c r="C440" s="34">
        <v>0</v>
      </c>
      <c r="D440" s="34">
        <v>0</v>
      </c>
      <c r="E440" s="34">
        <v>0</v>
      </c>
      <c r="F440" s="33" t="s">
        <v>52</v>
      </c>
      <c r="G440" s="1" t="s">
        <v>447</v>
      </c>
      <c r="H440" s="1" t="s">
        <v>2313</v>
      </c>
      <c r="I440" s="1" t="s">
        <v>2707</v>
      </c>
      <c r="J440" s="1" t="s">
        <v>52</v>
      </c>
      <c r="K440" s="1" t="s">
        <v>52</v>
      </c>
      <c r="M440" s="1" t="s">
        <v>52</v>
      </c>
      <c r="O440" s="1" t="s">
        <v>52</v>
      </c>
      <c r="P440" s="1" t="s">
        <v>52</v>
      </c>
      <c r="Q440" s="1" t="s">
        <v>52</v>
      </c>
      <c r="R440" s="1" t="s">
        <v>52</v>
      </c>
      <c r="S440" s="1" t="s">
        <v>52</v>
      </c>
      <c r="T440" s="1" t="s">
        <v>52</v>
      </c>
    </row>
    <row r="441" spans="1:20" ht="20.100000000000001" customHeight="1" x14ac:dyDescent="0.3">
      <c r="A441" s="33" t="s">
        <v>2708</v>
      </c>
      <c r="B441" s="34">
        <v>0</v>
      </c>
      <c r="C441" s="34">
        <v>0</v>
      </c>
      <c r="D441" s="34">
        <v>0</v>
      </c>
      <c r="E441" s="34">
        <v>0</v>
      </c>
      <c r="F441" s="33" t="s">
        <v>52</v>
      </c>
      <c r="G441" s="1" t="s">
        <v>447</v>
      </c>
      <c r="H441" s="1" t="s">
        <v>2313</v>
      </c>
      <c r="I441" s="1" t="s">
        <v>2709</v>
      </c>
      <c r="J441" s="1" t="s">
        <v>52</v>
      </c>
      <c r="K441" s="1" t="s">
        <v>52</v>
      </c>
      <c r="M441" s="1" t="s">
        <v>52</v>
      </c>
      <c r="O441" s="1" t="s">
        <v>52</v>
      </c>
      <c r="P441" s="1" t="s">
        <v>52</v>
      </c>
      <c r="Q441" s="1" t="s">
        <v>52</v>
      </c>
      <c r="R441" s="1" t="s">
        <v>52</v>
      </c>
      <c r="S441" s="1" t="s">
        <v>52</v>
      </c>
      <c r="T441" s="1" t="s">
        <v>52</v>
      </c>
    </row>
    <row r="442" spans="1:20" ht="20.100000000000001" customHeight="1" x14ac:dyDescent="0.3">
      <c r="A442" s="33" t="s">
        <v>2710</v>
      </c>
      <c r="B442" s="34">
        <v>0</v>
      </c>
      <c r="C442" s="34">
        <v>0</v>
      </c>
      <c r="D442" s="34">
        <v>0</v>
      </c>
      <c r="E442" s="34">
        <v>0</v>
      </c>
      <c r="F442" s="33" t="s">
        <v>52</v>
      </c>
      <c r="G442" s="1" t="s">
        <v>447</v>
      </c>
      <c r="H442" s="1" t="s">
        <v>2313</v>
      </c>
      <c r="I442" s="1" t="s">
        <v>2711</v>
      </c>
      <c r="J442" s="1" t="s">
        <v>52</v>
      </c>
      <c r="K442" s="1" t="s">
        <v>52</v>
      </c>
      <c r="M442" s="1" t="s">
        <v>52</v>
      </c>
      <c r="O442" s="1" t="s">
        <v>52</v>
      </c>
      <c r="P442" s="1" t="s">
        <v>52</v>
      </c>
      <c r="Q442" s="1" t="s">
        <v>52</v>
      </c>
      <c r="R442" s="1" t="s">
        <v>52</v>
      </c>
      <c r="S442" s="1" t="s">
        <v>52</v>
      </c>
      <c r="T442" s="1" t="s">
        <v>52</v>
      </c>
    </row>
    <row r="443" spans="1:20" ht="20.100000000000001" customHeight="1" x14ac:dyDescent="0.3">
      <c r="A443" s="33" t="s">
        <v>2712</v>
      </c>
      <c r="B443" s="34">
        <v>0</v>
      </c>
      <c r="C443" s="34">
        <v>0</v>
      </c>
      <c r="D443" s="34">
        <v>0</v>
      </c>
      <c r="E443" s="34">
        <v>0</v>
      </c>
      <c r="F443" s="33" t="s">
        <v>52</v>
      </c>
      <c r="G443" s="1" t="s">
        <v>447</v>
      </c>
      <c r="H443" s="1" t="s">
        <v>2313</v>
      </c>
      <c r="I443" s="1" t="s">
        <v>2713</v>
      </c>
      <c r="J443" s="1" t="s">
        <v>52</v>
      </c>
      <c r="K443" s="1" t="s">
        <v>52</v>
      </c>
      <c r="M443" s="1" t="s">
        <v>52</v>
      </c>
      <c r="O443" s="1" t="s">
        <v>52</v>
      </c>
      <c r="P443" s="1" t="s">
        <v>52</v>
      </c>
      <c r="Q443" s="1" t="s">
        <v>52</v>
      </c>
      <c r="R443" s="1" t="s">
        <v>52</v>
      </c>
      <c r="S443" s="1" t="s">
        <v>52</v>
      </c>
      <c r="T443" s="1" t="s">
        <v>52</v>
      </c>
    </row>
    <row r="444" spans="1:20" ht="20.100000000000001" customHeight="1" x14ac:dyDescent="0.3">
      <c r="A444" s="33" t="s">
        <v>2315</v>
      </c>
      <c r="B444" s="34">
        <v>0</v>
      </c>
      <c r="C444" s="34">
        <v>0</v>
      </c>
      <c r="D444" s="34">
        <v>0</v>
      </c>
      <c r="E444" s="34">
        <v>0</v>
      </c>
      <c r="F444" s="33" t="s">
        <v>52</v>
      </c>
      <c r="G444" s="1" t="s">
        <v>447</v>
      </c>
      <c r="H444" s="1" t="s">
        <v>2313</v>
      </c>
      <c r="I444" s="1" t="s">
        <v>2315</v>
      </c>
      <c r="J444" s="1" t="s">
        <v>52</v>
      </c>
      <c r="K444" s="1" t="s">
        <v>52</v>
      </c>
      <c r="M444" s="1" t="s">
        <v>52</v>
      </c>
      <c r="O444" s="1" t="s">
        <v>52</v>
      </c>
      <c r="P444" s="1" t="s">
        <v>52</v>
      </c>
      <c r="Q444" s="1" t="s">
        <v>52</v>
      </c>
      <c r="R444" s="1" t="s">
        <v>52</v>
      </c>
      <c r="S444" s="1" t="s">
        <v>52</v>
      </c>
      <c r="T444" s="1" t="s">
        <v>52</v>
      </c>
    </row>
    <row r="445" spans="1:20" ht="20.100000000000001" customHeight="1" x14ac:dyDescent="0.3">
      <c r="A445" s="33" t="s">
        <v>2714</v>
      </c>
      <c r="B445" s="34">
        <v>0</v>
      </c>
      <c r="C445" s="34">
        <v>0</v>
      </c>
      <c r="D445" s="34">
        <v>0</v>
      </c>
      <c r="E445" s="34">
        <v>0</v>
      </c>
      <c r="F445" s="33" t="s">
        <v>52</v>
      </c>
      <c r="G445" s="1" t="s">
        <v>447</v>
      </c>
      <c r="H445" s="1" t="s">
        <v>2313</v>
      </c>
      <c r="I445" s="1" t="s">
        <v>2715</v>
      </c>
      <c r="J445" s="1" t="s">
        <v>52</v>
      </c>
      <c r="K445" s="1" t="s">
        <v>52</v>
      </c>
      <c r="M445" s="1" t="s">
        <v>52</v>
      </c>
      <c r="O445" s="1" t="s">
        <v>52</v>
      </c>
      <c r="P445" s="1" t="s">
        <v>52</v>
      </c>
      <c r="Q445" s="1" t="s">
        <v>52</v>
      </c>
      <c r="R445" s="1" t="s">
        <v>52</v>
      </c>
      <c r="S445" s="1" t="s">
        <v>52</v>
      </c>
      <c r="T445" s="1" t="s">
        <v>52</v>
      </c>
    </row>
    <row r="446" spans="1:20" ht="20.100000000000001" customHeight="1" x14ac:dyDescent="0.3">
      <c r="A446" s="33" t="s">
        <v>2716</v>
      </c>
      <c r="B446" s="34">
        <v>0</v>
      </c>
      <c r="C446" s="34">
        <v>0</v>
      </c>
      <c r="D446" s="34">
        <v>0</v>
      </c>
      <c r="E446" s="34">
        <v>0</v>
      </c>
      <c r="F446" s="33" t="s">
        <v>52</v>
      </c>
      <c r="G446" s="1" t="s">
        <v>447</v>
      </c>
      <c r="H446" s="1" t="s">
        <v>2313</v>
      </c>
      <c r="I446" s="1" t="s">
        <v>2717</v>
      </c>
      <c r="J446" s="1" t="s">
        <v>52</v>
      </c>
      <c r="K446" s="1" t="s">
        <v>52</v>
      </c>
      <c r="M446" s="1" t="s">
        <v>52</v>
      </c>
      <c r="O446" s="1" t="s">
        <v>52</v>
      </c>
      <c r="P446" s="1" t="s">
        <v>52</v>
      </c>
      <c r="Q446" s="1" t="s">
        <v>52</v>
      </c>
      <c r="R446" s="1" t="s">
        <v>52</v>
      </c>
      <c r="S446" s="1" t="s">
        <v>52</v>
      </c>
      <c r="T446" s="1" t="s">
        <v>52</v>
      </c>
    </row>
    <row r="447" spans="1:20" ht="20.100000000000001" customHeight="1" x14ac:dyDescent="0.3">
      <c r="A447" s="33" t="s">
        <v>2718</v>
      </c>
      <c r="B447" s="34">
        <v>0</v>
      </c>
      <c r="C447" s="34">
        <v>0</v>
      </c>
      <c r="D447" s="34">
        <v>0</v>
      </c>
      <c r="E447" s="34">
        <v>0</v>
      </c>
      <c r="F447" s="33" t="s">
        <v>52</v>
      </c>
      <c r="G447" s="1" t="s">
        <v>447</v>
      </c>
      <c r="H447" s="1" t="s">
        <v>2313</v>
      </c>
      <c r="I447" s="1" t="s">
        <v>2719</v>
      </c>
      <c r="J447" s="1" t="s">
        <v>52</v>
      </c>
      <c r="K447" s="1" t="s">
        <v>52</v>
      </c>
      <c r="M447" s="1" t="s">
        <v>52</v>
      </c>
      <c r="O447" s="1" t="s">
        <v>52</v>
      </c>
      <c r="P447" s="1" t="s">
        <v>52</v>
      </c>
      <c r="Q447" s="1" t="s">
        <v>52</v>
      </c>
      <c r="R447" s="1" t="s">
        <v>52</v>
      </c>
      <c r="S447" s="1" t="s">
        <v>52</v>
      </c>
      <c r="T447" s="1" t="s">
        <v>52</v>
      </c>
    </row>
    <row r="448" spans="1:20" ht="20.100000000000001" customHeight="1" x14ac:dyDescent="0.3">
      <c r="A448" s="33" t="s">
        <v>2720</v>
      </c>
      <c r="B448" s="34">
        <v>0</v>
      </c>
      <c r="C448" s="34">
        <v>0</v>
      </c>
      <c r="D448" s="34">
        <v>0</v>
      </c>
      <c r="E448" s="34">
        <v>0</v>
      </c>
      <c r="F448" s="33" t="s">
        <v>52</v>
      </c>
      <c r="G448" s="1" t="s">
        <v>447</v>
      </c>
      <c r="H448" s="1" t="s">
        <v>2313</v>
      </c>
      <c r="I448" s="1" t="s">
        <v>2721</v>
      </c>
      <c r="J448" s="1" t="s">
        <v>52</v>
      </c>
      <c r="K448" s="1" t="s">
        <v>52</v>
      </c>
      <c r="M448" s="1" t="s">
        <v>52</v>
      </c>
      <c r="O448" s="1" t="s">
        <v>52</v>
      </c>
      <c r="P448" s="1" t="s">
        <v>52</v>
      </c>
      <c r="Q448" s="1" t="s">
        <v>52</v>
      </c>
      <c r="R448" s="1" t="s">
        <v>52</v>
      </c>
      <c r="S448" s="1" t="s">
        <v>52</v>
      </c>
      <c r="T448" s="1" t="s">
        <v>52</v>
      </c>
    </row>
    <row r="449" spans="1:20" ht="20.100000000000001" customHeight="1" x14ac:dyDescent="0.3">
      <c r="A449" s="33" t="s">
        <v>2580</v>
      </c>
      <c r="B449" s="34">
        <v>0</v>
      </c>
      <c r="C449" s="34">
        <v>0</v>
      </c>
      <c r="D449" s="34">
        <v>0</v>
      </c>
      <c r="E449" s="34">
        <v>0</v>
      </c>
      <c r="F449" s="33" t="s">
        <v>52</v>
      </c>
      <c r="G449" s="1" t="s">
        <v>447</v>
      </c>
      <c r="H449" s="1" t="s">
        <v>2313</v>
      </c>
      <c r="I449" s="1" t="s">
        <v>2581</v>
      </c>
      <c r="J449" s="1" t="s">
        <v>52</v>
      </c>
      <c r="K449" s="1" t="s">
        <v>52</v>
      </c>
      <c r="M449" s="1" t="s">
        <v>52</v>
      </c>
      <c r="O449" s="1" t="s">
        <v>52</v>
      </c>
      <c r="P449" s="1" t="s">
        <v>52</v>
      </c>
      <c r="Q449" s="1" t="s">
        <v>52</v>
      </c>
      <c r="R449" s="1" t="s">
        <v>52</v>
      </c>
      <c r="S449" s="1" t="s">
        <v>52</v>
      </c>
      <c r="T449" s="1" t="s">
        <v>52</v>
      </c>
    </row>
    <row r="450" spans="1:20" ht="20.100000000000001" customHeight="1" x14ac:dyDescent="0.3">
      <c r="A450" s="33" t="s">
        <v>2582</v>
      </c>
      <c r="B450" s="34">
        <v>0</v>
      </c>
      <c r="C450" s="34">
        <v>0</v>
      </c>
      <c r="D450" s="34">
        <v>0</v>
      </c>
      <c r="E450" s="34">
        <v>0</v>
      </c>
      <c r="F450" s="33" t="s">
        <v>52</v>
      </c>
      <c r="G450" s="1" t="s">
        <v>447</v>
      </c>
      <c r="H450" s="1" t="s">
        <v>2313</v>
      </c>
      <c r="I450" s="1" t="s">
        <v>2583</v>
      </c>
      <c r="J450" s="1" t="s">
        <v>52</v>
      </c>
      <c r="K450" s="1" t="s">
        <v>52</v>
      </c>
      <c r="M450" s="1" t="s">
        <v>52</v>
      </c>
      <c r="O450" s="1" t="s">
        <v>52</v>
      </c>
      <c r="P450" s="1" t="s">
        <v>52</v>
      </c>
      <c r="Q450" s="1" t="s">
        <v>52</v>
      </c>
      <c r="R450" s="1" t="s">
        <v>52</v>
      </c>
      <c r="S450" s="1" t="s">
        <v>52</v>
      </c>
      <c r="T450" s="1" t="s">
        <v>52</v>
      </c>
    </row>
    <row r="451" spans="1:20" ht="20.100000000000001" customHeight="1" x14ac:dyDescent="0.3">
      <c r="A451" s="33" t="s">
        <v>2315</v>
      </c>
      <c r="B451" s="34">
        <v>0</v>
      </c>
      <c r="C451" s="34">
        <v>0</v>
      </c>
      <c r="D451" s="34">
        <v>0</v>
      </c>
      <c r="E451" s="34">
        <v>0</v>
      </c>
      <c r="F451" s="33" t="s">
        <v>52</v>
      </c>
      <c r="G451" s="1" t="s">
        <v>447</v>
      </c>
      <c r="H451" s="1" t="s">
        <v>2313</v>
      </c>
      <c r="I451" s="1" t="s">
        <v>52</v>
      </c>
      <c r="J451" s="1" t="s">
        <v>52</v>
      </c>
      <c r="K451" s="1" t="s">
        <v>52</v>
      </c>
      <c r="M451" s="1" t="s">
        <v>52</v>
      </c>
      <c r="O451" s="1" t="s">
        <v>52</v>
      </c>
      <c r="P451" s="1" t="s">
        <v>52</v>
      </c>
      <c r="Q451" s="1" t="s">
        <v>52</v>
      </c>
      <c r="R451" s="1" t="s">
        <v>52</v>
      </c>
      <c r="S451" s="1" t="s">
        <v>52</v>
      </c>
      <c r="T451" s="1" t="s">
        <v>52</v>
      </c>
    </row>
    <row r="452" spans="1:20" ht="20.100000000000001" customHeight="1" x14ac:dyDescent="0.3">
      <c r="A452" s="33" t="s">
        <v>2722</v>
      </c>
      <c r="B452" s="34">
        <v>0</v>
      </c>
      <c r="C452" s="34">
        <v>0</v>
      </c>
      <c r="D452" s="34">
        <v>0</v>
      </c>
      <c r="E452" s="34">
        <v>0</v>
      </c>
      <c r="F452" s="33" t="s">
        <v>52</v>
      </c>
      <c r="G452" s="1" t="s">
        <v>447</v>
      </c>
      <c r="H452" s="1" t="s">
        <v>2313</v>
      </c>
      <c r="I452" s="1" t="s">
        <v>2723</v>
      </c>
      <c r="J452" s="1" t="s">
        <v>52</v>
      </c>
      <c r="K452" s="1" t="s">
        <v>52</v>
      </c>
      <c r="M452" s="1" t="s">
        <v>52</v>
      </c>
      <c r="O452" s="1" t="s">
        <v>52</v>
      </c>
      <c r="P452" s="1" t="s">
        <v>52</v>
      </c>
      <c r="Q452" s="1" t="s">
        <v>52</v>
      </c>
      <c r="R452" s="1" t="s">
        <v>52</v>
      </c>
      <c r="S452" s="1" t="s">
        <v>52</v>
      </c>
      <c r="T452" s="1" t="s">
        <v>52</v>
      </c>
    </row>
    <row r="453" spans="1:20" ht="20.100000000000001" customHeight="1" x14ac:dyDescent="0.3">
      <c r="A453" s="33" t="s">
        <v>2724</v>
      </c>
      <c r="B453" s="34">
        <v>0</v>
      </c>
      <c r="C453" s="34">
        <v>0</v>
      </c>
      <c r="D453" s="34">
        <v>0</v>
      </c>
      <c r="E453" s="34">
        <v>0</v>
      </c>
      <c r="F453" s="33" t="s">
        <v>52</v>
      </c>
      <c r="G453" s="1" t="s">
        <v>447</v>
      </c>
      <c r="H453" s="1" t="s">
        <v>2313</v>
      </c>
      <c r="I453" s="1" t="s">
        <v>2725</v>
      </c>
      <c r="J453" s="1" t="s">
        <v>52</v>
      </c>
      <c r="K453" s="1" t="s">
        <v>52</v>
      </c>
      <c r="M453" s="1" t="s">
        <v>52</v>
      </c>
      <c r="O453" s="1" t="s">
        <v>52</v>
      </c>
      <c r="P453" s="1" t="s">
        <v>52</v>
      </c>
      <c r="Q453" s="1" t="s">
        <v>52</v>
      </c>
      <c r="R453" s="1" t="s">
        <v>52</v>
      </c>
      <c r="S453" s="1" t="s">
        <v>52</v>
      </c>
      <c r="T453" s="1" t="s">
        <v>52</v>
      </c>
    </row>
    <row r="454" spans="1:20" ht="20.100000000000001" customHeight="1" x14ac:dyDescent="0.3">
      <c r="A454" s="33" t="s">
        <v>2726</v>
      </c>
      <c r="B454" s="34">
        <v>0</v>
      </c>
      <c r="C454" s="34">
        <v>0</v>
      </c>
      <c r="D454" s="34">
        <v>0</v>
      </c>
      <c r="E454" s="34">
        <v>0</v>
      </c>
      <c r="F454" s="33" t="s">
        <v>52</v>
      </c>
      <c r="G454" s="1" t="s">
        <v>447</v>
      </c>
      <c r="H454" s="1" t="s">
        <v>2313</v>
      </c>
      <c r="I454" s="1" t="s">
        <v>2727</v>
      </c>
      <c r="J454" s="1" t="s">
        <v>52</v>
      </c>
      <c r="K454" s="1" t="s">
        <v>52</v>
      </c>
      <c r="M454" s="1" t="s">
        <v>52</v>
      </c>
      <c r="O454" s="1" t="s">
        <v>52</v>
      </c>
      <c r="P454" s="1" t="s">
        <v>52</v>
      </c>
      <c r="Q454" s="1" t="s">
        <v>52</v>
      </c>
      <c r="R454" s="1" t="s">
        <v>52</v>
      </c>
      <c r="S454" s="1" t="s">
        <v>52</v>
      </c>
      <c r="T454" s="1" t="s">
        <v>52</v>
      </c>
    </row>
    <row r="455" spans="1:20" ht="20.100000000000001" customHeight="1" x14ac:dyDescent="0.3">
      <c r="A455" s="33" t="s">
        <v>2728</v>
      </c>
      <c r="B455" s="34">
        <v>0</v>
      </c>
      <c r="C455" s="34">
        <v>0</v>
      </c>
      <c r="D455" s="34">
        <v>0</v>
      </c>
      <c r="E455" s="34">
        <v>0</v>
      </c>
      <c r="F455" s="33" t="s">
        <v>52</v>
      </c>
      <c r="G455" s="1" t="s">
        <v>447</v>
      </c>
      <c r="H455" s="1" t="s">
        <v>2313</v>
      </c>
      <c r="I455" s="1" t="s">
        <v>2729</v>
      </c>
      <c r="J455" s="1" t="s">
        <v>52</v>
      </c>
      <c r="K455" s="1" t="s">
        <v>52</v>
      </c>
      <c r="M455" s="1" t="s">
        <v>52</v>
      </c>
      <c r="O455" s="1" t="s">
        <v>52</v>
      </c>
      <c r="P455" s="1" t="s">
        <v>52</v>
      </c>
      <c r="Q455" s="1" t="s">
        <v>52</v>
      </c>
      <c r="R455" s="1" t="s">
        <v>52</v>
      </c>
      <c r="S455" s="1" t="s">
        <v>52</v>
      </c>
      <c r="T455" s="1" t="s">
        <v>52</v>
      </c>
    </row>
    <row r="456" spans="1:20" ht="20.100000000000001" customHeight="1" x14ac:dyDescent="0.3">
      <c r="A456" s="33" t="s">
        <v>2730</v>
      </c>
      <c r="B456" s="34">
        <v>0</v>
      </c>
      <c r="C456" s="34">
        <v>0</v>
      </c>
      <c r="D456" s="34">
        <v>0</v>
      </c>
      <c r="E456" s="34">
        <v>0</v>
      </c>
      <c r="F456" s="33" t="s">
        <v>52</v>
      </c>
      <c r="G456" s="1" t="s">
        <v>447</v>
      </c>
      <c r="H456" s="1" t="s">
        <v>2313</v>
      </c>
      <c r="I456" s="1" t="s">
        <v>2731</v>
      </c>
      <c r="J456" s="1" t="s">
        <v>52</v>
      </c>
      <c r="K456" s="1" t="s">
        <v>52</v>
      </c>
      <c r="M456" s="1" t="s">
        <v>52</v>
      </c>
      <c r="O456" s="1" t="s">
        <v>52</v>
      </c>
      <c r="P456" s="1" t="s">
        <v>52</v>
      </c>
      <c r="Q456" s="1" t="s">
        <v>52</v>
      </c>
      <c r="R456" s="1" t="s">
        <v>52</v>
      </c>
      <c r="S456" s="1" t="s">
        <v>52</v>
      </c>
      <c r="T456" s="1" t="s">
        <v>52</v>
      </c>
    </row>
    <row r="457" spans="1:20" ht="20.100000000000001" customHeight="1" x14ac:dyDescent="0.3">
      <c r="A457" s="33" t="s">
        <v>2732</v>
      </c>
      <c r="B457" s="34">
        <v>0</v>
      </c>
      <c r="C457" s="34">
        <v>0</v>
      </c>
      <c r="D457" s="34">
        <v>0</v>
      </c>
      <c r="E457" s="34">
        <v>0</v>
      </c>
      <c r="F457" s="33" t="s">
        <v>52</v>
      </c>
      <c r="G457" s="1" t="s">
        <v>447</v>
      </c>
      <c r="H457" s="1" t="s">
        <v>2313</v>
      </c>
      <c r="I457" s="1" t="s">
        <v>2733</v>
      </c>
      <c r="J457" s="1" t="s">
        <v>52</v>
      </c>
      <c r="K457" s="1" t="s">
        <v>52</v>
      </c>
      <c r="M457" s="1" t="s">
        <v>52</v>
      </c>
      <c r="O457" s="1" t="s">
        <v>52</v>
      </c>
      <c r="P457" s="1" t="s">
        <v>52</v>
      </c>
      <c r="Q457" s="1" t="s">
        <v>52</v>
      </c>
      <c r="R457" s="1" t="s">
        <v>52</v>
      </c>
      <c r="S457" s="1" t="s">
        <v>52</v>
      </c>
      <c r="T457" s="1" t="s">
        <v>52</v>
      </c>
    </row>
    <row r="458" spans="1:20" ht="20.100000000000001" customHeight="1" x14ac:dyDescent="0.3">
      <c r="A458" s="33" t="s">
        <v>2734</v>
      </c>
      <c r="B458" s="34">
        <v>0</v>
      </c>
      <c r="C458" s="34">
        <v>0</v>
      </c>
      <c r="D458" s="34">
        <v>0</v>
      </c>
      <c r="E458" s="34">
        <v>0</v>
      </c>
      <c r="F458" s="33" t="s">
        <v>52</v>
      </c>
      <c r="G458" s="1" t="s">
        <v>447</v>
      </c>
      <c r="H458" s="1" t="s">
        <v>2313</v>
      </c>
      <c r="I458" s="1" t="s">
        <v>2735</v>
      </c>
      <c r="J458" s="1" t="s">
        <v>52</v>
      </c>
      <c r="K458" s="1" t="s">
        <v>52</v>
      </c>
      <c r="M458" s="1" t="s">
        <v>52</v>
      </c>
      <c r="O458" s="1" t="s">
        <v>52</v>
      </c>
      <c r="P458" s="1" t="s">
        <v>52</v>
      </c>
      <c r="Q458" s="1" t="s">
        <v>52</v>
      </c>
      <c r="R458" s="1" t="s">
        <v>52</v>
      </c>
      <c r="S458" s="1" t="s">
        <v>52</v>
      </c>
      <c r="T458" s="1" t="s">
        <v>52</v>
      </c>
    </row>
    <row r="459" spans="1:20" ht="20.100000000000001" customHeight="1" x14ac:dyDescent="0.3">
      <c r="A459" s="33" t="s">
        <v>2736</v>
      </c>
      <c r="B459" s="34">
        <v>0</v>
      </c>
      <c r="C459" s="34">
        <v>0</v>
      </c>
      <c r="D459" s="34">
        <v>0</v>
      </c>
      <c r="E459" s="34">
        <v>0</v>
      </c>
      <c r="F459" s="33" t="s">
        <v>52</v>
      </c>
      <c r="G459" s="1" t="s">
        <v>447</v>
      </c>
      <c r="H459" s="1" t="s">
        <v>2313</v>
      </c>
      <c r="I459" s="1" t="s">
        <v>2737</v>
      </c>
      <c r="J459" s="1" t="s">
        <v>52</v>
      </c>
      <c r="K459" s="1" t="s">
        <v>52</v>
      </c>
      <c r="M459" s="1" t="s">
        <v>52</v>
      </c>
      <c r="O459" s="1" t="s">
        <v>52</v>
      </c>
      <c r="P459" s="1" t="s">
        <v>52</v>
      </c>
      <c r="Q459" s="1" t="s">
        <v>52</v>
      </c>
      <c r="R459" s="1" t="s">
        <v>52</v>
      </c>
      <c r="S459" s="1" t="s">
        <v>52</v>
      </c>
      <c r="T459" s="1" t="s">
        <v>52</v>
      </c>
    </row>
    <row r="460" spans="1:20" ht="20.100000000000001" customHeight="1" x14ac:dyDescent="0.3">
      <c r="A460" s="33" t="s">
        <v>2738</v>
      </c>
      <c r="B460" s="34">
        <v>0</v>
      </c>
      <c r="C460" s="34">
        <v>0</v>
      </c>
      <c r="D460" s="34">
        <v>0</v>
      </c>
      <c r="E460" s="34">
        <v>0</v>
      </c>
      <c r="F460" s="33" t="s">
        <v>52</v>
      </c>
      <c r="G460" s="1" t="s">
        <v>447</v>
      </c>
      <c r="H460" s="1" t="s">
        <v>2313</v>
      </c>
      <c r="I460" s="1" t="s">
        <v>2739</v>
      </c>
      <c r="J460" s="1" t="s">
        <v>52</v>
      </c>
      <c r="K460" s="1" t="s">
        <v>52</v>
      </c>
      <c r="M460" s="1" t="s">
        <v>52</v>
      </c>
      <c r="O460" s="1" t="s">
        <v>52</v>
      </c>
      <c r="P460" s="1" t="s">
        <v>52</v>
      </c>
      <c r="Q460" s="1" t="s">
        <v>52</v>
      </c>
      <c r="R460" s="1" t="s">
        <v>52</v>
      </c>
      <c r="S460" s="1" t="s">
        <v>52</v>
      </c>
      <c r="T460" s="1" t="s">
        <v>52</v>
      </c>
    </row>
    <row r="461" spans="1:20" ht="20.100000000000001" customHeight="1" x14ac:dyDescent="0.3">
      <c r="A461" s="33" t="s">
        <v>2315</v>
      </c>
      <c r="B461" s="34">
        <v>0</v>
      </c>
      <c r="C461" s="34">
        <v>0</v>
      </c>
      <c r="D461" s="34">
        <v>0</v>
      </c>
      <c r="E461" s="34">
        <v>0</v>
      </c>
      <c r="F461" s="33" t="s">
        <v>52</v>
      </c>
      <c r="G461" s="1" t="s">
        <v>447</v>
      </c>
      <c r="H461" s="1" t="s">
        <v>2313</v>
      </c>
      <c r="I461" s="1" t="s">
        <v>2315</v>
      </c>
      <c r="J461" s="1" t="s">
        <v>52</v>
      </c>
      <c r="K461" s="1" t="s">
        <v>52</v>
      </c>
      <c r="M461" s="1" t="s">
        <v>52</v>
      </c>
      <c r="O461" s="1" t="s">
        <v>52</v>
      </c>
      <c r="P461" s="1" t="s">
        <v>52</v>
      </c>
      <c r="Q461" s="1" t="s">
        <v>52</v>
      </c>
      <c r="R461" s="1" t="s">
        <v>52</v>
      </c>
      <c r="S461" s="1" t="s">
        <v>52</v>
      </c>
      <c r="T461" s="1" t="s">
        <v>52</v>
      </c>
    </row>
    <row r="462" spans="1:20" ht="20.100000000000001" customHeight="1" x14ac:dyDescent="0.3">
      <c r="A462" s="33" t="s">
        <v>2740</v>
      </c>
      <c r="B462" s="34">
        <v>0</v>
      </c>
      <c r="C462" s="34">
        <v>0</v>
      </c>
      <c r="D462" s="34">
        <v>0</v>
      </c>
      <c r="E462" s="34">
        <v>0</v>
      </c>
      <c r="F462" s="33" t="s">
        <v>52</v>
      </c>
      <c r="G462" s="1" t="s">
        <v>447</v>
      </c>
      <c r="H462" s="1" t="s">
        <v>2313</v>
      </c>
      <c r="I462" s="1" t="s">
        <v>2741</v>
      </c>
      <c r="J462" s="1" t="s">
        <v>52</v>
      </c>
      <c r="K462" s="1" t="s">
        <v>52</v>
      </c>
      <c r="M462" s="1" t="s">
        <v>52</v>
      </c>
      <c r="O462" s="1" t="s">
        <v>52</v>
      </c>
      <c r="P462" s="1" t="s">
        <v>52</v>
      </c>
      <c r="Q462" s="1" t="s">
        <v>52</v>
      </c>
      <c r="R462" s="1" t="s">
        <v>52</v>
      </c>
      <c r="S462" s="1" t="s">
        <v>52</v>
      </c>
      <c r="T462" s="1" t="s">
        <v>52</v>
      </c>
    </row>
    <row r="463" spans="1:20" ht="20.100000000000001" customHeight="1" x14ac:dyDescent="0.3">
      <c r="A463" s="33" t="s">
        <v>2742</v>
      </c>
      <c r="B463" s="34">
        <v>0</v>
      </c>
      <c r="C463" s="34">
        <v>0</v>
      </c>
      <c r="D463" s="34">
        <v>0</v>
      </c>
      <c r="E463" s="34">
        <v>0</v>
      </c>
      <c r="F463" s="33" t="s">
        <v>52</v>
      </c>
      <c r="G463" s="1" t="s">
        <v>447</v>
      </c>
      <c r="H463" s="1" t="s">
        <v>2313</v>
      </c>
      <c r="I463" s="1" t="s">
        <v>2743</v>
      </c>
      <c r="J463" s="1" t="s">
        <v>52</v>
      </c>
      <c r="K463" s="1" t="s">
        <v>52</v>
      </c>
      <c r="M463" s="1" t="s">
        <v>52</v>
      </c>
      <c r="O463" s="1" t="s">
        <v>52</v>
      </c>
      <c r="P463" s="1" t="s">
        <v>52</v>
      </c>
      <c r="Q463" s="1" t="s">
        <v>52</v>
      </c>
      <c r="R463" s="1" t="s">
        <v>52</v>
      </c>
      <c r="S463" s="1" t="s">
        <v>52</v>
      </c>
      <c r="T463" s="1" t="s">
        <v>52</v>
      </c>
    </row>
    <row r="464" spans="1:20" ht="20.100000000000001" customHeight="1" x14ac:dyDescent="0.3">
      <c r="A464" s="33" t="s">
        <v>2744</v>
      </c>
      <c r="B464" s="34">
        <v>0</v>
      </c>
      <c r="C464" s="34">
        <v>0</v>
      </c>
      <c r="D464" s="34">
        <v>0</v>
      </c>
      <c r="E464" s="34">
        <v>0</v>
      </c>
      <c r="F464" s="33" t="s">
        <v>52</v>
      </c>
      <c r="G464" s="1" t="s">
        <v>447</v>
      </c>
      <c r="H464" s="1" t="s">
        <v>2313</v>
      </c>
      <c r="I464" s="1" t="s">
        <v>2745</v>
      </c>
      <c r="J464" s="1" t="s">
        <v>52</v>
      </c>
      <c r="K464" s="1" t="s">
        <v>52</v>
      </c>
      <c r="M464" s="1" t="s">
        <v>52</v>
      </c>
      <c r="O464" s="1" t="s">
        <v>52</v>
      </c>
      <c r="P464" s="1" t="s">
        <v>52</v>
      </c>
      <c r="Q464" s="1" t="s">
        <v>52</v>
      </c>
      <c r="R464" s="1" t="s">
        <v>52</v>
      </c>
      <c r="S464" s="1" t="s">
        <v>52</v>
      </c>
      <c r="T464" s="1" t="s">
        <v>52</v>
      </c>
    </row>
    <row r="465" spans="1:20" ht="20.100000000000001" customHeight="1" x14ac:dyDescent="0.3">
      <c r="A465" s="33" t="s">
        <v>2746</v>
      </c>
      <c r="B465" s="34">
        <v>0</v>
      </c>
      <c r="C465" s="34">
        <v>0</v>
      </c>
      <c r="D465" s="34">
        <v>0</v>
      </c>
      <c r="E465" s="34">
        <v>0</v>
      </c>
      <c r="F465" s="33" t="s">
        <v>52</v>
      </c>
      <c r="G465" s="1" t="s">
        <v>447</v>
      </c>
      <c r="H465" s="1" t="s">
        <v>2313</v>
      </c>
      <c r="I465" s="1" t="s">
        <v>2747</v>
      </c>
      <c r="J465" s="1" t="s">
        <v>52</v>
      </c>
      <c r="K465" s="1" t="s">
        <v>52</v>
      </c>
      <c r="M465" s="1" t="s">
        <v>52</v>
      </c>
      <c r="O465" s="1" t="s">
        <v>52</v>
      </c>
      <c r="P465" s="1" t="s">
        <v>52</v>
      </c>
      <c r="Q465" s="1" t="s">
        <v>52</v>
      </c>
      <c r="R465" s="1" t="s">
        <v>52</v>
      </c>
      <c r="S465" s="1" t="s">
        <v>52</v>
      </c>
      <c r="T465" s="1" t="s">
        <v>52</v>
      </c>
    </row>
    <row r="466" spans="1:20" ht="20.100000000000001" customHeight="1" x14ac:dyDescent="0.3">
      <c r="A466" s="33" t="s">
        <v>2748</v>
      </c>
      <c r="B466" s="34">
        <v>0</v>
      </c>
      <c r="C466" s="34">
        <v>0</v>
      </c>
      <c r="D466" s="34">
        <v>0</v>
      </c>
      <c r="E466" s="34">
        <v>0</v>
      </c>
      <c r="F466" s="33" t="s">
        <v>52</v>
      </c>
      <c r="G466" s="1" t="s">
        <v>447</v>
      </c>
      <c r="H466" s="1" t="s">
        <v>2313</v>
      </c>
      <c r="I466" s="1" t="s">
        <v>2749</v>
      </c>
      <c r="J466" s="1" t="s">
        <v>52</v>
      </c>
      <c r="K466" s="1" t="s">
        <v>52</v>
      </c>
      <c r="M466" s="1" t="s">
        <v>52</v>
      </c>
      <c r="O466" s="1" t="s">
        <v>52</v>
      </c>
      <c r="P466" s="1" t="s">
        <v>52</v>
      </c>
      <c r="Q466" s="1" t="s">
        <v>52</v>
      </c>
      <c r="R466" s="1" t="s">
        <v>52</v>
      </c>
      <c r="S466" s="1" t="s">
        <v>52</v>
      </c>
      <c r="T466" s="1" t="s">
        <v>52</v>
      </c>
    </row>
    <row r="467" spans="1:20" ht="20.100000000000001" customHeight="1" x14ac:dyDescent="0.3">
      <c r="A467" s="33" t="s">
        <v>2750</v>
      </c>
      <c r="B467" s="34">
        <v>0</v>
      </c>
      <c r="C467" s="34">
        <v>0</v>
      </c>
      <c r="D467" s="34">
        <v>0</v>
      </c>
      <c r="E467" s="34">
        <v>0</v>
      </c>
      <c r="F467" s="33" t="s">
        <v>52</v>
      </c>
      <c r="G467" s="1" t="s">
        <v>447</v>
      </c>
      <c r="H467" s="1" t="s">
        <v>2313</v>
      </c>
      <c r="I467" s="1" t="s">
        <v>2751</v>
      </c>
      <c r="J467" s="1" t="s">
        <v>52</v>
      </c>
      <c r="K467" s="1" t="s">
        <v>52</v>
      </c>
      <c r="M467" s="1" t="s">
        <v>52</v>
      </c>
      <c r="O467" s="1" t="s">
        <v>52</v>
      </c>
      <c r="P467" s="1" t="s">
        <v>52</v>
      </c>
      <c r="Q467" s="1" t="s">
        <v>52</v>
      </c>
      <c r="R467" s="1" t="s">
        <v>52</v>
      </c>
      <c r="S467" s="1" t="s">
        <v>52</v>
      </c>
      <c r="T467" s="1" t="s">
        <v>52</v>
      </c>
    </row>
    <row r="468" spans="1:20" ht="20.100000000000001" customHeight="1" x14ac:dyDescent="0.3">
      <c r="A468" s="33" t="s">
        <v>2315</v>
      </c>
      <c r="B468" s="34">
        <v>0</v>
      </c>
      <c r="C468" s="34">
        <v>0</v>
      </c>
      <c r="D468" s="34">
        <v>0</v>
      </c>
      <c r="E468" s="34">
        <v>0</v>
      </c>
      <c r="F468" s="33" t="s">
        <v>52</v>
      </c>
      <c r="G468" s="1" t="s">
        <v>447</v>
      </c>
      <c r="H468" s="1" t="s">
        <v>2313</v>
      </c>
      <c r="I468" s="1" t="s">
        <v>2315</v>
      </c>
      <c r="J468" s="1" t="s">
        <v>52</v>
      </c>
      <c r="K468" s="1" t="s">
        <v>52</v>
      </c>
      <c r="M468" s="1" t="s">
        <v>52</v>
      </c>
      <c r="O468" s="1" t="s">
        <v>52</v>
      </c>
      <c r="P468" s="1" t="s">
        <v>52</v>
      </c>
      <c r="Q468" s="1" t="s">
        <v>52</v>
      </c>
      <c r="R468" s="1" t="s">
        <v>52</v>
      </c>
      <c r="S468" s="1" t="s">
        <v>52</v>
      </c>
      <c r="T468" s="1" t="s">
        <v>52</v>
      </c>
    </row>
    <row r="469" spans="1:20" ht="20.100000000000001" customHeight="1" x14ac:dyDescent="0.3">
      <c r="A469" s="33" t="s">
        <v>2752</v>
      </c>
      <c r="B469" s="34">
        <v>0</v>
      </c>
      <c r="C469" s="34">
        <v>0</v>
      </c>
      <c r="D469" s="34">
        <v>0</v>
      </c>
      <c r="E469" s="34">
        <v>0</v>
      </c>
      <c r="F469" s="33" t="s">
        <v>52</v>
      </c>
      <c r="G469" s="1" t="s">
        <v>447</v>
      </c>
      <c r="H469" s="1" t="s">
        <v>2313</v>
      </c>
      <c r="I469" s="1" t="s">
        <v>2753</v>
      </c>
      <c r="J469" s="1" t="s">
        <v>52</v>
      </c>
      <c r="K469" s="1" t="s">
        <v>52</v>
      </c>
      <c r="M469" s="1" t="s">
        <v>52</v>
      </c>
      <c r="O469" s="1" t="s">
        <v>52</v>
      </c>
      <c r="P469" s="1" t="s">
        <v>52</v>
      </c>
      <c r="Q469" s="1" t="s">
        <v>52</v>
      </c>
      <c r="R469" s="1" t="s">
        <v>52</v>
      </c>
      <c r="S469" s="1" t="s">
        <v>52</v>
      </c>
      <c r="T469" s="1" t="s">
        <v>52</v>
      </c>
    </row>
    <row r="470" spans="1:20" ht="20.100000000000001" customHeight="1" x14ac:dyDescent="0.3">
      <c r="A470" s="33" t="s">
        <v>2754</v>
      </c>
      <c r="B470" s="34">
        <v>0</v>
      </c>
      <c r="C470" s="34">
        <v>0</v>
      </c>
      <c r="D470" s="34">
        <v>0</v>
      </c>
      <c r="E470" s="34">
        <v>0</v>
      </c>
      <c r="F470" s="33" t="s">
        <v>52</v>
      </c>
      <c r="G470" s="1" t="s">
        <v>447</v>
      </c>
      <c r="H470" s="1" t="s">
        <v>2313</v>
      </c>
      <c r="I470" s="1" t="s">
        <v>2755</v>
      </c>
      <c r="J470" s="1" t="s">
        <v>52</v>
      </c>
      <c r="K470" s="1" t="s">
        <v>52</v>
      </c>
      <c r="M470" s="1" t="s">
        <v>52</v>
      </c>
      <c r="O470" s="1" t="s">
        <v>52</v>
      </c>
      <c r="P470" s="1" t="s">
        <v>52</v>
      </c>
      <c r="Q470" s="1" t="s">
        <v>52</v>
      </c>
      <c r="R470" s="1" t="s">
        <v>52</v>
      </c>
      <c r="S470" s="1" t="s">
        <v>52</v>
      </c>
      <c r="T470" s="1" t="s">
        <v>52</v>
      </c>
    </row>
    <row r="471" spans="1:20" ht="20.100000000000001" customHeight="1" x14ac:dyDescent="0.3">
      <c r="A471" s="33" t="s">
        <v>2756</v>
      </c>
      <c r="B471" s="34">
        <v>0</v>
      </c>
      <c r="C471" s="34">
        <v>0</v>
      </c>
      <c r="D471" s="34">
        <v>0</v>
      </c>
      <c r="E471" s="34">
        <v>0</v>
      </c>
      <c r="F471" s="33" t="s">
        <v>52</v>
      </c>
      <c r="G471" s="1" t="s">
        <v>447</v>
      </c>
      <c r="H471" s="1" t="s">
        <v>2313</v>
      </c>
      <c r="I471" s="1" t="s">
        <v>2757</v>
      </c>
      <c r="J471" s="1" t="s">
        <v>52</v>
      </c>
      <c r="K471" s="1" t="s">
        <v>52</v>
      </c>
      <c r="M471" s="1" t="s">
        <v>52</v>
      </c>
      <c r="O471" s="1" t="s">
        <v>52</v>
      </c>
      <c r="P471" s="1" t="s">
        <v>52</v>
      </c>
      <c r="Q471" s="1" t="s">
        <v>52</v>
      </c>
      <c r="R471" s="1" t="s">
        <v>52</v>
      </c>
      <c r="S471" s="1" t="s">
        <v>52</v>
      </c>
      <c r="T471" s="1" t="s">
        <v>52</v>
      </c>
    </row>
    <row r="472" spans="1:20" ht="20.100000000000001" customHeight="1" x14ac:dyDescent="0.3">
      <c r="A472" s="33" t="s">
        <v>2758</v>
      </c>
      <c r="B472" s="34">
        <v>0</v>
      </c>
      <c r="C472" s="34">
        <v>0</v>
      </c>
      <c r="D472" s="34">
        <v>112.4</v>
      </c>
      <c r="E472" s="34">
        <v>112.4</v>
      </c>
      <c r="F472" s="33" t="s">
        <v>52</v>
      </c>
      <c r="G472" s="1" t="s">
        <v>447</v>
      </c>
      <c r="H472" s="1" t="s">
        <v>2313</v>
      </c>
      <c r="I472" s="1" t="s">
        <v>2759</v>
      </c>
      <c r="J472" s="1" t="s">
        <v>52</v>
      </c>
      <c r="K472" s="1" t="s">
        <v>52</v>
      </c>
      <c r="M472" s="1" t="s">
        <v>52</v>
      </c>
      <c r="O472" s="1" t="s">
        <v>52</v>
      </c>
      <c r="P472" s="1" t="s">
        <v>52</v>
      </c>
      <c r="Q472" s="1" t="s">
        <v>52</v>
      </c>
      <c r="R472" s="1" t="s">
        <v>52</v>
      </c>
      <c r="S472" s="1" t="s">
        <v>52</v>
      </c>
      <c r="T472" s="1" t="s">
        <v>52</v>
      </c>
    </row>
    <row r="473" spans="1:20" ht="20.100000000000001" customHeight="1" x14ac:dyDescent="0.3">
      <c r="A473" s="33" t="s">
        <v>2760</v>
      </c>
      <c r="B473" s="34">
        <v>0</v>
      </c>
      <c r="C473" s="34">
        <v>0</v>
      </c>
      <c r="D473" s="34">
        <v>334.2</v>
      </c>
      <c r="E473" s="34">
        <v>334.2</v>
      </c>
      <c r="F473" s="33" t="s">
        <v>52</v>
      </c>
      <c r="G473" s="1" t="s">
        <v>447</v>
      </c>
      <c r="H473" s="1" t="s">
        <v>2313</v>
      </c>
      <c r="I473" s="1" t="s">
        <v>2761</v>
      </c>
      <c r="J473" s="1" t="s">
        <v>52</v>
      </c>
      <c r="K473" s="1" t="s">
        <v>52</v>
      </c>
      <c r="M473" s="1" t="s">
        <v>52</v>
      </c>
      <c r="O473" s="1" t="s">
        <v>52</v>
      </c>
      <c r="P473" s="1" t="s">
        <v>52</v>
      </c>
      <c r="Q473" s="1" t="s">
        <v>52</v>
      </c>
      <c r="R473" s="1" t="s">
        <v>52</v>
      </c>
      <c r="S473" s="1" t="s">
        <v>52</v>
      </c>
      <c r="T473" s="1" t="s">
        <v>52</v>
      </c>
    </row>
    <row r="474" spans="1:20" ht="20.100000000000001" customHeight="1" x14ac:dyDescent="0.3">
      <c r="A474" s="33" t="s">
        <v>2762</v>
      </c>
      <c r="B474" s="34">
        <v>0</v>
      </c>
      <c r="C474" s="34">
        <v>0</v>
      </c>
      <c r="D474" s="34">
        <v>70.7</v>
      </c>
      <c r="E474" s="34">
        <v>70.7</v>
      </c>
      <c r="F474" s="33" t="s">
        <v>52</v>
      </c>
      <c r="G474" s="1" t="s">
        <v>447</v>
      </c>
      <c r="H474" s="1" t="s">
        <v>2313</v>
      </c>
      <c r="I474" s="1" t="s">
        <v>2763</v>
      </c>
      <c r="J474" s="1" t="s">
        <v>52</v>
      </c>
      <c r="K474" s="1" t="s">
        <v>52</v>
      </c>
      <c r="M474" s="1" t="s">
        <v>52</v>
      </c>
      <c r="O474" s="1" t="s">
        <v>52</v>
      </c>
      <c r="P474" s="1" t="s">
        <v>52</v>
      </c>
      <c r="Q474" s="1" t="s">
        <v>52</v>
      </c>
      <c r="R474" s="1" t="s">
        <v>52</v>
      </c>
      <c r="S474" s="1" t="s">
        <v>52</v>
      </c>
      <c r="T474" s="1" t="s">
        <v>52</v>
      </c>
    </row>
    <row r="475" spans="1:20" ht="20.100000000000001" customHeight="1" x14ac:dyDescent="0.3">
      <c r="A475" s="33" t="s">
        <v>2340</v>
      </c>
      <c r="B475" s="34">
        <v>0</v>
      </c>
      <c r="C475" s="34">
        <v>0</v>
      </c>
      <c r="D475" s="34">
        <v>517.29999999999995</v>
      </c>
      <c r="E475" s="34">
        <v>517.29999999999995</v>
      </c>
      <c r="F475" s="33" t="s">
        <v>52</v>
      </c>
      <c r="G475" s="1" t="s">
        <v>447</v>
      </c>
      <c r="H475" s="1" t="s">
        <v>2313</v>
      </c>
      <c r="I475" s="1" t="s">
        <v>2341</v>
      </c>
      <c r="J475" s="1" t="s">
        <v>52</v>
      </c>
      <c r="K475" s="1" t="s">
        <v>52</v>
      </c>
      <c r="M475" s="1" t="s">
        <v>52</v>
      </c>
      <c r="O475" s="1" t="s">
        <v>52</v>
      </c>
      <c r="P475" s="1" t="s">
        <v>52</v>
      </c>
      <c r="Q475" s="1" t="s">
        <v>52</v>
      </c>
      <c r="R475" s="1" t="s">
        <v>52</v>
      </c>
      <c r="S475" s="1" t="s">
        <v>52</v>
      </c>
      <c r="T475" s="1" t="s">
        <v>52</v>
      </c>
    </row>
    <row r="476" spans="1:20" ht="20.100000000000001" customHeight="1" x14ac:dyDescent="0.3">
      <c r="A476" s="33" t="s">
        <v>2315</v>
      </c>
      <c r="B476" s="34">
        <v>0</v>
      </c>
      <c r="C476" s="34">
        <v>0</v>
      </c>
      <c r="D476" s="34">
        <v>0</v>
      </c>
      <c r="E476" s="34">
        <v>0</v>
      </c>
      <c r="F476" s="33" t="s">
        <v>52</v>
      </c>
      <c r="G476" s="1" t="s">
        <v>447</v>
      </c>
      <c r="H476" s="1" t="s">
        <v>2313</v>
      </c>
      <c r="I476" s="1" t="s">
        <v>52</v>
      </c>
      <c r="J476" s="1" t="s">
        <v>52</v>
      </c>
      <c r="K476" s="1" t="s">
        <v>52</v>
      </c>
      <c r="M476" s="1" t="s">
        <v>52</v>
      </c>
      <c r="O476" s="1" t="s">
        <v>52</v>
      </c>
      <c r="P476" s="1" t="s">
        <v>52</v>
      </c>
      <c r="Q476" s="1" t="s">
        <v>52</v>
      </c>
      <c r="R476" s="1" t="s">
        <v>52</v>
      </c>
      <c r="S476" s="1" t="s">
        <v>52</v>
      </c>
      <c r="T476" s="1" t="s">
        <v>52</v>
      </c>
    </row>
    <row r="477" spans="1:20" ht="20.100000000000001" customHeight="1" x14ac:dyDescent="0.3">
      <c r="A477" s="33" t="s">
        <v>2764</v>
      </c>
      <c r="B477" s="34">
        <v>0</v>
      </c>
      <c r="C477" s="34">
        <v>0</v>
      </c>
      <c r="D477" s="34">
        <v>0</v>
      </c>
      <c r="E477" s="34">
        <v>0</v>
      </c>
      <c r="F477" s="33" t="s">
        <v>52</v>
      </c>
      <c r="G477" s="1" t="s">
        <v>447</v>
      </c>
      <c r="H477" s="1" t="s">
        <v>2313</v>
      </c>
      <c r="I477" s="1" t="s">
        <v>2765</v>
      </c>
      <c r="J477" s="1" t="s">
        <v>52</v>
      </c>
      <c r="K477" s="1" t="s">
        <v>52</v>
      </c>
      <c r="M477" s="1" t="s">
        <v>52</v>
      </c>
      <c r="O477" s="1" t="s">
        <v>52</v>
      </c>
      <c r="P477" s="1" t="s">
        <v>52</v>
      </c>
      <c r="Q477" s="1" t="s">
        <v>52</v>
      </c>
      <c r="R477" s="1" t="s">
        <v>52</v>
      </c>
      <c r="S477" s="1" t="s">
        <v>52</v>
      </c>
      <c r="T477" s="1" t="s">
        <v>52</v>
      </c>
    </row>
    <row r="478" spans="1:20" ht="20.100000000000001" customHeight="1" x14ac:dyDescent="0.3">
      <c r="A478" s="33" t="s">
        <v>2692</v>
      </c>
      <c r="B478" s="34">
        <v>0</v>
      </c>
      <c r="C478" s="34">
        <v>0</v>
      </c>
      <c r="D478" s="34">
        <v>0</v>
      </c>
      <c r="E478" s="34">
        <v>0</v>
      </c>
      <c r="F478" s="33" t="s">
        <v>52</v>
      </c>
      <c r="G478" s="1" t="s">
        <v>447</v>
      </c>
      <c r="H478" s="1" t="s">
        <v>2313</v>
      </c>
      <c r="I478" s="1" t="s">
        <v>2693</v>
      </c>
      <c r="J478" s="1" t="s">
        <v>52</v>
      </c>
      <c r="K478" s="1" t="s">
        <v>52</v>
      </c>
      <c r="M478" s="1" t="s">
        <v>52</v>
      </c>
      <c r="O478" s="1" t="s">
        <v>52</v>
      </c>
      <c r="P478" s="1" t="s">
        <v>52</v>
      </c>
      <c r="Q478" s="1" t="s">
        <v>52</v>
      </c>
      <c r="R478" s="1" t="s">
        <v>52</v>
      </c>
      <c r="S478" s="1" t="s">
        <v>52</v>
      </c>
      <c r="T478" s="1" t="s">
        <v>52</v>
      </c>
    </row>
    <row r="479" spans="1:20" ht="20.100000000000001" customHeight="1" x14ac:dyDescent="0.3">
      <c r="A479" s="33" t="s">
        <v>2694</v>
      </c>
      <c r="B479" s="34">
        <v>0</v>
      </c>
      <c r="C479" s="34">
        <v>0</v>
      </c>
      <c r="D479" s="34">
        <v>0</v>
      </c>
      <c r="E479" s="34">
        <v>0</v>
      </c>
      <c r="F479" s="33" t="s">
        <v>52</v>
      </c>
      <c r="G479" s="1" t="s">
        <v>447</v>
      </c>
      <c r="H479" s="1" t="s">
        <v>2313</v>
      </c>
      <c r="I479" s="1" t="s">
        <v>2695</v>
      </c>
      <c r="J479" s="1" t="s">
        <v>52</v>
      </c>
      <c r="K479" s="1" t="s">
        <v>52</v>
      </c>
      <c r="M479" s="1" t="s">
        <v>52</v>
      </c>
      <c r="O479" s="1" t="s">
        <v>52</v>
      </c>
      <c r="P479" s="1" t="s">
        <v>52</v>
      </c>
      <c r="Q479" s="1" t="s">
        <v>52</v>
      </c>
      <c r="R479" s="1" t="s">
        <v>52</v>
      </c>
      <c r="S479" s="1" t="s">
        <v>52</v>
      </c>
      <c r="T479" s="1" t="s">
        <v>52</v>
      </c>
    </row>
    <row r="480" spans="1:20" ht="20.100000000000001" customHeight="1" x14ac:dyDescent="0.3">
      <c r="A480" s="33" t="s">
        <v>2696</v>
      </c>
      <c r="B480" s="34">
        <v>0</v>
      </c>
      <c r="C480" s="34">
        <v>0</v>
      </c>
      <c r="D480" s="34">
        <v>0</v>
      </c>
      <c r="E480" s="34">
        <v>0</v>
      </c>
      <c r="F480" s="33" t="s">
        <v>52</v>
      </c>
      <c r="G480" s="1" t="s">
        <v>447</v>
      </c>
      <c r="H480" s="1" t="s">
        <v>2313</v>
      </c>
      <c r="I480" s="1" t="s">
        <v>2697</v>
      </c>
      <c r="J480" s="1" t="s">
        <v>52</v>
      </c>
      <c r="K480" s="1" t="s">
        <v>52</v>
      </c>
      <c r="M480" s="1" t="s">
        <v>52</v>
      </c>
      <c r="O480" s="1" t="s">
        <v>52</v>
      </c>
      <c r="P480" s="1" t="s">
        <v>52</v>
      </c>
      <c r="Q480" s="1" t="s">
        <v>52</v>
      </c>
      <c r="R480" s="1" t="s">
        <v>52</v>
      </c>
      <c r="S480" s="1" t="s">
        <v>52</v>
      </c>
      <c r="T480" s="1" t="s">
        <v>52</v>
      </c>
    </row>
    <row r="481" spans="1:20" ht="20.100000000000001" customHeight="1" x14ac:dyDescent="0.3">
      <c r="A481" s="33" t="s">
        <v>2698</v>
      </c>
      <c r="B481" s="34">
        <v>0</v>
      </c>
      <c r="C481" s="34">
        <v>0</v>
      </c>
      <c r="D481" s="34">
        <v>0</v>
      </c>
      <c r="E481" s="34">
        <v>0</v>
      </c>
      <c r="F481" s="33" t="s">
        <v>52</v>
      </c>
      <c r="G481" s="1" t="s">
        <v>447</v>
      </c>
      <c r="H481" s="1" t="s">
        <v>2313</v>
      </c>
      <c r="I481" s="1" t="s">
        <v>2699</v>
      </c>
      <c r="J481" s="1" t="s">
        <v>52</v>
      </c>
      <c r="K481" s="1" t="s">
        <v>52</v>
      </c>
      <c r="M481" s="1" t="s">
        <v>52</v>
      </c>
      <c r="O481" s="1" t="s">
        <v>52</v>
      </c>
      <c r="P481" s="1" t="s">
        <v>52</v>
      </c>
      <c r="Q481" s="1" t="s">
        <v>52</v>
      </c>
      <c r="R481" s="1" t="s">
        <v>52</v>
      </c>
      <c r="S481" s="1" t="s">
        <v>52</v>
      </c>
      <c r="T481" s="1" t="s">
        <v>52</v>
      </c>
    </row>
    <row r="482" spans="1:20" ht="20.100000000000001" customHeight="1" x14ac:dyDescent="0.3">
      <c r="A482" s="33" t="s">
        <v>2700</v>
      </c>
      <c r="B482" s="34">
        <v>0</v>
      </c>
      <c r="C482" s="34">
        <v>0</v>
      </c>
      <c r="D482" s="34">
        <v>0</v>
      </c>
      <c r="E482" s="34">
        <v>0</v>
      </c>
      <c r="F482" s="33" t="s">
        <v>52</v>
      </c>
      <c r="G482" s="1" t="s">
        <v>447</v>
      </c>
      <c r="H482" s="1" t="s">
        <v>2313</v>
      </c>
      <c r="I482" s="1" t="s">
        <v>2701</v>
      </c>
      <c r="J482" s="1" t="s">
        <v>52</v>
      </c>
      <c r="K482" s="1" t="s">
        <v>52</v>
      </c>
      <c r="M482" s="1" t="s">
        <v>52</v>
      </c>
      <c r="O482" s="1" t="s">
        <v>52</v>
      </c>
      <c r="P482" s="1" t="s">
        <v>52</v>
      </c>
      <c r="Q482" s="1" t="s">
        <v>52</v>
      </c>
      <c r="R482" s="1" t="s">
        <v>52</v>
      </c>
      <c r="S482" s="1" t="s">
        <v>52</v>
      </c>
      <c r="T482" s="1" t="s">
        <v>52</v>
      </c>
    </row>
    <row r="483" spans="1:20" ht="20.100000000000001" customHeight="1" x14ac:dyDescent="0.3">
      <c r="A483" s="33" t="s">
        <v>2702</v>
      </c>
      <c r="B483" s="34">
        <v>0</v>
      </c>
      <c r="C483" s="34">
        <v>0</v>
      </c>
      <c r="D483" s="34">
        <v>0</v>
      </c>
      <c r="E483" s="34">
        <v>0</v>
      </c>
      <c r="F483" s="33" t="s">
        <v>52</v>
      </c>
      <c r="G483" s="1" t="s">
        <v>447</v>
      </c>
      <c r="H483" s="1" t="s">
        <v>2313</v>
      </c>
      <c r="I483" s="1" t="s">
        <v>2703</v>
      </c>
      <c r="J483" s="1" t="s">
        <v>52</v>
      </c>
      <c r="K483" s="1" t="s">
        <v>52</v>
      </c>
      <c r="M483" s="1" t="s">
        <v>52</v>
      </c>
      <c r="O483" s="1" t="s">
        <v>52</v>
      </c>
      <c r="P483" s="1" t="s">
        <v>52</v>
      </c>
      <c r="Q483" s="1" t="s">
        <v>52</v>
      </c>
      <c r="R483" s="1" t="s">
        <v>52</v>
      </c>
      <c r="S483" s="1" t="s">
        <v>52</v>
      </c>
      <c r="T483" s="1" t="s">
        <v>52</v>
      </c>
    </row>
    <row r="484" spans="1:20" ht="20.100000000000001" customHeight="1" x14ac:dyDescent="0.3">
      <c r="A484" s="33" t="s">
        <v>2704</v>
      </c>
      <c r="B484" s="34">
        <v>0</v>
      </c>
      <c r="C484" s="34">
        <v>0</v>
      </c>
      <c r="D484" s="34">
        <v>0</v>
      </c>
      <c r="E484" s="34">
        <v>0</v>
      </c>
      <c r="F484" s="33" t="s">
        <v>52</v>
      </c>
      <c r="G484" s="1" t="s">
        <v>447</v>
      </c>
      <c r="H484" s="1" t="s">
        <v>2313</v>
      </c>
      <c r="I484" s="1" t="s">
        <v>2705</v>
      </c>
      <c r="J484" s="1" t="s">
        <v>52</v>
      </c>
      <c r="K484" s="1" t="s">
        <v>52</v>
      </c>
      <c r="M484" s="1" t="s">
        <v>52</v>
      </c>
      <c r="O484" s="1" t="s">
        <v>52</v>
      </c>
      <c r="P484" s="1" t="s">
        <v>52</v>
      </c>
      <c r="Q484" s="1" t="s">
        <v>52</v>
      </c>
      <c r="R484" s="1" t="s">
        <v>52</v>
      </c>
      <c r="S484" s="1" t="s">
        <v>52</v>
      </c>
      <c r="T484" s="1" t="s">
        <v>52</v>
      </c>
    </row>
    <row r="485" spans="1:20" ht="20.100000000000001" customHeight="1" x14ac:dyDescent="0.3">
      <c r="A485" s="33" t="s">
        <v>2706</v>
      </c>
      <c r="B485" s="34">
        <v>0</v>
      </c>
      <c r="C485" s="34">
        <v>0</v>
      </c>
      <c r="D485" s="34">
        <v>0</v>
      </c>
      <c r="E485" s="34">
        <v>0</v>
      </c>
      <c r="F485" s="33" t="s">
        <v>52</v>
      </c>
      <c r="G485" s="1" t="s">
        <v>447</v>
      </c>
      <c r="H485" s="1" t="s">
        <v>2313</v>
      </c>
      <c r="I485" s="1" t="s">
        <v>2707</v>
      </c>
      <c r="J485" s="1" t="s">
        <v>52</v>
      </c>
      <c r="K485" s="1" t="s">
        <v>52</v>
      </c>
      <c r="M485" s="1" t="s">
        <v>52</v>
      </c>
      <c r="O485" s="1" t="s">
        <v>52</v>
      </c>
      <c r="P485" s="1" t="s">
        <v>52</v>
      </c>
      <c r="Q485" s="1" t="s">
        <v>52</v>
      </c>
      <c r="R485" s="1" t="s">
        <v>52</v>
      </c>
      <c r="S485" s="1" t="s">
        <v>52</v>
      </c>
      <c r="T485" s="1" t="s">
        <v>52</v>
      </c>
    </row>
    <row r="486" spans="1:20" ht="20.100000000000001" customHeight="1" x14ac:dyDescent="0.3">
      <c r="A486" s="33" t="s">
        <v>2708</v>
      </c>
      <c r="B486" s="34">
        <v>0</v>
      </c>
      <c r="C486" s="34">
        <v>0</v>
      </c>
      <c r="D486" s="34">
        <v>0</v>
      </c>
      <c r="E486" s="34">
        <v>0</v>
      </c>
      <c r="F486" s="33" t="s">
        <v>52</v>
      </c>
      <c r="G486" s="1" t="s">
        <v>447</v>
      </c>
      <c r="H486" s="1" t="s">
        <v>2313</v>
      </c>
      <c r="I486" s="1" t="s">
        <v>2709</v>
      </c>
      <c r="J486" s="1" t="s">
        <v>52</v>
      </c>
      <c r="K486" s="1" t="s">
        <v>52</v>
      </c>
      <c r="M486" s="1" t="s">
        <v>52</v>
      </c>
      <c r="O486" s="1" t="s">
        <v>52</v>
      </c>
      <c r="P486" s="1" t="s">
        <v>52</v>
      </c>
      <c r="Q486" s="1" t="s">
        <v>52</v>
      </c>
      <c r="R486" s="1" t="s">
        <v>52</v>
      </c>
      <c r="S486" s="1" t="s">
        <v>52</v>
      </c>
      <c r="T486" s="1" t="s">
        <v>52</v>
      </c>
    </row>
    <row r="487" spans="1:20" ht="20.100000000000001" customHeight="1" x14ac:dyDescent="0.3">
      <c r="A487" s="33" t="s">
        <v>2710</v>
      </c>
      <c r="B487" s="34">
        <v>0</v>
      </c>
      <c r="C487" s="34">
        <v>0</v>
      </c>
      <c r="D487" s="34">
        <v>0</v>
      </c>
      <c r="E487" s="34">
        <v>0</v>
      </c>
      <c r="F487" s="33" t="s">
        <v>52</v>
      </c>
      <c r="G487" s="1" t="s">
        <v>447</v>
      </c>
      <c r="H487" s="1" t="s">
        <v>2313</v>
      </c>
      <c r="I487" s="1" t="s">
        <v>2711</v>
      </c>
      <c r="J487" s="1" t="s">
        <v>52</v>
      </c>
      <c r="K487" s="1" t="s">
        <v>52</v>
      </c>
      <c r="M487" s="1" t="s">
        <v>52</v>
      </c>
      <c r="O487" s="1" t="s">
        <v>52</v>
      </c>
      <c r="P487" s="1" t="s">
        <v>52</v>
      </c>
      <c r="Q487" s="1" t="s">
        <v>52</v>
      </c>
      <c r="R487" s="1" t="s">
        <v>52</v>
      </c>
      <c r="S487" s="1" t="s">
        <v>52</v>
      </c>
      <c r="T487" s="1" t="s">
        <v>52</v>
      </c>
    </row>
    <row r="488" spans="1:20" ht="20.100000000000001" customHeight="1" x14ac:dyDescent="0.3">
      <c r="A488" s="33" t="s">
        <v>2712</v>
      </c>
      <c r="B488" s="34">
        <v>0</v>
      </c>
      <c r="C488" s="34">
        <v>0</v>
      </c>
      <c r="D488" s="34">
        <v>0</v>
      </c>
      <c r="E488" s="34">
        <v>0</v>
      </c>
      <c r="F488" s="33" t="s">
        <v>52</v>
      </c>
      <c r="G488" s="1" t="s">
        <v>447</v>
      </c>
      <c r="H488" s="1" t="s">
        <v>2313</v>
      </c>
      <c r="I488" s="1" t="s">
        <v>2713</v>
      </c>
      <c r="J488" s="1" t="s">
        <v>52</v>
      </c>
      <c r="K488" s="1" t="s">
        <v>52</v>
      </c>
      <c r="M488" s="1" t="s">
        <v>52</v>
      </c>
      <c r="O488" s="1" t="s">
        <v>52</v>
      </c>
      <c r="P488" s="1" t="s">
        <v>52</v>
      </c>
      <c r="Q488" s="1" t="s">
        <v>52</v>
      </c>
      <c r="R488" s="1" t="s">
        <v>52</v>
      </c>
      <c r="S488" s="1" t="s">
        <v>52</v>
      </c>
      <c r="T488" s="1" t="s">
        <v>52</v>
      </c>
    </row>
    <row r="489" spans="1:20" ht="20.100000000000001" customHeight="1" x14ac:dyDescent="0.3">
      <c r="A489" s="33" t="s">
        <v>2315</v>
      </c>
      <c r="B489" s="34">
        <v>0</v>
      </c>
      <c r="C489" s="34">
        <v>0</v>
      </c>
      <c r="D489" s="34">
        <v>0</v>
      </c>
      <c r="E489" s="34">
        <v>0</v>
      </c>
      <c r="F489" s="33" t="s">
        <v>52</v>
      </c>
      <c r="G489" s="1" t="s">
        <v>447</v>
      </c>
      <c r="H489" s="1" t="s">
        <v>2313</v>
      </c>
      <c r="I489" s="1" t="s">
        <v>52</v>
      </c>
      <c r="J489" s="1" t="s">
        <v>52</v>
      </c>
      <c r="K489" s="1" t="s">
        <v>52</v>
      </c>
      <c r="M489" s="1" t="s">
        <v>52</v>
      </c>
      <c r="O489" s="1" t="s">
        <v>52</v>
      </c>
      <c r="P489" s="1" t="s">
        <v>52</v>
      </c>
      <c r="Q489" s="1" t="s">
        <v>52</v>
      </c>
      <c r="R489" s="1" t="s">
        <v>52</v>
      </c>
      <c r="S489" s="1" t="s">
        <v>52</v>
      </c>
      <c r="T489" s="1" t="s">
        <v>52</v>
      </c>
    </row>
    <row r="490" spans="1:20" ht="20.100000000000001" customHeight="1" x14ac:dyDescent="0.3">
      <c r="A490" s="33" t="s">
        <v>2766</v>
      </c>
      <c r="B490" s="34">
        <v>0</v>
      </c>
      <c r="C490" s="34">
        <v>0</v>
      </c>
      <c r="D490" s="34">
        <v>0</v>
      </c>
      <c r="E490" s="34">
        <v>0</v>
      </c>
      <c r="F490" s="33" t="s">
        <v>52</v>
      </c>
      <c r="G490" s="1" t="s">
        <v>447</v>
      </c>
      <c r="H490" s="1" t="s">
        <v>2313</v>
      </c>
      <c r="I490" s="1" t="s">
        <v>2767</v>
      </c>
      <c r="J490" s="1" t="s">
        <v>52</v>
      </c>
      <c r="K490" s="1" t="s">
        <v>52</v>
      </c>
      <c r="M490" s="1" t="s">
        <v>52</v>
      </c>
      <c r="O490" s="1" t="s">
        <v>52</v>
      </c>
      <c r="P490" s="1" t="s">
        <v>52</v>
      </c>
      <c r="Q490" s="1" t="s">
        <v>52</v>
      </c>
      <c r="R490" s="1" t="s">
        <v>52</v>
      </c>
      <c r="S490" s="1" t="s">
        <v>52</v>
      </c>
      <c r="T490" s="1" t="s">
        <v>52</v>
      </c>
    </row>
    <row r="491" spans="1:20" ht="20.100000000000001" customHeight="1" x14ac:dyDescent="0.3">
      <c r="A491" s="33" t="s">
        <v>2768</v>
      </c>
      <c r="B491" s="34">
        <v>0</v>
      </c>
      <c r="C491" s="34">
        <v>0</v>
      </c>
      <c r="D491" s="34">
        <v>1204.4000000000001</v>
      </c>
      <c r="E491" s="34">
        <v>1204.4000000000001</v>
      </c>
      <c r="F491" s="33" t="s">
        <v>52</v>
      </c>
      <c r="G491" s="1" t="s">
        <v>447</v>
      </c>
      <c r="H491" s="1" t="s">
        <v>2313</v>
      </c>
      <c r="I491" s="1" t="s">
        <v>2769</v>
      </c>
      <c r="J491" s="1" t="s">
        <v>52</v>
      </c>
      <c r="K491" s="1" t="s">
        <v>52</v>
      </c>
      <c r="M491" s="1" t="s">
        <v>52</v>
      </c>
      <c r="O491" s="1" t="s">
        <v>52</v>
      </c>
      <c r="P491" s="1" t="s">
        <v>52</v>
      </c>
      <c r="Q491" s="1" t="s">
        <v>52</v>
      </c>
      <c r="R491" s="1" t="s">
        <v>52</v>
      </c>
      <c r="S491" s="1" t="s">
        <v>52</v>
      </c>
      <c r="T491" s="1" t="s">
        <v>52</v>
      </c>
    </row>
    <row r="492" spans="1:20" ht="20.100000000000001" customHeight="1" x14ac:dyDescent="0.3">
      <c r="A492" s="33" t="s">
        <v>2340</v>
      </c>
      <c r="B492" s="34">
        <v>0</v>
      </c>
      <c r="C492" s="34">
        <v>0</v>
      </c>
      <c r="D492" s="34">
        <v>1204.4000000000001</v>
      </c>
      <c r="E492" s="34">
        <v>1204.4000000000001</v>
      </c>
      <c r="F492" s="33" t="s">
        <v>52</v>
      </c>
      <c r="G492" s="1" t="s">
        <v>447</v>
      </c>
      <c r="H492" s="1" t="s">
        <v>2313</v>
      </c>
      <c r="I492" s="1" t="s">
        <v>2341</v>
      </c>
      <c r="J492" s="1" t="s">
        <v>52</v>
      </c>
      <c r="K492" s="1" t="s">
        <v>52</v>
      </c>
      <c r="M492" s="1" t="s">
        <v>52</v>
      </c>
      <c r="O492" s="1" t="s">
        <v>52</v>
      </c>
      <c r="P492" s="1" t="s">
        <v>52</v>
      </c>
      <c r="Q492" s="1" t="s">
        <v>52</v>
      </c>
      <c r="R492" s="1" t="s">
        <v>52</v>
      </c>
      <c r="S492" s="1" t="s">
        <v>52</v>
      </c>
      <c r="T492" s="1" t="s">
        <v>52</v>
      </c>
    </row>
    <row r="493" spans="1:20" ht="20.100000000000001" customHeight="1" x14ac:dyDescent="0.3">
      <c r="A493" s="33" t="s">
        <v>2342</v>
      </c>
      <c r="B493" s="35">
        <v>0</v>
      </c>
      <c r="C493" s="35">
        <v>0</v>
      </c>
      <c r="D493" s="35">
        <v>1721</v>
      </c>
      <c r="E493" s="35">
        <v>1721</v>
      </c>
      <c r="F493" s="36"/>
    </row>
    <row r="494" spans="1:20" ht="20.100000000000001" customHeight="1" x14ac:dyDescent="0.3">
      <c r="A494" s="36"/>
      <c r="B494" s="36"/>
      <c r="C494" s="36"/>
      <c r="D494" s="36"/>
      <c r="E494" s="36"/>
      <c r="F494" s="36"/>
    </row>
    <row r="495" spans="1:20" ht="20.100000000000001" customHeight="1" x14ac:dyDescent="0.3">
      <c r="A495" s="36" t="s">
        <v>2770</v>
      </c>
      <c r="B495" s="36"/>
      <c r="C495" s="36"/>
      <c r="D495" s="36"/>
      <c r="E495" s="36"/>
      <c r="F495" s="33" t="s">
        <v>52</v>
      </c>
      <c r="G495" s="1" t="s">
        <v>452</v>
      </c>
      <c r="I495" s="1" t="s">
        <v>449</v>
      </c>
      <c r="J495" s="1" t="s">
        <v>450</v>
      </c>
      <c r="K495" s="1" t="s">
        <v>165</v>
      </c>
    </row>
    <row r="496" spans="1:20" ht="20.100000000000001" customHeight="1" x14ac:dyDescent="0.3">
      <c r="A496" s="33" t="s">
        <v>52</v>
      </c>
      <c r="B496" s="34"/>
      <c r="C496" s="34"/>
      <c r="D496" s="34"/>
      <c r="E496" s="34"/>
      <c r="F496" s="33" t="s">
        <v>52</v>
      </c>
      <c r="G496" s="1" t="s">
        <v>452</v>
      </c>
      <c r="H496" s="1" t="s">
        <v>2311</v>
      </c>
      <c r="I496" s="1" t="s">
        <v>52</v>
      </c>
      <c r="J496" s="1" t="s">
        <v>52</v>
      </c>
      <c r="K496" s="1" t="s">
        <v>52</v>
      </c>
      <c r="L496">
        <v>1</v>
      </c>
      <c r="M496" s="1" t="s">
        <v>52</v>
      </c>
      <c r="O496" s="1" t="s">
        <v>52</v>
      </c>
      <c r="P496" s="1" t="s">
        <v>52</v>
      </c>
      <c r="Q496" s="1" t="s">
        <v>52</v>
      </c>
      <c r="R496" s="1" t="s">
        <v>52</v>
      </c>
      <c r="S496" s="1" t="s">
        <v>52</v>
      </c>
      <c r="T496" s="1" t="s">
        <v>52</v>
      </c>
    </row>
    <row r="497" spans="1:20" ht="20.100000000000001" customHeight="1" x14ac:dyDescent="0.3">
      <c r="A497" s="33" t="s">
        <v>2771</v>
      </c>
      <c r="B497" s="34">
        <v>0</v>
      </c>
      <c r="C497" s="34">
        <v>0</v>
      </c>
      <c r="D497" s="34">
        <v>0</v>
      </c>
      <c r="E497" s="34">
        <v>0</v>
      </c>
      <c r="F497" s="33" t="s">
        <v>52</v>
      </c>
      <c r="G497" s="1" t="s">
        <v>452</v>
      </c>
      <c r="H497" s="1" t="s">
        <v>2313</v>
      </c>
      <c r="I497" s="1" t="s">
        <v>2772</v>
      </c>
      <c r="J497" s="1" t="s">
        <v>52</v>
      </c>
      <c r="K497" s="1" t="s">
        <v>52</v>
      </c>
      <c r="M497" s="1" t="s">
        <v>52</v>
      </c>
      <c r="O497" s="1" t="s">
        <v>52</v>
      </c>
      <c r="P497" s="1" t="s">
        <v>52</v>
      </c>
      <c r="Q497" s="1" t="s">
        <v>52</v>
      </c>
      <c r="R497" s="1" t="s">
        <v>52</v>
      </c>
      <c r="S497" s="1" t="s">
        <v>52</v>
      </c>
      <c r="T497" s="1" t="s">
        <v>52</v>
      </c>
    </row>
    <row r="498" spans="1:20" ht="20.100000000000001" customHeight="1" x14ac:dyDescent="0.3">
      <c r="A498" s="33" t="s">
        <v>2773</v>
      </c>
      <c r="B498" s="34">
        <v>0</v>
      </c>
      <c r="C498" s="34">
        <v>0</v>
      </c>
      <c r="D498" s="34">
        <v>0</v>
      </c>
      <c r="E498" s="34">
        <v>0</v>
      </c>
      <c r="F498" s="33" t="s">
        <v>52</v>
      </c>
      <c r="G498" s="1" t="s">
        <v>452</v>
      </c>
      <c r="H498" s="1" t="s">
        <v>2313</v>
      </c>
      <c r="I498" s="1" t="s">
        <v>2774</v>
      </c>
      <c r="J498" s="1" t="s">
        <v>52</v>
      </c>
      <c r="K498" s="1" t="s">
        <v>52</v>
      </c>
      <c r="M498" s="1" t="s">
        <v>52</v>
      </c>
      <c r="O498" s="1" t="s">
        <v>52</v>
      </c>
      <c r="P498" s="1" t="s">
        <v>52</v>
      </c>
      <c r="Q498" s="1" t="s">
        <v>52</v>
      </c>
      <c r="R498" s="1" t="s">
        <v>52</v>
      </c>
      <c r="S498" s="1" t="s">
        <v>52</v>
      </c>
      <c r="T498" s="1" t="s">
        <v>52</v>
      </c>
    </row>
    <row r="499" spans="1:20" ht="20.100000000000001" customHeight="1" x14ac:dyDescent="0.3">
      <c r="A499" s="33" t="s">
        <v>2775</v>
      </c>
      <c r="B499" s="34">
        <v>0</v>
      </c>
      <c r="C499" s="34">
        <v>0</v>
      </c>
      <c r="D499" s="34">
        <v>0</v>
      </c>
      <c r="E499" s="34">
        <v>0</v>
      </c>
      <c r="F499" s="33" t="s">
        <v>52</v>
      </c>
      <c r="G499" s="1" t="s">
        <v>452</v>
      </c>
      <c r="H499" s="1" t="s">
        <v>2313</v>
      </c>
      <c r="I499" s="1" t="s">
        <v>2776</v>
      </c>
      <c r="J499" s="1" t="s">
        <v>52</v>
      </c>
      <c r="K499" s="1" t="s">
        <v>52</v>
      </c>
      <c r="M499" s="1" t="s">
        <v>52</v>
      </c>
      <c r="O499" s="1" t="s">
        <v>52</v>
      </c>
      <c r="P499" s="1" t="s">
        <v>52</v>
      </c>
      <c r="Q499" s="1" t="s">
        <v>52</v>
      </c>
      <c r="R499" s="1" t="s">
        <v>52</v>
      </c>
      <c r="S499" s="1" t="s">
        <v>52</v>
      </c>
      <c r="T499" s="1" t="s">
        <v>52</v>
      </c>
    </row>
    <row r="500" spans="1:20" ht="20.100000000000001" customHeight="1" x14ac:dyDescent="0.3">
      <c r="A500" s="33" t="s">
        <v>2315</v>
      </c>
      <c r="B500" s="34">
        <v>0</v>
      </c>
      <c r="C500" s="34">
        <v>0</v>
      </c>
      <c r="D500" s="34">
        <v>0</v>
      </c>
      <c r="E500" s="34">
        <v>0</v>
      </c>
      <c r="F500" s="33" t="s">
        <v>52</v>
      </c>
      <c r="G500" s="1" t="s">
        <v>452</v>
      </c>
      <c r="H500" s="1" t="s">
        <v>2313</v>
      </c>
      <c r="I500" s="1" t="s">
        <v>52</v>
      </c>
      <c r="J500" s="1" t="s">
        <v>52</v>
      </c>
      <c r="K500" s="1" t="s">
        <v>52</v>
      </c>
      <c r="M500" s="1" t="s">
        <v>52</v>
      </c>
      <c r="O500" s="1" t="s">
        <v>52</v>
      </c>
      <c r="P500" s="1" t="s">
        <v>52</v>
      </c>
      <c r="Q500" s="1" t="s">
        <v>52</v>
      </c>
      <c r="R500" s="1" t="s">
        <v>52</v>
      </c>
      <c r="S500" s="1" t="s">
        <v>52</v>
      </c>
      <c r="T500" s="1" t="s">
        <v>52</v>
      </c>
    </row>
    <row r="501" spans="1:20" ht="20.100000000000001" customHeight="1" x14ac:dyDescent="0.3">
      <c r="A501" s="33" t="s">
        <v>2777</v>
      </c>
      <c r="B501" s="34">
        <v>0</v>
      </c>
      <c r="C501" s="34">
        <v>0</v>
      </c>
      <c r="D501" s="34">
        <v>0</v>
      </c>
      <c r="E501" s="34">
        <v>0</v>
      </c>
      <c r="F501" s="33" t="s">
        <v>52</v>
      </c>
      <c r="G501" s="1" t="s">
        <v>452</v>
      </c>
      <c r="H501" s="1" t="s">
        <v>2313</v>
      </c>
      <c r="I501" s="1" t="s">
        <v>2778</v>
      </c>
      <c r="J501" s="1" t="s">
        <v>52</v>
      </c>
      <c r="K501" s="1" t="s">
        <v>52</v>
      </c>
      <c r="M501" s="1" t="s">
        <v>52</v>
      </c>
      <c r="O501" s="1" t="s">
        <v>52</v>
      </c>
      <c r="P501" s="1" t="s">
        <v>52</v>
      </c>
      <c r="Q501" s="1" t="s">
        <v>52</v>
      </c>
      <c r="R501" s="1" t="s">
        <v>52</v>
      </c>
      <c r="S501" s="1" t="s">
        <v>52</v>
      </c>
      <c r="T501" s="1" t="s">
        <v>52</v>
      </c>
    </row>
    <row r="502" spans="1:20" ht="20.100000000000001" customHeight="1" x14ac:dyDescent="0.3">
      <c r="A502" s="33" t="s">
        <v>2779</v>
      </c>
      <c r="B502" s="34">
        <v>0</v>
      </c>
      <c r="C502" s="34">
        <v>0</v>
      </c>
      <c r="D502" s="34">
        <v>0</v>
      </c>
      <c r="E502" s="34">
        <v>0</v>
      </c>
      <c r="F502" s="33" t="s">
        <v>52</v>
      </c>
      <c r="G502" s="1" t="s">
        <v>452</v>
      </c>
      <c r="H502" s="1" t="s">
        <v>2313</v>
      </c>
      <c r="I502" s="1" t="s">
        <v>2780</v>
      </c>
      <c r="J502" s="1" t="s">
        <v>52</v>
      </c>
      <c r="K502" s="1" t="s">
        <v>52</v>
      </c>
      <c r="M502" s="1" t="s">
        <v>52</v>
      </c>
      <c r="O502" s="1" t="s">
        <v>52</v>
      </c>
      <c r="P502" s="1" t="s">
        <v>52</v>
      </c>
      <c r="Q502" s="1" t="s">
        <v>52</v>
      </c>
      <c r="R502" s="1" t="s">
        <v>52</v>
      </c>
      <c r="S502" s="1" t="s">
        <v>52</v>
      </c>
      <c r="T502" s="1" t="s">
        <v>52</v>
      </c>
    </row>
    <row r="503" spans="1:20" ht="20.100000000000001" customHeight="1" x14ac:dyDescent="0.3">
      <c r="A503" s="33" t="s">
        <v>2781</v>
      </c>
      <c r="B503" s="34">
        <v>0</v>
      </c>
      <c r="C503" s="34">
        <v>0</v>
      </c>
      <c r="D503" s="34">
        <v>0</v>
      </c>
      <c r="E503" s="34">
        <v>0</v>
      </c>
      <c r="F503" s="33" t="s">
        <v>52</v>
      </c>
      <c r="G503" s="1" t="s">
        <v>452</v>
      </c>
      <c r="H503" s="1" t="s">
        <v>2313</v>
      </c>
      <c r="I503" s="1" t="s">
        <v>2782</v>
      </c>
      <c r="J503" s="1" t="s">
        <v>52</v>
      </c>
      <c r="K503" s="1" t="s">
        <v>52</v>
      </c>
      <c r="M503" s="1" t="s">
        <v>52</v>
      </c>
      <c r="O503" s="1" t="s">
        <v>52</v>
      </c>
      <c r="P503" s="1" t="s">
        <v>52</v>
      </c>
      <c r="Q503" s="1" t="s">
        <v>52</v>
      </c>
      <c r="R503" s="1" t="s">
        <v>52</v>
      </c>
      <c r="S503" s="1" t="s">
        <v>52</v>
      </c>
      <c r="T503" s="1" t="s">
        <v>52</v>
      </c>
    </row>
    <row r="504" spans="1:20" ht="20.100000000000001" customHeight="1" x14ac:dyDescent="0.3">
      <c r="A504" s="33" t="s">
        <v>2315</v>
      </c>
      <c r="B504" s="34">
        <v>0</v>
      </c>
      <c r="C504" s="34">
        <v>0</v>
      </c>
      <c r="D504" s="34">
        <v>0</v>
      </c>
      <c r="E504" s="34">
        <v>0</v>
      </c>
      <c r="F504" s="33" t="s">
        <v>52</v>
      </c>
      <c r="G504" s="1" t="s">
        <v>452</v>
      </c>
      <c r="H504" s="1" t="s">
        <v>2313</v>
      </c>
      <c r="I504" s="1" t="s">
        <v>52</v>
      </c>
      <c r="J504" s="1" t="s">
        <v>52</v>
      </c>
      <c r="K504" s="1" t="s">
        <v>52</v>
      </c>
      <c r="M504" s="1" t="s">
        <v>52</v>
      </c>
      <c r="O504" s="1" t="s">
        <v>52</v>
      </c>
      <c r="P504" s="1" t="s">
        <v>52</v>
      </c>
      <c r="Q504" s="1" t="s">
        <v>52</v>
      </c>
      <c r="R504" s="1" t="s">
        <v>52</v>
      </c>
      <c r="S504" s="1" t="s">
        <v>52</v>
      </c>
      <c r="T504" s="1" t="s">
        <v>52</v>
      </c>
    </row>
    <row r="505" spans="1:20" ht="20.100000000000001" customHeight="1" x14ac:dyDescent="0.3">
      <c r="A505" s="33" t="s">
        <v>2783</v>
      </c>
      <c r="B505" s="34">
        <v>0</v>
      </c>
      <c r="C505" s="34">
        <v>0</v>
      </c>
      <c r="D505" s="34">
        <v>0</v>
      </c>
      <c r="E505" s="34">
        <v>0</v>
      </c>
      <c r="F505" s="33" t="s">
        <v>52</v>
      </c>
      <c r="G505" s="1" t="s">
        <v>452</v>
      </c>
      <c r="H505" s="1" t="s">
        <v>2313</v>
      </c>
      <c r="I505" s="1" t="s">
        <v>2784</v>
      </c>
      <c r="J505" s="1" t="s">
        <v>52</v>
      </c>
      <c r="K505" s="1" t="s">
        <v>52</v>
      </c>
      <c r="M505" s="1" t="s">
        <v>52</v>
      </c>
      <c r="O505" s="1" t="s">
        <v>52</v>
      </c>
      <c r="P505" s="1" t="s">
        <v>52</v>
      </c>
      <c r="Q505" s="1" t="s">
        <v>52</v>
      </c>
      <c r="R505" s="1" t="s">
        <v>52</v>
      </c>
      <c r="S505" s="1" t="s">
        <v>52</v>
      </c>
      <c r="T505" s="1" t="s">
        <v>52</v>
      </c>
    </row>
    <row r="506" spans="1:20" ht="20.100000000000001" customHeight="1" x14ac:dyDescent="0.3">
      <c r="A506" s="33" t="s">
        <v>2785</v>
      </c>
      <c r="B506" s="34">
        <v>0</v>
      </c>
      <c r="C506" s="34">
        <v>0</v>
      </c>
      <c r="D506" s="34">
        <v>0</v>
      </c>
      <c r="E506" s="34">
        <v>0</v>
      </c>
      <c r="F506" s="33" t="s">
        <v>52</v>
      </c>
      <c r="G506" s="1" t="s">
        <v>452</v>
      </c>
      <c r="H506" s="1" t="s">
        <v>2313</v>
      </c>
      <c r="I506" s="1" t="s">
        <v>2786</v>
      </c>
      <c r="J506" s="1" t="s">
        <v>52</v>
      </c>
      <c r="K506" s="1" t="s">
        <v>52</v>
      </c>
      <c r="M506" s="1" t="s">
        <v>52</v>
      </c>
      <c r="O506" s="1" t="s">
        <v>52</v>
      </c>
      <c r="P506" s="1" t="s">
        <v>52</v>
      </c>
      <c r="Q506" s="1" t="s">
        <v>52</v>
      </c>
      <c r="R506" s="1" t="s">
        <v>52</v>
      </c>
      <c r="S506" s="1" t="s">
        <v>52</v>
      </c>
      <c r="T506" s="1" t="s">
        <v>52</v>
      </c>
    </row>
    <row r="507" spans="1:20" ht="20.100000000000001" customHeight="1" x14ac:dyDescent="0.3">
      <c r="A507" s="33" t="s">
        <v>2787</v>
      </c>
      <c r="B507" s="34">
        <v>0</v>
      </c>
      <c r="C507" s="34">
        <v>0</v>
      </c>
      <c r="D507" s="34">
        <v>0</v>
      </c>
      <c r="E507" s="34">
        <v>0</v>
      </c>
      <c r="F507" s="33" t="s">
        <v>52</v>
      </c>
      <c r="G507" s="1" t="s">
        <v>452</v>
      </c>
      <c r="H507" s="1" t="s">
        <v>2313</v>
      </c>
      <c r="I507" s="1" t="s">
        <v>2788</v>
      </c>
      <c r="J507" s="1" t="s">
        <v>52</v>
      </c>
      <c r="K507" s="1" t="s">
        <v>52</v>
      </c>
      <c r="M507" s="1" t="s">
        <v>52</v>
      </c>
      <c r="O507" s="1" t="s">
        <v>52</v>
      </c>
      <c r="P507" s="1" t="s">
        <v>52</v>
      </c>
      <c r="Q507" s="1" t="s">
        <v>52</v>
      </c>
      <c r="R507" s="1" t="s">
        <v>52</v>
      </c>
      <c r="S507" s="1" t="s">
        <v>52</v>
      </c>
      <c r="T507" s="1" t="s">
        <v>52</v>
      </c>
    </row>
    <row r="508" spans="1:20" ht="20.100000000000001" customHeight="1" x14ac:dyDescent="0.3">
      <c r="A508" s="33" t="s">
        <v>2789</v>
      </c>
      <c r="B508" s="34">
        <v>0</v>
      </c>
      <c r="C508" s="34">
        <v>0</v>
      </c>
      <c r="D508" s="34">
        <v>0</v>
      </c>
      <c r="E508" s="34">
        <v>0</v>
      </c>
      <c r="F508" s="33" t="s">
        <v>52</v>
      </c>
      <c r="G508" s="1" t="s">
        <v>452</v>
      </c>
      <c r="H508" s="1" t="s">
        <v>2313</v>
      </c>
      <c r="I508" s="1" t="s">
        <v>2790</v>
      </c>
      <c r="J508" s="1" t="s">
        <v>52</v>
      </c>
      <c r="K508" s="1" t="s">
        <v>52</v>
      </c>
      <c r="M508" s="1" t="s">
        <v>52</v>
      </c>
      <c r="O508" s="1" t="s">
        <v>52</v>
      </c>
      <c r="P508" s="1" t="s">
        <v>52</v>
      </c>
      <c r="Q508" s="1" t="s">
        <v>52</v>
      </c>
      <c r="R508" s="1" t="s">
        <v>52</v>
      </c>
      <c r="S508" s="1" t="s">
        <v>52</v>
      </c>
      <c r="T508" s="1" t="s">
        <v>52</v>
      </c>
    </row>
    <row r="509" spans="1:20" ht="20.100000000000001" customHeight="1" x14ac:dyDescent="0.3">
      <c r="A509" s="33" t="s">
        <v>2582</v>
      </c>
      <c r="B509" s="34">
        <v>0</v>
      </c>
      <c r="C509" s="34">
        <v>0</v>
      </c>
      <c r="D509" s="34">
        <v>0</v>
      </c>
      <c r="E509" s="34">
        <v>0</v>
      </c>
      <c r="F509" s="33" t="s">
        <v>52</v>
      </c>
      <c r="G509" s="1" t="s">
        <v>452</v>
      </c>
      <c r="H509" s="1" t="s">
        <v>2313</v>
      </c>
      <c r="I509" s="1" t="s">
        <v>2583</v>
      </c>
      <c r="J509" s="1" t="s">
        <v>52</v>
      </c>
      <c r="K509" s="1" t="s">
        <v>52</v>
      </c>
      <c r="M509" s="1" t="s">
        <v>52</v>
      </c>
      <c r="O509" s="1" t="s">
        <v>52</v>
      </c>
      <c r="P509" s="1" t="s">
        <v>52</v>
      </c>
      <c r="Q509" s="1" t="s">
        <v>52</v>
      </c>
      <c r="R509" s="1" t="s">
        <v>52</v>
      </c>
      <c r="S509" s="1" t="s">
        <v>52</v>
      </c>
      <c r="T509" s="1" t="s">
        <v>52</v>
      </c>
    </row>
    <row r="510" spans="1:20" ht="20.100000000000001" customHeight="1" x14ac:dyDescent="0.3">
      <c r="A510" s="33" t="s">
        <v>2791</v>
      </c>
      <c r="B510" s="34">
        <v>0</v>
      </c>
      <c r="C510" s="34">
        <v>0</v>
      </c>
      <c r="D510" s="34">
        <v>0</v>
      </c>
      <c r="E510" s="34">
        <v>0</v>
      </c>
      <c r="F510" s="33" t="s">
        <v>52</v>
      </c>
      <c r="G510" s="1" t="s">
        <v>452</v>
      </c>
      <c r="H510" s="1" t="s">
        <v>2313</v>
      </c>
      <c r="I510" s="1" t="s">
        <v>2792</v>
      </c>
      <c r="J510" s="1" t="s">
        <v>52</v>
      </c>
      <c r="K510" s="1" t="s">
        <v>52</v>
      </c>
      <c r="M510" s="1" t="s">
        <v>52</v>
      </c>
      <c r="O510" s="1" t="s">
        <v>52</v>
      </c>
      <c r="P510" s="1" t="s">
        <v>52</v>
      </c>
      <c r="Q510" s="1" t="s">
        <v>52</v>
      </c>
      <c r="R510" s="1" t="s">
        <v>52</v>
      </c>
      <c r="S510" s="1" t="s">
        <v>52</v>
      </c>
      <c r="T510" s="1" t="s">
        <v>52</v>
      </c>
    </row>
    <row r="511" spans="1:20" ht="20.100000000000001" customHeight="1" x14ac:dyDescent="0.3">
      <c r="A511" s="33" t="s">
        <v>2793</v>
      </c>
      <c r="B511" s="34">
        <v>0</v>
      </c>
      <c r="C511" s="34">
        <v>0</v>
      </c>
      <c r="D511" s="34">
        <v>0</v>
      </c>
      <c r="E511" s="34">
        <v>0</v>
      </c>
      <c r="F511" s="33" t="s">
        <v>52</v>
      </c>
      <c r="G511" s="1" t="s">
        <v>452</v>
      </c>
      <c r="H511" s="1" t="s">
        <v>2313</v>
      </c>
      <c r="I511" s="1" t="s">
        <v>2794</v>
      </c>
      <c r="J511" s="1" t="s">
        <v>52</v>
      </c>
      <c r="K511" s="1" t="s">
        <v>52</v>
      </c>
      <c r="M511" s="1" t="s">
        <v>52</v>
      </c>
      <c r="O511" s="1" t="s">
        <v>52</v>
      </c>
      <c r="P511" s="1" t="s">
        <v>52</v>
      </c>
      <c r="Q511" s="1" t="s">
        <v>52</v>
      </c>
      <c r="R511" s="1" t="s">
        <v>52</v>
      </c>
      <c r="S511" s="1" t="s">
        <v>52</v>
      </c>
      <c r="T511" s="1" t="s">
        <v>52</v>
      </c>
    </row>
    <row r="512" spans="1:20" ht="20.100000000000001" customHeight="1" x14ac:dyDescent="0.3">
      <c r="A512" s="33" t="s">
        <v>2795</v>
      </c>
      <c r="B512" s="34">
        <v>0</v>
      </c>
      <c r="C512" s="34">
        <v>0</v>
      </c>
      <c r="D512" s="34">
        <v>0</v>
      </c>
      <c r="E512" s="34">
        <v>0</v>
      </c>
      <c r="F512" s="33" t="s">
        <v>52</v>
      </c>
      <c r="G512" s="1" t="s">
        <v>452</v>
      </c>
      <c r="H512" s="1" t="s">
        <v>2313</v>
      </c>
      <c r="I512" s="1" t="s">
        <v>2796</v>
      </c>
      <c r="J512" s="1" t="s">
        <v>52</v>
      </c>
      <c r="K512" s="1" t="s">
        <v>52</v>
      </c>
      <c r="M512" s="1" t="s">
        <v>52</v>
      </c>
      <c r="O512" s="1" t="s">
        <v>52</v>
      </c>
      <c r="P512" s="1" t="s">
        <v>52</v>
      </c>
      <c r="Q512" s="1" t="s">
        <v>52</v>
      </c>
      <c r="R512" s="1" t="s">
        <v>52</v>
      </c>
      <c r="S512" s="1" t="s">
        <v>52</v>
      </c>
      <c r="T512" s="1" t="s">
        <v>52</v>
      </c>
    </row>
    <row r="513" spans="1:20" ht="20.100000000000001" customHeight="1" x14ac:dyDescent="0.3">
      <c r="A513" s="33" t="s">
        <v>2797</v>
      </c>
      <c r="B513" s="34">
        <v>0</v>
      </c>
      <c r="C513" s="34">
        <v>0</v>
      </c>
      <c r="D513" s="34">
        <v>0</v>
      </c>
      <c r="E513" s="34">
        <v>0</v>
      </c>
      <c r="F513" s="33" t="s">
        <v>52</v>
      </c>
      <c r="G513" s="1" t="s">
        <v>452</v>
      </c>
      <c r="H513" s="1" t="s">
        <v>2313</v>
      </c>
      <c r="I513" s="1" t="s">
        <v>2798</v>
      </c>
      <c r="J513" s="1" t="s">
        <v>52</v>
      </c>
      <c r="K513" s="1" t="s">
        <v>52</v>
      </c>
      <c r="M513" s="1" t="s">
        <v>52</v>
      </c>
      <c r="O513" s="1" t="s">
        <v>52</v>
      </c>
      <c r="P513" s="1" t="s">
        <v>52</v>
      </c>
      <c r="Q513" s="1" t="s">
        <v>52</v>
      </c>
      <c r="R513" s="1" t="s">
        <v>52</v>
      </c>
      <c r="S513" s="1" t="s">
        <v>52</v>
      </c>
      <c r="T513" s="1" t="s">
        <v>52</v>
      </c>
    </row>
    <row r="514" spans="1:20" ht="20.100000000000001" customHeight="1" x14ac:dyDescent="0.3">
      <c r="A514" s="33" t="s">
        <v>2799</v>
      </c>
      <c r="B514" s="34">
        <v>0</v>
      </c>
      <c r="C514" s="34">
        <v>0</v>
      </c>
      <c r="D514" s="34">
        <v>0</v>
      </c>
      <c r="E514" s="34">
        <v>0</v>
      </c>
      <c r="F514" s="33" t="s">
        <v>52</v>
      </c>
      <c r="G514" s="1" t="s">
        <v>452</v>
      </c>
      <c r="H514" s="1" t="s">
        <v>2313</v>
      </c>
      <c r="I514" s="1" t="s">
        <v>2800</v>
      </c>
      <c r="J514" s="1" t="s">
        <v>52</v>
      </c>
      <c r="K514" s="1" t="s">
        <v>52</v>
      </c>
      <c r="M514" s="1" t="s">
        <v>52</v>
      </c>
      <c r="O514" s="1" t="s">
        <v>52</v>
      </c>
      <c r="P514" s="1" t="s">
        <v>52</v>
      </c>
      <c r="Q514" s="1" t="s">
        <v>52</v>
      </c>
      <c r="R514" s="1" t="s">
        <v>52</v>
      </c>
      <c r="S514" s="1" t="s">
        <v>52</v>
      </c>
      <c r="T514" s="1" t="s">
        <v>52</v>
      </c>
    </row>
    <row r="515" spans="1:20" ht="20.100000000000001" customHeight="1" x14ac:dyDescent="0.3">
      <c r="A515" s="33" t="s">
        <v>2801</v>
      </c>
      <c r="B515" s="34">
        <v>0</v>
      </c>
      <c r="C515" s="34">
        <v>0</v>
      </c>
      <c r="D515" s="34">
        <v>0</v>
      </c>
      <c r="E515" s="34">
        <v>0</v>
      </c>
      <c r="F515" s="33" t="s">
        <v>52</v>
      </c>
      <c r="G515" s="1" t="s">
        <v>452</v>
      </c>
      <c r="H515" s="1" t="s">
        <v>2313</v>
      </c>
      <c r="I515" s="1" t="s">
        <v>2802</v>
      </c>
      <c r="J515" s="1" t="s">
        <v>52</v>
      </c>
      <c r="K515" s="1" t="s">
        <v>52</v>
      </c>
      <c r="M515" s="1" t="s">
        <v>52</v>
      </c>
      <c r="O515" s="1" t="s">
        <v>52</v>
      </c>
      <c r="P515" s="1" t="s">
        <v>52</v>
      </c>
      <c r="Q515" s="1" t="s">
        <v>52</v>
      </c>
      <c r="R515" s="1" t="s">
        <v>52</v>
      </c>
      <c r="S515" s="1" t="s">
        <v>52</v>
      </c>
      <c r="T515" s="1" t="s">
        <v>52</v>
      </c>
    </row>
    <row r="516" spans="1:20" ht="20.100000000000001" customHeight="1" x14ac:dyDescent="0.3">
      <c r="A516" s="33" t="s">
        <v>2726</v>
      </c>
      <c r="B516" s="34">
        <v>0</v>
      </c>
      <c r="C516" s="34">
        <v>0</v>
      </c>
      <c r="D516" s="34">
        <v>0</v>
      </c>
      <c r="E516" s="34">
        <v>0</v>
      </c>
      <c r="F516" s="33" t="s">
        <v>52</v>
      </c>
      <c r="G516" s="1" t="s">
        <v>452</v>
      </c>
      <c r="H516" s="1" t="s">
        <v>2313</v>
      </c>
      <c r="I516" s="1" t="s">
        <v>2727</v>
      </c>
      <c r="J516" s="1" t="s">
        <v>52</v>
      </c>
      <c r="K516" s="1" t="s">
        <v>52</v>
      </c>
      <c r="M516" s="1" t="s">
        <v>52</v>
      </c>
      <c r="O516" s="1" t="s">
        <v>52</v>
      </c>
      <c r="P516" s="1" t="s">
        <v>52</v>
      </c>
      <c r="Q516" s="1" t="s">
        <v>52</v>
      </c>
      <c r="R516" s="1" t="s">
        <v>52</v>
      </c>
      <c r="S516" s="1" t="s">
        <v>52</v>
      </c>
      <c r="T516" s="1" t="s">
        <v>52</v>
      </c>
    </row>
    <row r="517" spans="1:20" ht="20.100000000000001" customHeight="1" x14ac:dyDescent="0.3">
      <c r="A517" s="33" t="s">
        <v>2803</v>
      </c>
      <c r="B517" s="34">
        <v>0</v>
      </c>
      <c r="C517" s="34">
        <v>0</v>
      </c>
      <c r="D517" s="34">
        <v>0</v>
      </c>
      <c r="E517" s="34">
        <v>0</v>
      </c>
      <c r="F517" s="33" t="s">
        <v>52</v>
      </c>
      <c r="G517" s="1" t="s">
        <v>452</v>
      </c>
      <c r="H517" s="1" t="s">
        <v>2313</v>
      </c>
      <c r="I517" s="1" t="s">
        <v>2804</v>
      </c>
      <c r="J517" s="1" t="s">
        <v>52</v>
      </c>
      <c r="K517" s="1" t="s">
        <v>52</v>
      </c>
      <c r="M517" s="1" t="s">
        <v>52</v>
      </c>
      <c r="O517" s="1" t="s">
        <v>52</v>
      </c>
      <c r="P517" s="1" t="s">
        <v>52</v>
      </c>
      <c r="Q517" s="1" t="s">
        <v>52</v>
      </c>
      <c r="R517" s="1" t="s">
        <v>52</v>
      </c>
      <c r="S517" s="1" t="s">
        <v>52</v>
      </c>
      <c r="T517" s="1" t="s">
        <v>52</v>
      </c>
    </row>
    <row r="518" spans="1:20" ht="20.100000000000001" customHeight="1" x14ac:dyDescent="0.3">
      <c r="A518" s="33" t="s">
        <v>2805</v>
      </c>
      <c r="B518" s="34">
        <v>0</v>
      </c>
      <c r="C518" s="34">
        <v>0</v>
      </c>
      <c r="D518" s="34">
        <v>0</v>
      </c>
      <c r="E518" s="34">
        <v>0</v>
      </c>
      <c r="F518" s="33" t="s">
        <v>52</v>
      </c>
      <c r="G518" s="1" t="s">
        <v>452</v>
      </c>
      <c r="H518" s="1" t="s">
        <v>2313</v>
      </c>
      <c r="I518" s="1" t="s">
        <v>2806</v>
      </c>
      <c r="J518" s="1" t="s">
        <v>52</v>
      </c>
      <c r="K518" s="1" t="s">
        <v>52</v>
      </c>
      <c r="M518" s="1" t="s">
        <v>52</v>
      </c>
      <c r="O518" s="1" t="s">
        <v>52</v>
      </c>
      <c r="P518" s="1" t="s">
        <v>52</v>
      </c>
      <c r="Q518" s="1" t="s">
        <v>52</v>
      </c>
      <c r="R518" s="1" t="s">
        <v>52</v>
      </c>
      <c r="S518" s="1" t="s">
        <v>52</v>
      </c>
      <c r="T518" s="1" t="s">
        <v>52</v>
      </c>
    </row>
    <row r="519" spans="1:20" ht="20.100000000000001" customHeight="1" x14ac:dyDescent="0.3">
      <c r="A519" s="33" t="s">
        <v>2807</v>
      </c>
      <c r="B519" s="34">
        <v>0</v>
      </c>
      <c r="C519" s="34">
        <v>0</v>
      </c>
      <c r="D519" s="34">
        <v>0</v>
      </c>
      <c r="E519" s="34">
        <v>0</v>
      </c>
      <c r="F519" s="33" t="s">
        <v>52</v>
      </c>
      <c r="G519" s="1" t="s">
        <v>452</v>
      </c>
      <c r="H519" s="1" t="s">
        <v>2313</v>
      </c>
      <c r="I519" s="1" t="s">
        <v>2808</v>
      </c>
      <c r="J519" s="1" t="s">
        <v>52</v>
      </c>
      <c r="K519" s="1" t="s">
        <v>52</v>
      </c>
      <c r="M519" s="1" t="s">
        <v>52</v>
      </c>
      <c r="O519" s="1" t="s">
        <v>52</v>
      </c>
      <c r="P519" s="1" t="s">
        <v>52</v>
      </c>
      <c r="Q519" s="1" t="s">
        <v>52</v>
      </c>
      <c r="R519" s="1" t="s">
        <v>52</v>
      </c>
      <c r="S519" s="1" t="s">
        <v>52</v>
      </c>
      <c r="T519" s="1" t="s">
        <v>52</v>
      </c>
    </row>
    <row r="520" spans="1:20" ht="20.100000000000001" customHeight="1" x14ac:dyDescent="0.3">
      <c r="A520" s="33" t="s">
        <v>2809</v>
      </c>
      <c r="B520" s="34">
        <v>0</v>
      </c>
      <c r="C520" s="34">
        <v>0</v>
      </c>
      <c r="D520" s="34">
        <v>0</v>
      </c>
      <c r="E520" s="34">
        <v>0</v>
      </c>
      <c r="F520" s="33" t="s">
        <v>52</v>
      </c>
      <c r="G520" s="1" t="s">
        <v>452</v>
      </c>
      <c r="H520" s="1" t="s">
        <v>2313</v>
      </c>
      <c r="I520" s="1" t="s">
        <v>2810</v>
      </c>
      <c r="J520" s="1" t="s">
        <v>52</v>
      </c>
      <c r="K520" s="1" t="s">
        <v>52</v>
      </c>
      <c r="M520" s="1" t="s">
        <v>52</v>
      </c>
      <c r="O520" s="1" t="s">
        <v>52</v>
      </c>
      <c r="P520" s="1" t="s">
        <v>52</v>
      </c>
      <c r="Q520" s="1" t="s">
        <v>52</v>
      </c>
      <c r="R520" s="1" t="s">
        <v>52</v>
      </c>
      <c r="S520" s="1" t="s">
        <v>52</v>
      </c>
      <c r="T520" s="1" t="s">
        <v>52</v>
      </c>
    </row>
    <row r="521" spans="1:20" ht="20.100000000000001" customHeight="1" x14ac:dyDescent="0.3">
      <c r="A521" s="33" t="s">
        <v>2811</v>
      </c>
      <c r="B521" s="34">
        <v>0</v>
      </c>
      <c r="C521" s="34">
        <v>0</v>
      </c>
      <c r="D521" s="34">
        <v>0</v>
      </c>
      <c r="E521" s="34">
        <v>0</v>
      </c>
      <c r="F521" s="33" t="s">
        <v>52</v>
      </c>
      <c r="G521" s="1" t="s">
        <v>452</v>
      </c>
      <c r="H521" s="1" t="s">
        <v>2313</v>
      </c>
      <c r="I521" s="1" t="s">
        <v>2812</v>
      </c>
      <c r="J521" s="1" t="s">
        <v>52</v>
      </c>
      <c r="K521" s="1" t="s">
        <v>52</v>
      </c>
      <c r="M521" s="1" t="s">
        <v>52</v>
      </c>
      <c r="O521" s="1" t="s">
        <v>52</v>
      </c>
      <c r="P521" s="1" t="s">
        <v>52</v>
      </c>
      <c r="Q521" s="1" t="s">
        <v>52</v>
      </c>
      <c r="R521" s="1" t="s">
        <v>52</v>
      </c>
      <c r="S521" s="1" t="s">
        <v>52</v>
      </c>
      <c r="T521" s="1" t="s">
        <v>52</v>
      </c>
    </row>
    <row r="522" spans="1:20" ht="20.100000000000001" customHeight="1" x14ac:dyDescent="0.3">
      <c r="A522" s="33" t="s">
        <v>2746</v>
      </c>
      <c r="B522" s="34">
        <v>0</v>
      </c>
      <c r="C522" s="34">
        <v>0</v>
      </c>
      <c r="D522" s="34">
        <v>0</v>
      </c>
      <c r="E522" s="34">
        <v>0</v>
      </c>
      <c r="F522" s="33" t="s">
        <v>52</v>
      </c>
      <c r="G522" s="1" t="s">
        <v>452</v>
      </c>
      <c r="H522" s="1" t="s">
        <v>2313</v>
      </c>
      <c r="I522" s="1" t="s">
        <v>2747</v>
      </c>
      <c r="J522" s="1" t="s">
        <v>52</v>
      </c>
      <c r="K522" s="1" t="s">
        <v>52</v>
      </c>
      <c r="M522" s="1" t="s">
        <v>52</v>
      </c>
      <c r="O522" s="1" t="s">
        <v>52</v>
      </c>
      <c r="P522" s="1" t="s">
        <v>52</v>
      </c>
      <c r="Q522" s="1" t="s">
        <v>52</v>
      </c>
      <c r="R522" s="1" t="s">
        <v>52</v>
      </c>
      <c r="S522" s="1" t="s">
        <v>52</v>
      </c>
      <c r="T522" s="1" t="s">
        <v>52</v>
      </c>
    </row>
    <row r="523" spans="1:20" ht="20.100000000000001" customHeight="1" x14ac:dyDescent="0.3">
      <c r="A523" s="33" t="s">
        <v>2750</v>
      </c>
      <c r="B523" s="34">
        <v>0</v>
      </c>
      <c r="C523" s="34">
        <v>0</v>
      </c>
      <c r="D523" s="34">
        <v>0</v>
      </c>
      <c r="E523" s="34">
        <v>0</v>
      </c>
      <c r="F523" s="33" t="s">
        <v>52</v>
      </c>
      <c r="G523" s="1" t="s">
        <v>452</v>
      </c>
      <c r="H523" s="1" t="s">
        <v>2313</v>
      </c>
      <c r="I523" s="1" t="s">
        <v>2751</v>
      </c>
      <c r="J523" s="1" t="s">
        <v>52</v>
      </c>
      <c r="K523" s="1" t="s">
        <v>52</v>
      </c>
      <c r="M523" s="1" t="s">
        <v>52</v>
      </c>
      <c r="O523" s="1" t="s">
        <v>52</v>
      </c>
      <c r="P523" s="1" t="s">
        <v>52</v>
      </c>
      <c r="Q523" s="1" t="s">
        <v>52</v>
      </c>
      <c r="R523" s="1" t="s">
        <v>52</v>
      </c>
      <c r="S523" s="1" t="s">
        <v>52</v>
      </c>
      <c r="T523" s="1" t="s">
        <v>52</v>
      </c>
    </row>
    <row r="524" spans="1:20" ht="20.100000000000001" customHeight="1" x14ac:dyDescent="0.3">
      <c r="A524" s="33" t="s">
        <v>2813</v>
      </c>
      <c r="B524" s="34">
        <v>0</v>
      </c>
      <c r="C524" s="34">
        <v>0</v>
      </c>
      <c r="D524" s="34">
        <v>0</v>
      </c>
      <c r="E524" s="34">
        <v>0</v>
      </c>
      <c r="F524" s="33" t="s">
        <v>52</v>
      </c>
      <c r="G524" s="1" t="s">
        <v>452</v>
      </c>
      <c r="H524" s="1" t="s">
        <v>2313</v>
      </c>
      <c r="I524" s="1" t="s">
        <v>2814</v>
      </c>
      <c r="J524" s="1" t="s">
        <v>52</v>
      </c>
      <c r="K524" s="1" t="s">
        <v>52</v>
      </c>
      <c r="M524" s="1" t="s">
        <v>52</v>
      </c>
      <c r="O524" s="1" t="s">
        <v>52</v>
      </c>
      <c r="P524" s="1" t="s">
        <v>52</v>
      </c>
      <c r="Q524" s="1" t="s">
        <v>52</v>
      </c>
      <c r="R524" s="1" t="s">
        <v>52</v>
      </c>
      <c r="S524" s="1" t="s">
        <v>52</v>
      </c>
      <c r="T524" s="1" t="s">
        <v>52</v>
      </c>
    </row>
    <row r="525" spans="1:20" ht="20.100000000000001" customHeight="1" x14ac:dyDescent="0.3">
      <c r="A525" s="33" t="s">
        <v>2815</v>
      </c>
      <c r="B525" s="34">
        <v>0</v>
      </c>
      <c r="C525" s="34">
        <v>0</v>
      </c>
      <c r="D525" s="34">
        <v>0</v>
      </c>
      <c r="E525" s="34">
        <v>0</v>
      </c>
      <c r="F525" s="33" t="s">
        <v>52</v>
      </c>
      <c r="G525" s="1" t="s">
        <v>452</v>
      </c>
      <c r="H525" s="1" t="s">
        <v>2313</v>
      </c>
      <c r="I525" s="1" t="s">
        <v>2816</v>
      </c>
      <c r="J525" s="1" t="s">
        <v>52</v>
      </c>
      <c r="K525" s="1" t="s">
        <v>52</v>
      </c>
      <c r="M525" s="1" t="s">
        <v>52</v>
      </c>
      <c r="O525" s="1" t="s">
        <v>52</v>
      </c>
      <c r="P525" s="1" t="s">
        <v>52</v>
      </c>
      <c r="Q525" s="1" t="s">
        <v>52</v>
      </c>
      <c r="R525" s="1" t="s">
        <v>52</v>
      </c>
      <c r="S525" s="1" t="s">
        <v>52</v>
      </c>
      <c r="T525" s="1" t="s">
        <v>52</v>
      </c>
    </row>
    <row r="526" spans="1:20" ht="20.100000000000001" customHeight="1" x14ac:dyDescent="0.3">
      <c r="A526" s="33" t="s">
        <v>2817</v>
      </c>
      <c r="B526" s="34">
        <v>0</v>
      </c>
      <c r="C526" s="34">
        <v>0</v>
      </c>
      <c r="D526" s="34">
        <v>0</v>
      </c>
      <c r="E526" s="34">
        <v>0</v>
      </c>
      <c r="F526" s="33" t="s">
        <v>52</v>
      </c>
      <c r="G526" s="1" t="s">
        <v>452</v>
      </c>
      <c r="H526" s="1" t="s">
        <v>2313</v>
      </c>
      <c r="I526" s="1" t="s">
        <v>2818</v>
      </c>
      <c r="J526" s="1" t="s">
        <v>52</v>
      </c>
      <c r="K526" s="1" t="s">
        <v>52</v>
      </c>
      <c r="M526" s="1" t="s">
        <v>52</v>
      </c>
      <c r="O526" s="1" t="s">
        <v>52</v>
      </c>
      <c r="P526" s="1" t="s">
        <v>52</v>
      </c>
      <c r="Q526" s="1" t="s">
        <v>52</v>
      </c>
      <c r="R526" s="1" t="s">
        <v>52</v>
      </c>
      <c r="S526" s="1" t="s">
        <v>52</v>
      </c>
      <c r="T526" s="1" t="s">
        <v>52</v>
      </c>
    </row>
    <row r="527" spans="1:20" ht="20.100000000000001" customHeight="1" x14ac:dyDescent="0.3">
      <c r="A527" s="33" t="s">
        <v>2819</v>
      </c>
      <c r="B527" s="34">
        <v>0</v>
      </c>
      <c r="C527" s="34">
        <v>0</v>
      </c>
      <c r="D527" s="34">
        <v>990.4</v>
      </c>
      <c r="E527" s="34">
        <v>990.4</v>
      </c>
      <c r="F527" s="33" t="s">
        <v>52</v>
      </c>
      <c r="G527" s="1" t="s">
        <v>452</v>
      </c>
      <c r="H527" s="1" t="s">
        <v>2313</v>
      </c>
      <c r="I527" s="1" t="s">
        <v>2820</v>
      </c>
      <c r="J527" s="1" t="s">
        <v>52</v>
      </c>
      <c r="K527" s="1" t="s">
        <v>52</v>
      </c>
      <c r="M527" s="1" t="s">
        <v>52</v>
      </c>
      <c r="O527" s="1" t="s">
        <v>52</v>
      </c>
      <c r="P527" s="1" t="s">
        <v>52</v>
      </c>
      <c r="Q527" s="1" t="s">
        <v>52</v>
      </c>
      <c r="R527" s="1" t="s">
        <v>52</v>
      </c>
      <c r="S527" s="1" t="s">
        <v>52</v>
      </c>
      <c r="T527" s="1" t="s">
        <v>52</v>
      </c>
    </row>
    <row r="528" spans="1:20" ht="20.100000000000001" customHeight="1" x14ac:dyDescent="0.3">
      <c r="A528" s="33" t="s">
        <v>2821</v>
      </c>
      <c r="B528" s="34">
        <v>0</v>
      </c>
      <c r="C528" s="34">
        <v>0</v>
      </c>
      <c r="D528" s="34">
        <v>5072.6000000000004</v>
      </c>
      <c r="E528" s="34">
        <v>5072.6000000000004</v>
      </c>
      <c r="F528" s="33" t="s">
        <v>52</v>
      </c>
      <c r="G528" s="1" t="s">
        <v>452</v>
      </c>
      <c r="H528" s="1" t="s">
        <v>2313</v>
      </c>
      <c r="I528" s="1" t="s">
        <v>2822</v>
      </c>
      <c r="J528" s="1" t="s">
        <v>52</v>
      </c>
      <c r="K528" s="1" t="s">
        <v>52</v>
      </c>
      <c r="M528" s="1" t="s">
        <v>52</v>
      </c>
      <c r="O528" s="1" t="s">
        <v>52</v>
      </c>
      <c r="P528" s="1" t="s">
        <v>52</v>
      </c>
      <c r="Q528" s="1" t="s">
        <v>52</v>
      </c>
      <c r="R528" s="1" t="s">
        <v>52</v>
      </c>
      <c r="S528" s="1" t="s">
        <v>52</v>
      </c>
      <c r="T528" s="1" t="s">
        <v>52</v>
      </c>
    </row>
    <row r="529" spans="1:20" ht="20.100000000000001" customHeight="1" x14ac:dyDescent="0.3">
      <c r="A529" s="33" t="s">
        <v>2823</v>
      </c>
      <c r="B529" s="34">
        <v>0</v>
      </c>
      <c r="C529" s="34">
        <v>0</v>
      </c>
      <c r="D529" s="34">
        <v>1488</v>
      </c>
      <c r="E529" s="34">
        <v>1488</v>
      </c>
      <c r="F529" s="33" t="s">
        <v>52</v>
      </c>
      <c r="G529" s="1" t="s">
        <v>452</v>
      </c>
      <c r="H529" s="1" t="s">
        <v>2313</v>
      </c>
      <c r="I529" s="1" t="s">
        <v>2824</v>
      </c>
      <c r="J529" s="1" t="s">
        <v>52</v>
      </c>
      <c r="K529" s="1" t="s">
        <v>52</v>
      </c>
      <c r="M529" s="1" t="s">
        <v>52</v>
      </c>
      <c r="O529" s="1" t="s">
        <v>52</v>
      </c>
      <c r="P529" s="1" t="s">
        <v>52</v>
      </c>
      <c r="Q529" s="1" t="s">
        <v>52</v>
      </c>
      <c r="R529" s="1" t="s">
        <v>52</v>
      </c>
      <c r="S529" s="1" t="s">
        <v>52</v>
      </c>
      <c r="T529" s="1" t="s">
        <v>52</v>
      </c>
    </row>
    <row r="530" spans="1:20" ht="20.100000000000001" customHeight="1" x14ac:dyDescent="0.3">
      <c r="A530" s="33" t="s">
        <v>2340</v>
      </c>
      <c r="B530" s="34">
        <v>0</v>
      </c>
      <c r="C530" s="34">
        <v>0</v>
      </c>
      <c r="D530" s="34">
        <v>7551</v>
      </c>
      <c r="E530" s="34">
        <v>7551</v>
      </c>
      <c r="F530" s="33" t="s">
        <v>52</v>
      </c>
      <c r="G530" s="1" t="s">
        <v>452</v>
      </c>
      <c r="H530" s="1" t="s">
        <v>2313</v>
      </c>
      <c r="I530" s="1" t="s">
        <v>2341</v>
      </c>
      <c r="J530" s="1" t="s">
        <v>52</v>
      </c>
      <c r="K530" s="1" t="s">
        <v>52</v>
      </c>
      <c r="M530" s="1" t="s">
        <v>52</v>
      </c>
      <c r="O530" s="1" t="s">
        <v>52</v>
      </c>
      <c r="P530" s="1" t="s">
        <v>52</v>
      </c>
      <c r="Q530" s="1" t="s">
        <v>52</v>
      </c>
      <c r="R530" s="1" t="s">
        <v>52</v>
      </c>
      <c r="S530" s="1" t="s">
        <v>52</v>
      </c>
      <c r="T530" s="1" t="s">
        <v>52</v>
      </c>
    </row>
    <row r="531" spans="1:20" ht="20.100000000000001" customHeight="1" x14ac:dyDescent="0.3">
      <c r="A531" s="33" t="s">
        <v>2315</v>
      </c>
      <c r="B531" s="34">
        <v>0</v>
      </c>
      <c r="C531" s="34">
        <v>0</v>
      </c>
      <c r="D531" s="34">
        <v>0</v>
      </c>
      <c r="E531" s="34">
        <v>0</v>
      </c>
      <c r="F531" s="33" t="s">
        <v>52</v>
      </c>
      <c r="G531" s="1" t="s">
        <v>452</v>
      </c>
      <c r="H531" s="1" t="s">
        <v>2313</v>
      </c>
      <c r="I531" s="1" t="s">
        <v>52</v>
      </c>
      <c r="J531" s="1" t="s">
        <v>52</v>
      </c>
      <c r="K531" s="1" t="s">
        <v>52</v>
      </c>
      <c r="M531" s="1" t="s">
        <v>52</v>
      </c>
      <c r="O531" s="1" t="s">
        <v>52</v>
      </c>
      <c r="P531" s="1" t="s">
        <v>52</v>
      </c>
      <c r="Q531" s="1" t="s">
        <v>52</v>
      </c>
      <c r="R531" s="1" t="s">
        <v>52</v>
      </c>
      <c r="S531" s="1" t="s">
        <v>52</v>
      </c>
      <c r="T531" s="1" t="s">
        <v>52</v>
      </c>
    </row>
    <row r="532" spans="1:20" ht="20.100000000000001" customHeight="1" x14ac:dyDescent="0.3">
      <c r="A532" s="33" t="s">
        <v>2825</v>
      </c>
      <c r="B532" s="34">
        <v>0</v>
      </c>
      <c r="C532" s="34">
        <v>0</v>
      </c>
      <c r="D532" s="34">
        <v>0</v>
      </c>
      <c r="E532" s="34">
        <v>0</v>
      </c>
      <c r="F532" s="33" t="s">
        <v>52</v>
      </c>
      <c r="G532" s="1" t="s">
        <v>452</v>
      </c>
      <c r="H532" s="1" t="s">
        <v>2313</v>
      </c>
      <c r="I532" s="1" t="s">
        <v>2826</v>
      </c>
      <c r="J532" s="1" t="s">
        <v>52</v>
      </c>
      <c r="K532" s="1" t="s">
        <v>52</v>
      </c>
      <c r="M532" s="1" t="s">
        <v>52</v>
      </c>
      <c r="O532" s="1" t="s">
        <v>52</v>
      </c>
      <c r="P532" s="1" t="s">
        <v>52</v>
      </c>
      <c r="Q532" s="1" t="s">
        <v>52</v>
      </c>
      <c r="R532" s="1" t="s">
        <v>52</v>
      </c>
      <c r="S532" s="1" t="s">
        <v>52</v>
      </c>
      <c r="T532" s="1" t="s">
        <v>52</v>
      </c>
    </row>
    <row r="533" spans="1:20" ht="20.100000000000001" customHeight="1" x14ac:dyDescent="0.3">
      <c r="A533" s="33" t="s">
        <v>2787</v>
      </c>
      <c r="B533" s="34">
        <v>0</v>
      </c>
      <c r="C533" s="34">
        <v>0</v>
      </c>
      <c r="D533" s="34">
        <v>0</v>
      </c>
      <c r="E533" s="34">
        <v>0</v>
      </c>
      <c r="F533" s="33" t="s">
        <v>52</v>
      </c>
      <c r="G533" s="1" t="s">
        <v>452</v>
      </c>
      <c r="H533" s="1" t="s">
        <v>2313</v>
      </c>
      <c r="I533" s="1" t="s">
        <v>2788</v>
      </c>
      <c r="J533" s="1" t="s">
        <v>52</v>
      </c>
      <c r="K533" s="1" t="s">
        <v>52</v>
      </c>
      <c r="M533" s="1" t="s">
        <v>52</v>
      </c>
      <c r="O533" s="1" t="s">
        <v>52</v>
      </c>
      <c r="P533" s="1" t="s">
        <v>52</v>
      </c>
      <c r="Q533" s="1" t="s">
        <v>52</v>
      </c>
      <c r="R533" s="1" t="s">
        <v>52</v>
      </c>
      <c r="S533" s="1" t="s">
        <v>52</v>
      </c>
      <c r="T533" s="1" t="s">
        <v>52</v>
      </c>
    </row>
    <row r="534" spans="1:20" ht="20.100000000000001" customHeight="1" x14ac:dyDescent="0.3">
      <c r="A534" s="33" t="s">
        <v>2789</v>
      </c>
      <c r="B534" s="34">
        <v>0</v>
      </c>
      <c r="C534" s="34">
        <v>0</v>
      </c>
      <c r="D534" s="34">
        <v>0</v>
      </c>
      <c r="E534" s="34">
        <v>0</v>
      </c>
      <c r="F534" s="33" t="s">
        <v>52</v>
      </c>
      <c r="G534" s="1" t="s">
        <v>452</v>
      </c>
      <c r="H534" s="1" t="s">
        <v>2313</v>
      </c>
      <c r="I534" s="1" t="s">
        <v>2790</v>
      </c>
      <c r="J534" s="1" t="s">
        <v>52</v>
      </c>
      <c r="K534" s="1" t="s">
        <v>52</v>
      </c>
      <c r="M534" s="1" t="s">
        <v>52</v>
      </c>
      <c r="O534" s="1" t="s">
        <v>52</v>
      </c>
      <c r="P534" s="1" t="s">
        <v>52</v>
      </c>
      <c r="Q534" s="1" t="s">
        <v>52</v>
      </c>
      <c r="R534" s="1" t="s">
        <v>52</v>
      </c>
      <c r="S534" s="1" t="s">
        <v>52</v>
      </c>
      <c r="T534" s="1" t="s">
        <v>52</v>
      </c>
    </row>
    <row r="535" spans="1:20" ht="20.100000000000001" customHeight="1" x14ac:dyDescent="0.3">
      <c r="A535" s="33" t="s">
        <v>2827</v>
      </c>
      <c r="B535" s="34">
        <v>0</v>
      </c>
      <c r="C535" s="34">
        <v>0</v>
      </c>
      <c r="D535" s="34">
        <v>0</v>
      </c>
      <c r="E535" s="34">
        <v>0</v>
      </c>
      <c r="F535" s="33" t="s">
        <v>52</v>
      </c>
      <c r="G535" s="1" t="s">
        <v>452</v>
      </c>
      <c r="H535" s="1" t="s">
        <v>2313</v>
      </c>
      <c r="I535" s="1" t="s">
        <v>2828</v>
      </c>
      <c r="J535" s="1" t="s">
        <v>52</v>
      </c>
      <c r="K535" s="1" t="s">
        <v>52</v>
      </c>
      <c r="M535" s="1" t="s">
        <v>52</v>
      </c>
      <c r="O535" s="1" t="s">
        <v>52</v>
      </c>
      <c r="P535" s="1" t="s">
        <v>52</v>
      </c>
      <c r="Q535" s="1" t="s">
        <v>52</v>
      </c>
      <c r="R535" s="1" t="s">
        <v>52</v>
      </c>
      <c r="S535" s="1" t="s">
        <v>52</v>
      </c>
      <c r="T535" s="1" t="s">
        <v>52</v>
      </c>
    </row>
    <row r="536" spans="1:20" ht="20.100000000000001" customHeight="1" x14ac:dyDescent="0.3">
      <c r="A536" s="33" t="s">
        <v>2795</v>
      </c>
      <c r="B536" s="34">
        <v>0</v>
      </c>
      <c r="C536" s="34">
        <v>0</v>
      </c>
      <c r="D536" s="34">
        <v>0</v>
      </c>
      <c r="E536" s="34">
        <v>0</v>
      </c>
      <c r="F536" s="33" t="s">
        <v>52</v>
      </c>
      <c r="G536" s="1" t="s">
        <v>452</v>
      </c>
      <c r="H536" s="1" t="s">
        <v>2313</v>
      </c>
      <c r="I536" s="1" t="s">
        <v>2796</v>
      </c>
      <c r="J536" s="1" t="s">
        <v>52</v>
      </c>
      <c r="K536" s="1" t="s">
        <v>52</v>
      </c>
      <c r="M536" s="1" t="s">
        <v>52</v>
      </c>
      <c r="O536" s="1" t="s">
        <v>52</v>
      </c>
      <c r="P536" s="1" t="s">
        <v>52</v>
      </c>
      <c r="Q536" s="1" t="s">
        <v>52</v>
      </c>
      <c r="R536" s="1" t="s">
        <v>52</v>
      </c>
      <c r="S536" s="1" t="s">
        <v>52</v>
      </c>
      <c r="T536" s="1" t="s">
        <v>52</v>
      </c>
    </row>
    <row r="537" spans="1:20" ht="20.100000000000001" customHeight="1" x14ac:dyDescent="0.3">
      <c r="A537" s="33" t="s">
        <v>2829</v>
      </c>
      <c r="B537" s="34">
        <v>0</v>
      </c>
      <c r="C537" s="34">
        <v>0</v>
      </c>
      <c r="D537" s="34">
        <v>0</v>
      </c>
      <c r="E537" s="34">
        <v>0</v>
      </c>
      <c r="F537" s="33" t="s">
        <v>52</v>
      </c>
      <c r="G537" s="1" t="s">
        <v>452</v>
      </c>
      <c r="H537" s="1" t="s">
        <v>2313</v>
      </c>
      <c r="I537" s="1" t="s">
        <v>2830</v>
      </c>
      <c r="J537" s="1" t="s">
        <v>52</v>
      </c>
      <c r="K537" s="1" t="s">
        <v>52</v>
      </c>
      <c r="M537" s="1" t="s">
        <v>52</v>
      </c>
      <c r="O537" s="1" t="s">
        <v>52</v>
      </c>
      <c r="P537" s="1" t="s">
        <v>52</v>
      </c>
      <c r="Q537" s="1" t="s">
        <v>52</v>
      </c>
      <c r="R537" s="1" t="s">
        <v>52</v>
      </c>
      <c r="S537" s="1" t="s">
        <v>52</v>
      </c>
      <c r="T537" s="1" t="s">
        <v>52</v>
      </c>
    </row>
    <row r="538" spans="1:20" ht="20.100000000000001" customHeight="1" x14ac:dyDescent="0.3">
      <c r="A538" s="33" t="s">
        <v>2831</v>
      </c>
      <c r="B538" s="34">
        <v>0</v>
      </c>
      <c r="C538" s="34">
        <v>0</v>
      </c>
      <c r="D538" s="34">
        <v>439</v>
      </c>
      <c r="E538" s="34">
        <v>439</v>
      </c>
      <c r="F538" s="33" t="s">
        <v>52</v>
      </c>
      <c r="G538" s="1" t="s">
        <v>452</v>
      </c>
      <c r="H538" s="1" t="s">
        <v>2313</v>
      </c>
      <c r="I538" s="1" t="s">
        <v>2832</v>
      </c>
      <c r="J538" s="1" t="s">
        <v>52</v>
      </c>
      <c r="K538" s="1" t="s">
        <v>52</v>
      </c>
      <c r="M538" s="1" t="s">
        <v>52</v>
      </c>
      <c r="O538" s="1" t="s">
        <v>52</v>
      </c>
      <c r="P538" s="1" t="s">
        <v>52</v>
      </c>
      <c r="Q538" s="1" t="s">
        <v>52</v>
      </c>
      <c r="R538" s="1" t="s">
        <v>52</v>
      </c>
      <c r="S538" s="1" t="s">
        <v>52</v>
      </c>
      <c r="T538" s="1" t="s">
        <v>52</v>
      </c>
    </row>
    <row r="539" spans="1:20" ht="20.100000000000001" customHeight="1" x14ac:dyDescent="0.3">
      <c r="A539" s="33" t="s">
        <v>2833</v>
      </c>
      <c r="B539" s="34">
        <v>0</v>
      </c>
      <c r="C539" s="34">
        <v>0</v>
      </c>
      <c r="D539" s="34">
        <v>1244.4000000000001</v>
      </c>
      <c r="E539" s="34">
        <v>1244.4000000000001</v>
      </c>
      <c r="F539" s="33" t="s">
        <v>52</v>
      </c>
      <c r="G539" s="1" t="s">
        <v>452</v>
      </c>
      <c r="H539" s="1" t="s">
        <v>2313</v>
      </c>
      <c r="I539" s="1" t="s">
        <v>2834</v>
      </c>
      <c r="J539" s="1" t="s">
        <v>52</v>
      </c>
      <c r="K539" s="1" t="s">
        <v>52</v>
      </c>
      <c r="M539" s="1" t="s">
        <v>52</v>
      </c>
      <c r="O539" s="1" t="s">
        <v>52</v>
      </c>
      <c r="P539" s="1" t="s">
        <v>52</v>
      </c>
      <c r="Q539" s="1" t="s">
        <v>52</v>
      </c>
      <c r="R539" s="1" t="s">
        <v>52</v>
      </c>
      <c r="S539" s="1" t="s">
        <v>52</v>
      </c>
      <c r="T539" s="1" t="s">
        <v>52</v>
      </c>
    </row>
    <row r="540" spans="1:20" ht="20.100000000000001" customHeight="1" x14ac:dyDescent="0.3">
      <c r="A540" s="33" t="s">
        <v>2835</v>
      </c>
      <c r="B540" s="34">
        <v>0</v>
      </c>
      <c r="C540" s="34">
        <v>0</v>
      </c>
      <c r="D540" s="34">
        <v>594.79999999999995</v>
      </c>
      <c r="E540" s="34">
        <v>594.79999999999995</v>
      </c>
      <c r="F540" s="33" t="s">
        <v>52</v>
      </c>
      <c r="G540" s="1" t="s">
        <v>452</v>
      </c>
      <c r="H540" s="1" t="s">
        <v>2313</v>
      </c>
      <c r="I540" s="1" t="s">
        <v>2836</v>
      </c>
      <c r="J540" s="1" t="s">
        <v>52</v>
      </c>
      <c r="K540" s="1" t="s">
        <v>52</v>
      </c>
      <c r="M540" s="1" t="s">
        <v>52</v>
      </c>
      <c r="O540" s="1" t="s">
        <v>52</v>
      </c>
      <c r="P540" s="1" t="s">
        <v>52</v>
      </c>
      <c r="Q540" s="1" t="s">
        <v>52</v>
      </c>
      <c r="R540" s="1" t="s">
        <v>52</v>
      </c>
      <c r="S540" s="1" t="s">
        <v>52</v>
      </c>
      <c r="T540" s="1" t="s">
        <v>52</v>
      </c>
    </row>
    <row r="541" spans="1:20" ht="20.100000000000001" customHeight="1" x14ac:dyDescent="0.3">
      <c r="A541" s="33" t="s">
        <v>2340</v>
      </c>
      <c r="B541" s="34">
        <v>0</v>
      </c>
      <c r="C541" s="34">
        <v>0</v>
      </c>
      <c r="D541" s="34">
        <v>2278.1999999999998</v>
      </c>
      <c r="E541" s="34">
        <v>2278.1999999999998</v>
      </c>
      <c r="F541" s="33" t="s">
        <v>52</v>
      </c>
      <c r="G541" s="1" t="s">
        <v>452</v>
      </c>
      <c r="H541" s="1" t="s">
        <v>2313</v>
      </c>
      <c r="I541" s="1" t="s">
        <v>2341</v>
      </c>
      <c r="J541" s="1" t="s">
        <v>52</v>
      </c>
      <c r="K541" s="1" t="s">
        <v>52</v>
      </c>
      <c r="M541" s="1" t="s">
        <v>52</v>
      </c>
      <c r="O541" s="1" t="s">
        <v>52</v>
      </c>
      <c r="P541" s="1" t="s">
        <v>52</v>
      </c>
      <c r="Q541" s="1" t="s">
        <v>52</v>
      </c>
      <c r="R541" s="1" t="s">
        <v>52</v>
      </c>
      <c r="S541" s="1" t="s">
        <v>52</v>
      </c>
      <c r="T541" s="1" t="s">
        <v>52</v>
      </c>
    </row>
    <row r="542" spans="1:20" ht="20.100000000000001" customHeight="1" x14ac:dyDescent="0.3">
      <c r="A542" s="33" t="s">
        <v>2315</v>
      </c>
      <c r="B542" s="34">
        <v>0</v>
      </c>
      <c r="C542" s="34">
        <v>0</v>
      </c>
      <c r="D542" s="34">
        <v>0</v>
      </c>
      <c r="E542" s="34">
        <v>0</v>
      </c>
      <c r="F542" s="33" t="s">
        <v>52</v>
      </c>
      <c r="G542" s="1" t="s">
        <v>452</v>
      </c>
      <c r="H542" s="1" t="s">
        <v>2313</v>
      </c>
      <c r="I542" s="1" t="s">
        <v>52</v>
      </c>
      <c r="J542" s="1" t="s">
        <v>52</v>
      </c>
      <c r="K542" s="1" t="s">
        <v>52</v>
      </c>
      <c r="M542" s="1" t="s">
        <v>52</v>
      </c>
      <c r="O542" s="1" t="s">
        <v>52</v>
      </c>
      <c r="P542" s="1" t="s">
        <v>52</v>
      </c>
      <c r="Q542" s="1" t="s">
        <v>52</v>
      </c>
      <c r="R542" s="1" t="s">
        <v>52</v>
      </c>
      <c r="S542" s="1" t="s">
        <v>52</v>
      </c>
      <c r="T542" s="1" t="s">
        <v>52</v>
      </c>
    </row>
    <row r="543" spans="1:20" ht="20.100000000000001" customHeight="1" x14ac:dyDescent="0.3">
      <c r="A543" s="33" t="s">
        <v>2837</v>
      </c>
      <c r="B543" s="34">
        <v>0</v>
      </c>
      <c r="C543" s="34">
        <v>0</v>
      </c>
      <c r="D543" s="34">
        <v>0</v>
      </c>
      <c r="E543" s="34">
        <v>0</v>
      </c>
      <c r="F543" s="33" t="s">
        <v>52</v>
      </c>
      <c r="G543" s="1" t="s">
        <v>452</v>
      </c>
      <c r="H543" s="1" t="s">
        <v>2313</v>
      </c>
      <c r="I543" s="1" t="s">
        <v>2838</v>
      </c>
      <c r="J543" s="1" t="s">
        <v>52</v>
      </c>
      <c r="K543" s="1" t="s">
        <v>52</v>
      </c>
      <c r="M543" s="1" t="s">
        <v>52</v>
      </c>
      <c r="O543" s="1" t="s">
        <v>52</v>
      </c>
      <c r="P543" s="1" t="s">
        <v>52</v>
      </c>
      <c r="Q543" s="1" t="s">
        <v>52</v>
      </c>
      <c r="R543" s="1" t="s">
        <v>52</v>
      </c>
      <c r="S543" s="1" t="s">
        <v>52</v>
      </c>
      <c r="T543" s="1" t="s">
        <v>52</v>
      </c>
    </row>
    <row r="544" spans="1:20" ht="20.100000000000001" customHeight="1" x14ac:dyDescent="0.3">
      <c r="A544" s="33" t="s">
        <v>2839</v>
      </c>
      <c r="B544" s="34">
        <v>0</v>
      </c>
      <c r="C544" s="34">
        <v>0</v>
      </c>
      <c r="D544" s="34">
        <v>0</v>
      </c>
      <c r="E544" s="34">
        <v>0</v>
      </c>
      <c r="F544" s="33" t="s">
        <v>52</v>
      </c>
      <c r="G544" s="1" t="s">
        <v>452</v>
      </c>
      <c r="H544" s="1" t="s">
        <v>2313</v>
      </c>
      <c r="I544" s="1" t="s">
        <v>2840</v>
      </c>
      <c r="J544" s="1" t="s">
        <v>52</v>
      </c>
      <c r="K544" s="1" t="s">
        <v>52</v>
      </c>
      <c r="M544" s="1" t="s">
        <v>52</v>
      </c>
      <c r="O544" s="1" t="s">
        <v>52</v>
      </c>
      <c r="P544" s="1" t="s">
        <v>52</v>
      </c>
      <c r="Q544" s="1" t="s">
        <v>52</v>
      </c>
      <c r="R544" s="1" t="s">
        <v>52</v>
      </c>
      <c r="S544" s="1" t="s">
        <v>52</v>
      </c>
      <c r="T544" s="1" t="s">
        <v>52</v>
      </c>
    </row>
    <row r="545" spans="1:20" ht="20.100000000000001" customHeight="1" x14ac:dyDescent="0.3">
      <c r="A545" s="33" t="s">
        <v>2841</v>
      </c>
      <c r="B545" s="34">
        <v>0</v>
      </c>
      <c r="C545" s="34">
        <v>0</v>
      </c>
      <c r="D545" s="34">
        <v>1762.1</v>
      </c>
      <c r="E545" s="34">
        <v>1762.1</v>
      </c>
      <c r="F545" s="33" t="s">
        <v>52</v>
      </c>
      <c r="G545" s="1" t="s">
        <v>452</v>
      </c>
      <c r="H545" s="1" t="s">
        <v>2313</v>
      </c>
      <c r="I545" s="1" t="s">
        <v>2842</v>
      </c>
      <c r="J545" s="1" t="s">
        <v>52</v>
      </c>
      <c r="K545" s="1" t="s">
        <v>52</v>
      </c>
      <c r="M545" s="1" t="s">
        <v>52</v>
      </c>
      <c r="O545" s="1" t="s">
        <v>52</v>
      </c>
      <c r="P545" s="1" t="s">
        <v>52</v>
      </c>
      <c r="Q545" s="1" t="s">
        <v>52</v>
      </c>
      <c r="R545" s="1" t="s">
        <v>52</v>
      </c>
      <c r="S545" s="1" t="s">
        <v>52</v>
      </c>
      <c r="T545" s="1" t="s">
        <v>52</v>
      </c>
    </row>
    <row r="546" spans="1:20" ht="20.100000000000001" customHeight="1" x14ac:dyDescent="0.3">
      <c r="A546" s="33" t="s">
        <v>2766</v>
      </c>
      <c r="B546" s="34">
        <v>0</v>
      </c>
      <c r="C546" s="34">
        <v>0</v>
      </c>
      <c r="D546" s="34">
        <v>0</v>
      </c>
      <c r="E546" s="34">
        <v>0</v>
      </c>
      <c r="F546" s="33" t="s">
        <v>52</v>
      </c>
      <c r="G546" s="1" t="s">
        <v>452</v>
      </c>
      <c r="H546" s="1" t="s">
        <v>2313</v>
      </c>
      <c r="I546" s="1" t="s">
        <v>2767</v>
      </c>
      <c r="J546" s="1" t="s">
        <v>52</v>
      </c>
      <c r="K546" s="1" t="s">
        <v>52</v>
      </c>
      <c r="M546" s="1" t="s">
        <v>52</v>
      </c>
      <c r="O546" s="1" t="s">
        <v>52</v>
      </c>
      <c r="P546" s="1" t="s">
        <v>52</v>
      </c>
      <c r="Q546" s="1" t="s">
        <v>52</v>
      </c>
      <c r="R546" s="1" t="s">
        <v>52</v>
      </c>
      <c r="S546" s="1" t="s">
        <v>52</v>
      </c>
      <c r="T546" s="1" t="s">
        <v>52</v>
      </c>
    </row>
    <row r="547" spans="1:20" ht="20.100000000000001" customHeight="1" x14ac:dyDescent="0.3">
      <c r="A547" s="33" t="s">
        <v>2843</v>
      </c>
      <c r="B547" s="34">
        <v>0</v>
      </c>
      <c r="C547" s="34">
        <v>0</v>
      </c>
      <c r="D547" s="34">
        <v>537.70000000000005</v>
      </c>
      <c r="E547" s="34">
        <v>537.70000000000005</v>
      </c>
      <c r="F547" s="33" t="s">
        <v>52</v>
      </c>
      <c r="G547" s="1" t="s">
        <v>452</v>
      </c>
      <c r="H547" s="1" t="s">
        <v>2313</v>
      </c>
      <c r="I547" s="1" t="s">
        <v>2844</v>
      </c>
      <c r="J547" s="1" t="s">
        <v>52</v>
      </c>
      <c r="K547" s="1" t="s">
        <v>52</v>
      </c>
      <c r="M547" s="1" t="s">
        <v>52</v>
      </c>
      <c r="O547" s="1" t="s">
        <v>52</v>
      </c>
      <c r="P547" s="1" t="s">
        <v>52</v>
      </c>
      <c r="Q547" s="1" t="s">
        <v>52</v>
      </c>
      <c r="R547" s="1" t="s">
        <v>52</v>
      </c>
      <c r="S547" s="1" t="s">
        <v>52</v>
      </c>
      <c r="T547" s="1" t="s">
        <v>52</v>
      </c>
    </row>
    <row r="548" spans="1:20" ht="20.100000000000001" customHeight="1" x14ac:dyDescent="0.3">
      <c r="A548" s="33" t="s">
        <v>2340</v>
      </c>
      <c r="B548" s="34">
        <v>0</v>
      </c>
      <c r="C548" s="34">
        <v>0</v>
      </c>
      <c r="D548" s="34">
        <v>2299.8000000000002</v>
      </c>
      <c r="E548" s="34">
        <v>2299.8000000000002</v>
      </c>
      <c r="F548" s="33" t="s">
        <v>52</v>
      </c>
      <c r="G548" s="1" t="s">
        <v>452</v>
      </c>
      <c r="H548" s="1" t="s">
        <v>2313</v>
      </c>
      <c r="I548" s="1" t="s">
        <v>2341</v>
      </c>
      <c r="J548" s="1" t="s">
        <v>52</v>
      </c>
      <c r="K548" s="1" t="s">
        <v>52</v>
      </c>
      <c r="M548" s="1" t="s">
        <v>52</v>
      </c>
      <c r="O548" s="1" t="s">
        <v>52</v>
      </c>
      <c r="P548" s="1" t="s">
        <v>52</v>
      </c>
      <c r="Q548" s="1" t="s">
        <v>52</v>
      </c>
      <c r="R548" s="1" t="s">
        <v>52</v>
      </c>
      <c r="S548" s="1" t="s">
        <v>52</v>
      </c>
      <c r="T548" s="1" t="s">
        <v>52</v>
      </c>
    </row>
    <row r="549" spans="1:20" ht="20.100000000000001" customHeight="1" x14ac:dyDescent="0.3">
      <c r="A549" s="33" t="s">
        <v>2315</v>
      </c>
      <c r="B549" s="34">
        <v>0</v>
      </c>
      <c r="C549" s="34">
        <v>0</v>
      </c>
      <c r="D549" s="34">
        <v>0</v>
      </c>
      <c r="E549" s="34">
        <v>0</v>
      </c>
      <c r="F549" s="33" t="s">
        <v>52</v>
      </c>
      <c r="G549" s="1" t="s">
        <v>452</v>
      </c>
      <c r="H549" s="1" t="s">
        <v>2313</v>
      </c>
      <c r="I549" s="1" t="s">
        <v>52</v>
      </c>
      <c r="J549" s="1" t="s">
        <v>52</v>
      </c>
      <c r="K549" s="1" t="s">
        <v>52</v>
      </c>
      <c r="M549" s="1" t="s">
        <v>52</v>
      </c>
      <c r="O549" s="1" t="s">
        <v>52</v>
      </c>
      <c r="P549" s="1" t="s">
        <v>52</v>
      </c>
      <c r="Q549" s="1" t="s">
        <v>52</v>
      </c>
      <c r="R549" s="1" t="s">
        <v>52</v>
      </c>
      <c r="S549" s="1" t="s">
        <v>52</v>
      </c>
      <c r="T549" s="1" t="s">
        <v>52</v>
      </c>
    </row>
    <row r="550" spans="1:20" ht="20.100000000000001" customHeight="1" x14ac:dyDescent="0.3">
      <c r="A550" s="33" t="s">
        <v>2845</v>
      </c>
      <c r="B550" s="34">
        <v>0</v>
      </c>
      <c r="C550" s="34">
        <v>0</v>
      </c>
      <c r="D550" s="34">
        <v>12129</v>
      </c>
      <c r="E550" s="34">
        <v>12129</v>
      </c>
      <c r="F550" s="33" t="s">
        <v>52</v>
      </c>
      <c r="G550" s="1" t="s">
        <v>452</v>
      </c>
      <c r="H550" s="1" t="s">
        <v>2313</v>
      </c>
      <c r="I550" s="1" t="s">
        <v>2846</v>
      </c>
      <c r="J550" s="1" t="s">
        <v>52</v>
      </c>
      <c r="K550" s="1" t="s">
        <v>52</v>
      </c>
      <c r="M550" s="1" t="s">
        <v>52</v>
      </c>
      <c r="O550" s="1" t="s">
        <v>52</v>
      </c>
      <c r="P550" s="1" t="s">
        <v>52</v>
      </c>
      <c r="Q550" s="1" t="s">
        <v>52</v>
      </c>
      <c r="R550" s="1" t="s">
        <v>52</v>
      </c>
      <c r="S550" s="1" t="s">
        <v>52</v>
      </c>
      <c r="T550" s="1" t="s">
        <v>52</v>
      </c>
    </row>
    <row r="551" spans="1:20" ht="20.100000000000001" customHeight="1" x14ac:dyDescent="0.3">
      <c r="A551" s="33" t="s">
        <v>2342</v>
      </c>
      <c r="B551" s="35">
        <v>0</v>
      </c>
      <c r="C551" s="35">
        <v>0</v>
      </c>
      <c r="D551" s="35">
        <v>12129</v>
      </c>
      <c r="E551" s="35">
        <v>12129</v>
      </c>
      <c r="F551" s="36"/>
    </row>
    <row r="552" spans="1:20" ht="20.100000000000001" customHeight="1" x14ac:dyDescent="0.3">
      <c r="A552" s="36"/>
      <c r="B552" s="36"/>
      <c r="C552" s="36"/>
      <c r="D552" s="36"/>
      <c r="E552" s="36"/>
      <c r="F552" s="36"/>
    </row>
    <row r="553" spans="1:20" ht="20.100000000000001" customHeight="1" x14ac:dyDescent="0.3">
      <c r="A553" s="36" t="s">
        <v>2848</v>
      </c>
      <c r="B553" s="36"/>
      <c r="C553" s="36"/>
      <c r="D553" s="36"/>
      <c r="E553" s="36"/>
      <c r="F553" s="33" t="s">
        <v>52</v>
      </c>
      <c r="G553" s="1" t="s">
        <v>142</v>
      </c>
      <c r="I553" s="1" t="s">
        <v>139</v>
      </c>
      <c r="J553" s="1" t="s">
        <v>140</v>
      </c>
      <c r="K553" s="1" t="s">
        <v>135</v>
      </c>
    </row>
    <row r="554" spans="1:20" ht="20.100000000000001" customHeight="1" x14ac:dyDescent="0.3">
      <c r="A554" s="33" t="s">
        <v>52</v>
      </c>
      <c r="B554" s="34"/>
      <c r="C554" s="34"/>
      <c r="D554" s="34"/>
      <c r="E554" s="34"/>
      <c r="F554" s="33" t="s">
        <v>52</v>
      </c>
      <c r="G554" s="1" t="s">
        <v>142</v>
      </c>
      <c r="H554" s="1" t="s">
        <v>2311</v>
      </c>
      <c r="I554" s="1" t="s">
        <v>52</v>
      </c>
      <c r="J554" s="1" t="s">
        <v>52</v>
      </c>
      <c r="K554" s="1" t="s">
        <v>52</v>
      </c>
      <c r="L554">
        <v>1</v>
      </c>
      <c r="M554" s="1" t="s">
        <v>52</v>
      </c>
      <c r="O554" s="1" t="s">
        <v>52</v>
      </c>
      <c r="P554" s="1" t="s">
        <v>52</v>
      </c>
      <c r="Q554" s="1" t="s">
        <v>52</v>
      </c>
      <c r="R554" s="1" t="s">
        <v>52</v>
      </c>
      <c r="S554" s="1" t="s">
        <v>52</v>
      </c>
      <c r="T554" s="1" t="s">
        <v>52</v>
      </c>
    </row>
    <row r="555" spans="1:20" ht="20.100000000000001" customHeight="1" x14ac:dyDescent="0.3">
      <c r="A555" s="33" t="s">
        <v>2849</v>
      </c>
      <c r="B555" s="34">
        <v>0</v>
      </c>
      <c r="C555" s="34">
        <v>0</v>
      </c>
      <c r="D555" s="34">
        <v>0</v>
      </c>
      <c r="E555" s="34">
        <v>0</v>
      </c>
      <c r="F555" s="33" t="s">
        <v>52</v>
      </c>
      <c r="G555" s="1" t="s">
        <v>142</v>
      </c>
      <c r="H555" s="1" t="s">
        <v>2313</v>
      </c>
      <c r="I555" s="1" t="s">
        <v>2850</v>
      </c>
      <c r="J555" s="1" t="s">
        <v>52</v>
      </c>
      <c r="K555" s="1" t="s">
        <v>52</v>
      </c>
      <c r="M555" s="1" t="s">
        <v>52</v>
      </c>
      <c r="O555" s="1" t="s">
        <v>52</v>
      </c>
      <c r="P555" s="1" t="s">
        <v>52</v>
      </c>
      <c r="Q555" s="1" t="s">
        <v>52</v>
      </c>
      <c r="R555" s="1" t="s">
        <v>52</v>
      </c>
      <c r="S555" s="1" t="s">
        <v>52</v>
      </c>
      <c r="T555" s="1" t="s">
        <v>52</v>
      </c>
    </row>
    <row r="556" spans="1:20" ht="20.100000000000001" customHeight="1" x14ac:dyDescent="0.3">
      <c r="A556" s="33" t="s">
        <v>2315</v>
      </c>
      <c r="B556" s="34">
        <v>0</v>
      </c>
      <c r="C556" s="34">
        <v>0</v>
      </c>
      <c r="D556" s="34">
        <v>0</v>
      </c>
      <c r="E556" s="34">
        <v>0</v>
      </c>
      <c r="F556" s="33" t="s">
        <v>52</v>
      </c>
      <c r="G556" s="1" t="s">
        <v>142</v>
      </c>
      <c r="H556" s="1" t="s">
        <v>2313</v>
      </c>
      <c r="I556" s="1" t="s">
        <v>2315</v>
      </c>
      <c r="J556" s="1" t="s">
        <v>52</v>
      </c>
      <c r="K556" s="1" t="s">
        <v>52</v>
      </c>
      <c r="M556" s="1" t="s">
        <v>52</v>
      </c>
      <c r="O556" s="1" t="s">
        <v>52</v>
      </c>
      <c r="P556" s="1" t="s">
        <v>52</v>
      </c>
      <c r="Q556" s="1" t="s">
        <v>52</v>
      </c>
      <c r="R556" s="1" t="s">
        <v>52</v>
      </c>
      <c r="S556" s="1" t="s">
        <v>52</v>
      </c>
      <c r="T556" s="1" t="s">
        <v>52</v>
      </c>
    </row>
    <row r="557" spans="1:20" ht="20.100000000000001" customHeight="1" x14ac:dyDescent="0.3">
      <c r="A557" s="33" t="s">
        <v>2851</v>
      </c>
      <c r="B557" s="34">
        <v>0</v>
      </c>
      <c r="C557" s="34">
        <v>0</v>
      </c>
      <c r="D557" s="34">
        <v>0</v>
      </c>
      <c r="E557" s="34">
        <v>0</v>
      </c>
      <c r="F557" s="33" t="s">
        <v>52</v>
      </c>
      <c r="G557" s="1" t="s">
        <v>142</v>
      </c>
      <c r="H557" s="1" t="s">
        <v>2313</v>
      </c>
      <c r="I557" s="1" t="s">
        <v>2852</v>
      </c>
      <c r="J557" s="1" t="s">
        <v>52</v>
      </c>
      <c r="K557" s="1" t="s">
        <v>52</v>
      </c>
      <c r="M557" s="1" t="s">
        <v>52</v>
      </c>
      <c r="O557" s="1" t="s">
        <v>52</v>
      </c>
      <c r="P557" s="1" t="s">
        <v>52</v>
      </c>
      <c r="Q557" s="1" t="s">
        <v>52</v>
      </c>
      <c r="R557" s="1" t="s">
        <v>52</v>
      </c>
      <c r="S557" s="1" t="s">
        <v>52</v>
      </c>
      <c r="T557" s="1" t="s">
        <v>52</v>
      </c>
    </row>
    <row r="558" spans="1:20" ht="20.100000000000001" customHeight="1" x14ac:dyDescent="0.3">
      <c r="A558" s="33" t="s">
        <v>2853</v>
      </c>
      <c r="B558" s="34">
        <v>0</v>
      </c>
      <c r="C558" s="34">
        <v>0</v>
      </c>
      <c r="D558" s="34">
        <v>0</v>
      </c>
      <c r="E558" s="34">
        <v>0</v>
      </c>
      <c r="F558" s="33" t="s">
        <v>52</v>
      </c>
      <c r="G558" s="1" t="s">
        <v>142</v>
      </c>
      <c r="H558" s="1" t="s">
        <v>2313</v>
      </c>
      <c r="I558" s="1" t="s">
        <v>2854</v>
      </c>
      <c r="J558" s="1" t="s">
        <v>52</v>
      </c>
      <c r="K558" s="1" t="s">
        <v>52</v>
      </c>
      <c r="M558" s="1" t="s">
        <v>52</v>
      </c>
      <c r="O558" s="1" t="s">
        <v>52</v>
      </c>
      <c r="P558" s="1" t="s">
        <v>52</v>
      </c>
      <c r="Q558" s="1" t="s">
        <v>52</v>
      </c>
      <c r="R558" s="1" t="s">
        <v>52</v>
      </c>
      <c r="S558" s="1" t="s">
        <v>52</v>
      </c>
      <c r="T558" s="1" t="s">
        <v>52</v>
      </c>
    </row>
    <row r="559" spans="1:20" ht="20.100000000000001" customHeight="1" x14ac:dyDescent="0.3">
      <c r="A559" s="33" t="s">
        <v>2855</v>
      </c>
      <c r="B559" s="34">
        <v>0</v>
      </c>
      <c r="C559" s="34">
        <v>0</v>
      </c>
      <c r="D559" s="34">
        <v>0</v>
      </c>
      <c r="E559" s="34">
        <v>0</v>
      </c>
      <c r="F559" s="33" t="s">
        <v>52</v>
      </c>
      <c r="G559" s="1" t="s">
        <v>142</v>
      </c>
      <c r="H559" s="1" t="s">
        <v>2313</v>
      </c>
      <c r="I559" s="1" t="s">
        <v>2856</v>
      </c>
      <c r="J559" s="1" t="s">
        <v>52</v>
      </c>
      <c r="K559" s="1" t="s">
        <v>52</v>
      </c>
      <c r="M559" s="1" t="s">
        <v>52</v>
      </c>
      <c r="O559" s="1" t="s">
        <v>52</v>
      </c>
      <c r="P559" s="1" t="s">
        <v>52</v>
      </c>
      <c r="Q559" s="1" t="s">
        <v>52</v>
      </c>
      <c r="R559" s="1" t="s">
        <v>52</v>
      </c>
      <c r="S559" s="1" t="s">
        <v>52</v>
      </c>
      <c r="T559" s="1" t="s">
        <v>52</v>
      </c>
    </row>
    <row r="560" spans="1:20" ht="20.100000000000001" customHeight="1" x14ac:dyDescent="0.3">
      <c r="A560" s="33" t="s">
        <v>2857</v>
      </c>
      <c r="B560" s="34">
        <v>0</v>
      </c>
      <c r="C560" s="34">
        <v>0</v>
      </c>
      <c r="D560" s="34">
        <v>0</v>
      </c>
      <c r="E560" s="34">
        <v>0</v>
      </c>
      <c r="F560" s="33" t="s">
        <v>52</v>
      </c>
      <c r="G560" s="1" t="s">
        <v>142</v>
      </c>
      <c r="H560" s="1" t="s">
        <v>2313</v>
      </c>
      <c r="I560" s="1" t="s">
        <v>2858</v>
      </c>
      <c r="J560" s="1" t="s">
        <v>52</v>
      </c>
      <c r="K560" s="1" t="s">
        <v>52</v>
      </c>
      <c r="M560" s="1" t="s">
        <v>52</v>
      </c>
      <c r="O560" s="1" t="s">
        <v>52</v>
      </c>
      <c r="P560" s="1" t="s">
        <v>52</v>
      </c>
      <c r="Q560" s="1" t="s">
        <v>52</v>
      </c>
      <c r="R560" s="1" t="s">
        <v>52</v>
      </c>
      <c r="S560" s="1" t="s">
        <v>52</v>
      </c>
      <c r="T560" s="1" t="s">
        <v>52</v>
      </c>
    </row>
    <row r="561" spans="1:20" ht="20.100000000000001" customHeight="1" x14ac:dyDescent="0.3">
      <c r="A561" s="33" t="s">
        <v>2859</v>
      </c>
      <c r="B561" s="34">
        <v>0</v>
      </c>
      <c r="C561" s="34">
        <v>0</v>
      </c>
      <c r="D561" s="34">
        <v>0</v>
      </c>
      <c r="E561" s="34">
        <v>0</v>
      </c>
      <c r="F561" s="33" t="s">
        <v>52</v>
      </c>
      <c r="G561" s="1" t="s">
        <v>142</v>
      </c>
      <c r="H561" s="1" t="s">
        <v>2313</v>
      </c>
      <c r="I561" s="1" t="s">
        <v>2860</v>
      </c>
      <c r="J561" s="1" t="s">
        <v>52</v>
      </c>
      <c r="K561" s="1" t="s">
        <v>52</v>
      </c>
      <c r="M561" s="1" t="s">
        <v>52</v>
      </c>
      <c r="O561" s="1" t="s">
        <v>52</v>
      </c>
      <c r="P561" s="1" t="s">
        <v>52</v>
      </c>
      <c r="Q561" s="1" t="s">
        <v>52</v>
      </c>
      <c r="R561" s="1" t="s">
        <v>52</v>
      </c>
      <c r="S561" s="1" t="s">
        <v>52</v>
      </c>
      <c r="T561" s="1" t="s">
        <v>52</v>
      </c>
    </row>
    <row r="562" spans="1:20" ht="20.100000000000001" customHeight="1" x14ac:dyDescent="0.3">
      <c r="A562" s="33" t="s">
        <v>2861</v>
      </c>
      <c r="B562" s="34">
        <v>0</v>
      </c>
      <c r="C562" s="34">
        <v>0</v>
      </c>
      <c r="D562" s="34">
        <v>0</v>
      </c>
      <c r="E562" s="34">
        <v>0</v>
      </c>
      <c r="F562" s="33" t="s">
        <v>52</v>
      </c>
      <c r="G562" s="1" t="s">
        <v>142</v>
      </c>
      <c r="H562" s="1" t="s">
        <v>2313</v>
      </c>
      <c r="I562" s="1" t="s">
        <v>2862</v>
      </c>
      <c r="J562" s="1" t="s">
        <v>52</v>
      </c>
      <c r="K562" s="1" t="s">
        <v>52</v>
      </c>
      <c r="M562" s="1" t="s">
        <v>52</v>
      </c>
      <c r="O562" s="1" t="s">
        <v>52</v>
      </c>
      <c r="P562" s="1" t="s">
        <v>52</v>
      </c>
      <c r="Q562" s="1" t="s">
        <v>52</v>
      </c>
      <c r="R562" s="1" t="s">
        <v>52</v>
      </c>
      <c r="S562" s="1" t="s">
        <v>52</v>
      </c>
      <c r="T562" s="1" t="s">
        <v>52</v>
      </c>
    </row>
    <row r="563" spans="1:20" ht="20.100000000000001" customHeight="1" x14ac:dyDescent="0.3">
      <c r="A563" s="33" t="s">
        <v>2863</v>
      </c>
      <c r="B563" s="34">
        <v>0</v>
      </c>
      <c r="C563" s="34">
        <v>0</v>
      </c>
      <c r="D563" s="34">
        <v>0</v>
      </c>
      <c r="E563" s="34">
        <v>0</v>
      </c>
      <c r="F563" s="33" t="s">
        <v>52</v>
      </c>
      <c r="G563" s="1" t="s">
        <v>142</v>
      </c>
      <c r="H563" s="1" t="s">
        <v>2313</v>
      </c>
      <c r="I563" s="1" t="s">
        <v>2864</v>
      </c>
      <c r="J563" s="1" t="s">
        <v>52</v>
      </c>
      <c r="K563" s="1" t="s">
        <v>52</v>
      </c>
      <c r="M563" s="1" t="s">
        <v>52</v>
      </c>
      <c r="O563" s="1" t="s">
        <v>52</v>
      </c>
      <c r="P563" s="1" t="s">
        <v>52</v>
      </c>
      <c r="Q563" s="1" t="s">
        <v>52</v>
      </c>
      <c r="R563" s="1" t="s">
        <v>52</v>
      </c>
      <c r="S563" s="1" t="s">
        <v>52</v>
      </c>
      <c r="T563" s="1" t="s">
        <v>52</v>
      </c>
    </row>
    <row r="564" spans="1:20" ht="20.100000000000001" customHeight="1" x14ac:dyDescent="0.3">
      <c r="A564" s="33" t="s">
        <v>2315</v>
      </c>
      <c r="B564" s="34">
        <v>0</v>
      </c>
      <c r="C564" s="34">
        <v>0</v>
      </c>
      <c r="D564" s="34">
        <v>0</v>
      </c>
      <c r="E564" s="34">
        <v>0</v>
      </c>
      <c r="F564" s="33" t="s">
        <v>52</v>
      </c>
      <c r="G564" s="1" t="s">
        <v>142</v>
      </c>
      <c r="H564" s="1" t="s">
        <v>2313</v>
      </c>
      <c r="I564" s="1" t="s">
        <v>52</v>
      </c>
      <c r="J564" s="1" t="s">
        <v>52</v>
      </c>
      <c r="K564" s="1" t="s">
        <v>52</v>
      </c>
      <c r="M564" s="1" t="s">
        <v>52</v>
      </c>
      <c r="O564" s="1" t="s">
        <v>52</v>
      </c>
      <c r="P564" s="1" t="s">
        <v>52</v>
      </c>
      <c r="Q564" s="1" t="s">
        <v>52</v>
      </c>
      <c r="R564" s="1" t="s">
        <v>52</v>
      </c>
      <c r="S564" s="1" t="s">
        <v>52</v>
      </c>
      <c r="T564" s="1" t="s">
        <v>52</v>
      </c>
    </row>
    <row r="565" spans="1:20" ht="20.100000000000001" customHeight="1" x14ac:dyDescent="0.3">
      <c r="A565" s="33" t="s">
        <v>2865</v>
      </c>
      <c r="B565" s="34">
        <v>477.9</v>
      </c>
      <c r="C565" s="34">
        <v>0</v>
      </c>
      <c r="D565" s="34">
        <v>0</v>
      </c>
      <c r="E565" s="34">
        <v>477.9</v>
      </c>
      <c r="F565" s="33" t="s">
        <v>52</v>
      </c>
      <c r="G565" s="1" t="s">
        <v>142</v>
      </c>
      <c r="H565" s="1" t="s">
        <v>2313</v>
      </c>
      <c r="I565" s="1" t="s">
        <v>2866</v>
      </c>
      <c r="J565" s="1" t="s">
        <v>52</v>
      </c>
      <c r="K565" s="1" t="s">
        <v>52</v>
      </c>
      <c r="M565" s="1" t="s">
        <v>52</v>
      </c>
      <c r="O565" s="1" t="s">
        <v>52</v>
      </c>
      <c r="P565" s="1" t="s">
        <v>52</v>
      </c>
      <c r="Q565" s="1" t="s">
        <v>52</v>
      </c>
      <c r="R565" s="1" t="s">
        <v>52</v>
      </c>
      <c r="S565" s="1" t="s">
        <v>52</v>
      </c>
      <c r="T565" s="1" t="s">
        <v>52</v>
      </c>
    </row>
    <row r="566" spans="1:20" ht="20.100000000000001" customHeight="1" x14ac:dyDescent="0.3">
      <c r="A566" s="33" t="s">
        <v>2867</v>
      </c>
      <c r="B566" s="34">
        <v>0</v>
      </c>
      <c r="C566" s="34">
        <v>1380</v>
      </c>
      <c r="D566" s="34">
        <v>0</v>
      </c>
      <c r="E566" s="34">
        <v>1380</v>
      </c>
      <c r="F566" s="33" t="s">
        <v>52</v>
      </c>
      <c r="G566" s="1" t="s">
        <v>142</v>
      </c>
      <c r="H566" s="1" t="s">
        <v>2313</v>
      </c>
      <c r="I566" s="1" t="s">
        <v>2868</v>
      </c>
      <c r="J566" s="1" t="s">
        <v>52</v>
      </c>
      <c r="K566" s="1" t="s">
        <v>52</v>
      </c>
      <c r="M566" s="1" t="s">
        <v>52</v>
      </c>
      <c r="O566" s="1" t="s">
        <v>52</v>
      </c>
      <c r="P566" s="1" t="s">
        <v>52</v>
      </c>
      <c r="Q566" s="1" t="s">
        <v>52</v>
      </c>
      <c r="R566" s="1" t="s">
        <v>52</v>
      </c>
      <c r="S566" s="1" t="s">
        <v>52</v>
      </c>
      <c r="T566" s="1" t="s">
        <v>52</v>
      </c>
    </row>
    <row r="567" spans="1:20" ht="20.100000000000001" customHeight="1" x14ac:dyDescent="0.3">
      <c r="A567" s="33" t="s">
        <v>2869</v>
      </c>
      <c r="B567" s="34">
        <v>0</v>
      </c>
      <c r="C567" s="34">
        <v>0</v>
      </c>
      <c r="D567" s="34">
        <v>634.1</v>
      </c>
      <c r="E567" s="34">
        <v>634.1</v>
      </c>
      <c r="F567" s="33" t="s">
        <v>52</v>
      </c>
      <c r="G567" s="1" t="s">
        <v>142</v>
      </c>
      <c r="H567" s="1" t="s">
        <v>2313</v>
      </c>
      <c r="I567" s="1" t="s">
        <v>2870</v>
      </c>
      <c r="J567" s="1" t="s">
        <v>52</v>
      </c>
      <c r="K567" s="1" t="s">
        <v>52</v>
      </c>
      <c r="M567" s="1" t="s">
        <v>52</v>
      </c>
      <c r="O567" s="1" t="s">
        <v>52</v>
      </c>
      <c r="P567" s="1" t="s">
        <v>52</v>
      </c>
      <c r="Q567" s="1" t="s">
        <v>52</v>
      </c>
      <c r="R567" s="1" t="s">
        <v>52</v>
      </c>
      <c r="S567" s="1" t="s">
        <v>52</v>
      </c>
      <c r="T567" s="1" t="s">
        <v>52</v>
      </c>
    </row>
    <row r="568" spans="1:20" ht="20.100000000000001" customHeight="1" x14ac:dyDescent="0.3">
      <c r="A568" s="33" t="s">
        <v>2340</v>
      </c>
      <c r="B568" s="34">
        <v>477.9</v>
      </c>
      <c r="C568" s="34">
        <v>1380</v>
      </c>
      <c r="D568" s="34">
        <v>634.1</v>
      </c>
      <c r="E568" s="34">
        <v>2492</v>
      </c>
      <c r="F568" s="33" t="s">
        <v>52</v>
      </c>
      <c r="G568" s="1" t="s">
        <v>142</v>
      </c>
      <c r="H568" s="1" t="s">
        <v>2313</v>
      </c>
      <c r="I568" s="1" t="s">
        <v>2341</v>
      </c>
      <c r="J568" s="1" t="s">
        <v>52</v>
      </c>
      <c r="K568" s="1" t="s">
        <v>52</v>
      </c>
      <c r="M568" s="1" t="s">
        <v>52</v>
      </c>
      <c r="O568" s="1" t="s">
        <v>52</v>
      </c>
      <c r="P568" s="1" t="s">
        <v>52</v>
      </c>
      <c r="Q568" s="1" t="s">
        <v>52</v>
      </c>
      <c r="R568" s="1" t="s">
        <v>52</v>
      </c>
      <c r="S568" s="1" t="s">
        <v>52</v>
      </c>
      <c r="T568" s="1" t="s">
        <v>52</v>
      </c>
    </row>
    <row r="569" spans="1:20" ht="20.100000000000001" customHeight="1" x14ac:dyDescent="0.3">
      <c r="A569" s="33" t="s">
        <v>2342</v>
      </c>
      <c r="B569" s="35">
        <v>477</v>
      </c>
      <c r="C569" s="35">
        <v>1380</v>
      </c>
      <c r="D569" s="35">
        <v>634</v>
      </c>
      <c r="E569" s="35">
        <v>2491</v>
      </c>
      <c r="F569" s="36"/>
    </row>
    <row r="570" spans="1:20" ht="20.100000000000001" customHeight="1" x14ac:dyDescent="0.3">
      <c r="A570" s="36"/>
      <c r="B570" s="36"/>
      <c r="C570" s="36"/>
      <c r="D570" s="36"/>
      <c r="E570" s="36"/>
      <c r="F570" s="36"/>
    </row>
    <row r="571" spans="1:20" ht="20.100000000000001" customHeight="1" x14ac:dyDescent="0.3">
      <c r="A571" s="36" t="s">
        <v>2871</v>
      </c>
      <c r="B571" s="36"/>
      <c r="C571" s="36"/>
      <c r="D571" s="36"/>
      <c r="E571" s="36"/>
      <c r="F571" s="33" t="s">
        <v>52</v>
      </c>
      <c r="G571" s="1" t="s">
        <v>147</v>
      </c>
      <c r="I571" s="1" t="s">
        <v>144</v>
      </c>
      <c r="J571" s="1" t="s">
        <v>145</v>
      </c>
      <c r="K571" s="1" t="s">
        <v>135</v>
      </c>
    </row>
    <row r="572" spans="1:20" ht="20.100000000000001" customHeight="1" x14ac:dyDescent="0.3">
      <c r="A572" s="33" t="s">
        <v>52</v>
      </c>
      <c r="B572" s="34"/>
      <c r="C572" s="34"/>
      <c r="D572" s="34"/>
      <c r="E572" s="34"/>
      <c r="F572" s="33" t="s">
        <v>52</v>
      </c>
      <c r="G572" s="1" t="s">
        <v>147</v>
      </c>
      <c r="H572" s="1" t="s">
        <v>2311</v>
      </c>
      <c r="I572" s="1" t="s">
        <v>52</v>
      </c>
      <c r="J572" s="1" t="s">
        <v>52</v>
      </c>
      <c r="K572" s="1" t="s">
        <v>135</v>
      </c>
      <c r="L572">
        <v>1</v>
      </c>
      <c r="M572" s="1" t="s">
        <v>52</v>
      </c>
      <c r="O572" s="1" t="s">
        <v>52</v>
      </c>
      <c r="P572" s="1" t="s">
        <v>52</v>
      </c>
      <c r="Q572" s="1" t="s">
        <v>52</v>
      </c>
      <c r="R572" s="1" t="s">
        <v>52</v>
      </c>
      <c r="S572" s="1" t="s">
        <v>52</v>
      </c>
      <c r="T572" s="1" t="s">
        <v>52</v>
      </c>
    </row>
    <row r="573" spans="1:20" ht="20.100000000000001" customHeight="1" x14ac:dyDescent="0.3">
      <c r="A573" s="33" t="s">
        <v>2872</v>
      </c>
      <c r="B573" s="34">
        <v>0</v>
      </c>
      <c r="C573" s="34">
        <v>0</v>
      </c>
      <c r="D573" s="34">
        <v>0</v>
      </c>
      <c r="E573" s="34">
        <v>0</v>
      </c>
      <c r="F573" s="33" t="s">
        <v>52</v>
      </c>
      <c r="G573" s="1" t="s">
        <v>147</v>
      </c>
      <c r="H573" s="1" t="s">
        <v>2313</v>
      </c>
      <c r="I573" s="1" t="s">
        <v>2873</v>
      </c>
      <c r="J573" s="1" t="s">
        <v>52</v>
      </c>
      <c r="K573" s="1" t="s">
        <v>52</v>
      </c>
      <c r="M573" s="1" t="s">
        <v>52</v>
      </c>
      <c r="O573" s="1" t="s">
        <v>52</v>
      </c>
      <c r="P573" s="1" t="s">
        <v>52</v>
      </c>
      <c r="Q573" s="1" t="s">
        <v>52</v>
      </c>
      <c r="R573" s="1" t="s">
        <v>52</v>
      </c>
      <c r="S573" s="1" t="s">
        <v>52</v>
      </c>
      <c r="T573" s="1" t="s">
        <v>52</v>
      </c>
    </row>
    <row r="574" spans="1:20" ht="20.100000000000001" customHeight="1" x14ac:dyDescent="0.3">
      <c r="A574" s="33" t="s">
        <v>2874</v>
      </c>
      <c r="B574" s="34">
        <v>0</v>
      </c>
      <c r="C574" s="34">
        <v>0</v>
      </c>
      <c r="D574" s="34">
        <v>0</v>
      </c>
      <c r="E574" s="34">
        <v>0</v>
      </c>
      <c r="F574" s="33" t="s">
        <v>52</v>
      </c>
      <c r="G574" s="1" t="s">
        <v>147</v>
      </c>
      <c r="H574" s="1" t="s">
        <v>2313</v>
      </c>
      <c r="I574" s="1" t="s">
        <v>2875</v>
      </c>
      <c r="J574" s="1" t="s">
        <v>52</v>
      </c>
      <c r="K574" s="1" t="s">
        <v>52</v>
      </c>
      <c r="M574" s="1" t="s">
        <v>52</v>
      </c>
      <c r="O574" s="1" t="s">
        <v>52</v>
      </c>
      <c r="P574" s="1" t="s">
        <v>52</v>
      </c>
      <c r="Q574" s="1" t="s">
        <v>52</v>
      </c>
      <c r="R574" s="1" t="s">
        <v>52</v>
      </c>
      <c r="S574" s="1" t="s">
        <v>52</v>
      </c>
      <c r="T574" s="1" t="s">
        <v>52</v>
      </c>
    </row>
    <row r="575" spans="1:20" ht="20.100000000000001" customHeight="1" x14ac:dyDescent="0.3">
      <c r="A575" s="33" t="s">
        <v>2876</v>
      </c>
      <c r="B575" s="34">
        <v>0</v>
      </c>
      <c r="C575" s="34">
        <v>0</v>
      </c>
      <c r="D575" s="34">
        <v>0</v>
      </c>
      <c r="E575" s="34">
        <v>0</v>
      </c>
      <c r="F575" s="33" t="s">
        <v>52</v>
      </c>
      <c r="G575" s="1" t="s">
        <v>147</v>
      </c>
      <c r="H575" s="1" t="s">
        <v>2313</v>
      </c>
      <c r="I575" s="1" t="s">
        <v>2877</v>
      </c>
      <c r="J575" s="1" t="s">
        <v>52</v>
      </c>
      <c r="K575" s="1" t="s">
        <v>52</v>
      </c>
      <c r="M575" s="1" t="s">
        <v>52</v>
      </c>
      <c r="O575" s="1" t="s">
        <v>52</v>
      </c>
      <c r="P575" s="1" t="s">
        <v>52</v>
      </c>
      <c r="Q575" s="1" t="s">
        <v>52</v>
      </c>
      <c r="R575" s="1" t="s">
        <v>52</v>
      </c>
      <c r="S575" s="1" t="s">
        <v>52</v>
      </c>
      <c r="T575" s="1" t="s">
        <v>52</v>
      </c>
    </row>
    <row r="576" spans="1:20" ht="20.100000000000001" customHeight="1" x14ac:dyDescent="0.3">
      <c r="A576" s="33" t="s">
        <v>2878</v>
      </c>
      <c r="B576" s="34">
        <v>0</v>
      </c>
      <c r="C576" s="34">
        <v>0</v>
      </c>
      <c r="D576" s="34">
        <v>0</v>
      </c>
      <c r="E576" s="34">
        <v>0</v>
      </c>
      <c r="F576" s="33" t="s">
        <v>52</v>
      </c>
      <c r="G576" s="1" t="s">
        <v>147</v>
      </c>
      <c r="H576" s="1" t="s">
        <v>2313</v>
      </c>
      <c r="I576" s="1" t="s">
        <v>2879</v>
      </c>
      <c r="J576" s="1" t="s">
        <v>52</v>
      </c>
      <c r="K576" s="1" t="s">
        <v>52</v>
      </c>
      <c r="M576" s="1" t="s">
        <v>52</v>
      </c>
      <c r="O576" s="1" t="s">
        <v>52</v>
      </c>
      <c r="P576" s="1" t="s">
        <v>52</v>
      </c>
      <c r="Q576" s="1" t="s">
        <v>52</v>
      </c>
      <c r="R576" s="1" t="s">
        <v>52</v>
      </c>
      <c r="S576" s="1" t="s">
        <v>52</v>
      </c>
      <c r="T576" s="1" t="s">
        <v>52</v>
      </c>
    </row>
    <row r="577" spans="1:20" ht="20.100000000000001" customHeight="1" x14ac:dyDescent="0.3">
      <c r="A577" s="33" t="s">
        <v>2315</v>
      </c>
      <c r="B577" s="34">
        <v>0</v>
      </c>
      <c r="C577" s="34">
        <v>0</v>
      </c>
      <c r="D577" s="34">
        <v>0</v>
      </c>
      <c r="E577" s="34">
        <v>0</v>
      </c>
      <c r="F577" s="33" t="s">
        <v>52</v>
      </c>
      <c r="G577" s="1" t="s">
        <v>147</v>
      </c>
      <c r="H577" s="1" t="s">
        <v>2313</v>
      </c>
      <c r="I577" s="1" t="s">
        <v>52</v>
      </c>
      <c r="J577" s="1" t="s">
        <v>52</v>
      </c>
      <c r="K577" s="1" t="s">
        <v>52</v>
      </c>
      <c r="M577" s="1" t="s">
        <v>52</v>
      </c>
      <c r="O577" s="1" t="s">
        <v>52</v>
      </c>
      <c r="P577" s="1" t="s">
        <v>52</v>
      </c>
      <c r="Q577" s="1" t="s">
        <v>52</v>
      </c>
      <c r="R577" s="1" t="s">
        <v>52</v>
      </c>
      <c r="S577" s="1" t="s">
        <v>52</v>
      </c>
      <c r="T577" s="1" t="s">
        <v>52</v>
      </c>
    </row>
    <row r="578" spans="1:20" ht="20.100000000000001" customHeight="1" x14ac:dyDescent="0.3">
      <c r="A578" s="33" t="s">
        <v>2880</v>
      </c>
      <c r="B578" s="34">
        <v>0</v>
      </c>
      <c r="C578" s="34">
        <v>0</v>
      </c>
      <c r="D578" s="34">
        <v>0</v>
      </c>
      <c r="E578" s="34">
        <v>0</v>
      </c>
      <c r="F578" s="33" t="s">
        <v>52</v>
      </c>
      <c r="G578" s="1" t="s">
        <v>147</v>
      </c>
      <c r="H578" s="1" t="s">
        <v>2313</v>
      </c>
      <c r="I578" s="1" t="s">
        <v>2881</v>
      </c>
      <c r="J578" s="1" t="s">
        <v>52</v>
      </c>
      <c r="K578" s="1" t="s">
        <v>52</v>
      </c>
      <c r="M578" s="1" t="s">
        <v>52</v>
      </c>
      <c r="O578" s="1" t="s">
        <v>52</v>
      </c>
      <c r="P578" s="1" t="s">
        <v>52</v>
      </c>
      <c r="Q578" s="1" t="s">
        <v>52</v>
      </c>
      <c r="R578" s="1" t="s">
        <v>52</v>
      </c>
      <c r="S578" s="1" t="s">
        <v>52</v>
      </c>
      <c r="T578" s="1" t="s">
        <v>52</v>
      </c>
    </row>
    <row r="579" spans="1:20" ht="20.100000000000001" customHeight="1" x14ac:dyDescent="0.3">
      <c r="A579" s="33" t="s">
        <v>2882</v>
      </c>
      <c r="B579" s="34">
        <v>0</v>
      </c>
      <c r="C579" s="34">
        <v>0</v>
      </c>
      <c r="D579" s="34">
        <v>0</v>
      </c>
      <c r="E579" s="34">
        <v>0</v>
      </c>
      <c r="F579" s="33" t="s">
        <v>52</v>
      </c>
      <c r="G579" s="1" t="s">
        <v>147</v>
      </c>
      <c r="H579" s="1" t="s">
        <v>2313</v>
      </c>
      <c r="I579" s="1" t="s">
        <v>2883</v>
      </c>
      <c r="J579" s="1" t="s">
        <v>52</v>
      </c>
      <c r="K579" s="1" t="s">
        <v>52</v>
      </c>
      <c r="M579" s="1" t="s">
        <v>52</v>
      </c>
      <c r="O579" s="1" t="s">
        <v>52</v>
      </c>
      <c r="P579" s="1" t="s">
        <v>52</v>
      </c>
      <c r="Q579" s="1" t="s">
        <v>52</v>
      </c>
      <c r="R579" s="1" t="s">
        <v>52</v>
      </c>
      <c r="S579" s="1" t="s">
        <v>52</v>
      </c>
      <c r="T579" s="1" t="s">
        <v>52</v>
      </c>
    </row>
    <row r="580" spans="1:20" ht="20.100000000000001" customHeight="1" x14ac:dyDescent="0.3">
      <c r="A580" s="33" t="s">
        <v>2884</v>
      </c>
      <c r="B580" s="34">
        <v>0</v>
      </c>
      <c r="C580" s="34">
        <v>0</v>
      </c>
      <c r="D580" s="34">
        <v>0</v>
      </c>
      <c r="E580" s="34">
        <v>0</v>
      </c>
      <c r="F580" s="33" t="s">
        <v>52</v>
      </c>
      <c r="G580" s="1" t="s">
        <v>147</v>
      </c>
      <c r="H580" s="1" t="s">
        <v>2313</v>
      </c>
      <c r="I580" s="1" t="s">
        <v>2885</v>
      </c>
      <c r="J580" s="1" t="s">
        <v>52</v>
      </c>
      <c r="K580" s="1" t="s">
        <v>52</v>
      </c>
      <c r="M580" s="1" t="s">
        <v>52</v>
      </c>
      <c r="O580" s="1" t="s">
        <v>52</v>
      </c>
      <c r="P580" s="1" t="s">
        <v>52</v>
      </c>
      <c r="Q580" s="1" t="s">
        <v>52</v>
      </c>
      <c r="R580" s="1" t="s">
        <v>52</v>
      </c>
      <c r="S580" s="1" t="s">
        <v>52</v>
      </c>
      <c r="T580" s="1" t="s">
        <v>52</v>
      </c>
    </row>
    <row r="581" spans="1:20" ht="20.100000000000001" customHeight="1" x14ac:dyDescent="0.3">
      <c r="A581" s="33" t="s">
        <v>2886</v>
      </c>
      <c r="B581" s="34">
        <v>0</v>
      </c>
      <c r="C581" s="34">
        <v>0</v>
      </c>
      <c r="D581" s="34">
        <v>0</v>
      </c>
      <c r="E581" s="34">
        <v>0</v>
      </c>
      <c r="F581" s="33" t="s">
        <v>52</v>
      </c>
      <c r="G581" s="1" t="s">
        <v>147</v>
      </c>
      <c r="H581" s="1" t="s">
        <v>2313</v>
      </c>
      <c r="I581" s="1" t="s">
        <v>2887</v>
      </c>
      <c r="J581" s="1" t="s">
        <v>52</v>
      </c>
      <c r="K581" s="1" t="s">
        <v>52</v>
      </c>
      <c r="M581" s="1" t="s">
        <v>52</v>
      </c>
      <c r="O581" s="1" t="s">
        <v>52</v>
      </c>
      <c r="P581" s="1" t="s">
        <v>52</v>
      </c>
      <c r="Q581" s="1" t="s">
        <v>52</v>
      </c>
      <c r="R581" s="1" t="s">
        <v>52</v>
      </c>
      <c r="S581" s="1" t="s">
        <v>52</v>
      </c>
      <c r="T581" s="1" t="s">
        <v>52</v>
      </c>
    </row>
    <row r="582" spans="1:20" ht="20.100000000000001" customHeight="1" x14ac:dyDescent="0.3">
      <c r="A582" s="33" t="s">
        <v>2888</v>
      </c>
      <c r="B582" s="34">
        <v>0</v>
      </c>
      <c r="C582" s="34">
        <v>0</v>
      </c>
      <c r="D582" s="34">
        <v>0</v>
      </c>
      <c r="E582" s="34">
        <v>0</v>
      </c>
      <c r="F582" s="33" t="s">
        <v>52</v>
      </c>
      <c r="G582" s="1" t="s">
        <v>147</v>
      </c>
      <c r="H582" s="1" t="s">
        <v>2313</v>
      </c>
      <c r="I582" s="1" t="s">
        <v>2889</v>
      </c>
      <c r="J582" s="1" t="s">
        <v>52</v>
      </c>
      <c r="K582" s="1" t="s">
        <v>52</v>
      </c>
      <c r="M582" s="1" t="s">
        <v>52</v>
      </c>
      <c r="O582" s="1" t="s">
        <v>52</v>
      </c>
      <c r="P582" s="1" t="s">
        <v>52</v>
      </c>
      <c r="Q582" s="1" t="s">
        <v>52</v>
      </c>
      <c r="R582" s="1" t="s">
        <v>52</v>
      </c>
      <c r="S582" s="1" t="s">
        <v>52</v>
      </c>
      <c r="T582" s="1" t="s">
        <v>52</v>
      </c>
    </row>
    <row r="583" spans="1:20" ht="20.100000000000001" customHeight="1" x14ac:dyDescent="0.3">
      <c r="A583" s="33" t="s">
        <v>2890</v>
      </c>
      <c r="B583" s="34">
        <v>0</v>
      </c>
      <c r="C583" s="34">
        <v>0</v>
      </c>
      <c r="D583" s="34">
        <v>0</v>
      </c>
      <c r="E583" s="34">
        <v>0</v>
      </c>
      <c r="F583" s="33" t="s">
        <v>52</v>
      </c>
      <c r="G583" s="1" t="s">
        <v>147</v>
      </c>
      <c r="H583" s="1" t="s">
        <v>2313</v>
      </c>
      <c r="I583" s="1" t="s">
        <v>2891</v>
      </c>
      <c r="J583" s="1" t="s">
        <v>52</v>
      </c>
      <c r="K583" s="1" t="s">
        <v>52</v>
      </c>
      <c r="M583" s="1" t="s">
        <v>52</v>
      </c>
      <c r="O583" s="1" t="s">
        <v>52</v>
      </c>
      <c r="P583" s="1" t="s">
        <v>52</v>
      </c>
      <c r="Q583" s="1" t="s">
        <v>52</v>
      </c>
      <c r="R583" s="1" t="s">
        <v>52</v>
      </c>
      <c r="S583" s="1" t="s">
        <v>52</v>
      </c>
      <c r="T583" s="1" t="s">
        <v>52</v>
      </c>
    </row>
    <row r="584" spans="1:20" ht="20.100000000000001" customHeight="1" x14ac:dyDescent="0.3">
      <c r="A584" s="33" t="s">
        <v>2892</v>
      </c>
      <c r="B584" s="34">
        <v>0</v>
      </c>
      <c r="C584" s="34">
        <v>0</v>
      </c>
      <c r="D584" s="34">
        <v>0</v>
      </c>
      <c r="E584" s="34">
        <v>0</v>
      </c>
      <c r="F584" s="33" t="s">
        <v>52</v>
      </c>
      <c r="G584" s="1" t="s">
        <v>147</v>
      </c>
      <c r="H584" s="1" t="s">
        <v>2313</v>
      </c>
      <c r="I584" s="1" t="s">
        <v>2893</v>
      </c>
      <c r="J584" s="1" t="s">
        <v>52</v>
      </c>
      <c r="K584" s="1" t="s">
        <v>52</v>
      </c>
      <c r="M584" s="1" t="s">
        <v>52</v>
      </c>
      <c r="O584" s="1" t="s">
        <v>52</v>
      </c>
      <c r="P584" s="1" t="s">
        <v>52</v>
      </c>
      <c r="Q584" s="1" t="s">
        <v>52</v>
      </c>
      <c r="R584" s="1" t="s">
        <v>52</v>
      </c>
      <c r="S584" s="1" t="s">
        <v>52</v>
      </c>
      <c r="T584" s="1" t="s">
        <v>52</v>
      </c>
    </row>
    <row r="585" spans="1:20" ht="20.100000000000001" customHeight="1" x14ac:dyDescent="0.3">
      <c r="A585" s="33" t="s">
        <v>2894</v>
      </c>
      <c r="B585" s="34">
        <v>0</v>
      </c>
      <c r="C585" s="34">
        <v>0</v>
      </c>
      <c r="D585" s="34">
        <v>0</v>
      </c>
      <c r="E585" s="34">
        <v>0</v>
      </c>
      <c r="F585" s="33" t="s">
        <v>52</v>
      </c>
      <c r="G585" s="1" t="s">
        <v>147</v>
      </c>
      <c r="H585" s="1" t="s">
        <v>2313</v>
      </c>
      <c r="I585" s="1" t="s">
        <v>2895</v>
      </c>
      <c r="J585" s="1" t="s">
        <v>52</v>
      </c>
      <c r="K585" s="1" t="s">
        <v>52</v>
      </c>
      <c r="M585" s="1" t="s">
        <v>52</v>
      </c>
      <c r="O585" s="1" t="s">
        <v>52</v>
      </c>
      <c r="P585" s="1" t="s">
        <v>52</v>
      </c>
      <c r="Q585" s="1" t="s">
        <v>52</v>
      </c>
      <c r="R585" s="1" t="s">
        <v>52</v>
      </c>
      <c r="S585" s="1" t="s">
        <v>52</v>
      </c>
      <c r="T585" s="1" t="s">
        <v>52</v>
      </c>
    </row>
    <row r="586" spans="1:20" ht="20.100000000000001" customHeight="1" x14ac:dyDescent="0.3">
      <c r="A586" s="33" t="s">
        <v>2896</v>
      </c>
      <c r="B586" s="34">
        <v>0</v>
      </c>
      <c r="C586" s="34">
        <v>0</v>
      </c>
      <c r="D586" s="34">
        <v>0</v>
      </c>
      <c r="E586" s="34">
        <v>0</v>
      </c>
      <c r="F586" s="33" t="s">
        <v>52</v>
      </c>
      <c r="G586" s="1" t="s">
        <v>147</v>
      </c>
      <c r="H586" s="1" t="s">
        <v>2313</v>
      </c>
      <c r="I586" s="1" t="s">
        <v>2897</v>
      </c>
      <c r="J586" s="1" t="s">
        <v>52</v>
      </c>
      <c r="K586" s="1" t="s">
        <v>52</v>
      </c>
      <c r="M586" s="1" t="s">
        <v>52</v>
      </c>
      <c r="O586" s="1" t="s">
        <v>52</v>
      </c>
      <c r="P586" s="1" t="s">
        <v>52</v>
      </c>
      <c r="Q586" s="1" t="s">
        <v>52</v>
      </c>
      <c r="R586" s="1" t="s">
        <v>52</v>
      </c>
      <c r="S586" s="1" t="s">
        <v>52</v>
      </c>
      <c r="T586" s="1" t="s">
        <v>52</v>
      </c>
    </row>
    <row r="587" spans="1:20" ht="20.100000000000001" customHeight="1" x14ac:dyDescent="0.3">
      <c r="A587" s="33" t="s">
        <v>2898</v>
      </c>
      <c r="B587" s="34">
        <v>0</v>
      </c>
      <c r="C587" s="34">
        <v>0</v>
      </c>
      <c r="D587" s="34">
        <v>0</v>
      </c>
      <c r="E587" s="34">
        <v>0</v>
      </c>
      <c r="F587" s="33" t="s">
        <v>52</v>
      </c>
      <c r="G587" s="1" t="s">
        <v>147</v>
      </c>
      <c r="H587" s="1" t="s">
        <v>2313</v>
      </c>
      <c r="I587" s="1" t="s">
        <v>2899</v>
      </c>
      <c r="J587" s="1" t="s">
        <v>52</v>
      </c>
      <c r="K587" s="1" t="s">
        <v>52</v>
      </c>
      <c r="M587" s="1" t="s">
        <v>52</v>
      </c>
      <c r="O587" s="1" t="s">
        <v>52</v>
      </c>
      <c r="P587" s="1" t="s">
        <v>52</v>
      </c>
      <c r="Q587" s="1" t="s">
        <v>52</v>
      </c>
      <c r="R587" s="1" t="s">
        <v>52</v>
      </c>
      <c r="S587" s="1" t="s">
        <v>52</v>
      </c>
      <c r="T587" s="1" t="s">
        <v>52</v>
      </c>
    </row>
    <row r="588" spans="1:20" ht="20.100000000000001" customHeight="1" x14ac:dyDescent="0.3">
      <c r="A588" s="33" t="s">
        <v>2900</v>
      </c>
      <c r="B588" s="34">
        <v>0</v>
      </c>
      <c r="C588" s="34">
        <v>0</v>
      </c>
      <c r="D588" s="34">
        <v>0</v>
      </c>
      <c r="E588" s="34">
        <v>0</v>
      </c>
      <c r="F588" s="33" t="s">
        <v>52</v>
      </c>
      <c r="G588" s="1" t="s">
        <v>147</v>
      </c>
      <c r="H588" s="1" t="s">
        <v>2313</v>
      </c>
      <c r="I588" s="1" t="s">
        <v>2901</v>
      </c>
      <c r="J588" s="1" t="s">
        <v>52</v>
      </c>
      <c r="K588" s="1" t="s">
        <v>52</v>
      </c>
      <c r="M588" s="1" t="s">
        <v>52</v>
      </c>
      <c r="O588" s="1" t="s">
        <v>52</v>
      </c>
      <c r="P588" s="1" t="s">
        <v>52</v>
      </c>
      <c r="Q588" s="1" t="s">
        <v>52</v>
      </c>
      <c r="R588" s="1" t="s">
        <v>52</v>
      </c>
      <c r="S588" s="1" t="s">
        <v>52</v>
      </c>
      <c r="T588" s="1" t="s">
        <v>52</v>
      </c>
    </row>
    <row r="589" spans="1:20" ht="20.100000000000001" customHeight="1" x14ac:dyDescent="0.3">
      <c r="A589" s="33" t="s">
        <v>2902</v>
      </c>
      <c r="B589" s="34">
        <v>0</v>
      </c>
      <c r="C589" s="34">
        <v>0</v>
      </c>
      <c r="D589" s="34">
        <v>0</v>
      </c>
      <c r="E589" s="34">
        <v>0</v>
      </c>
      <c r="F589" s="33" t="s">
        <v>52</v>
      </c>
      <c r="G589" s="1" t="s">
        <v>147</v>
      </c>
      <c r="H589" s="1" t="s">
        <v>2313</v>
      </c>
      <c r="I589" s="1" t="s">
        <v>2903</v>
      </c>
      <c r="J589" s="1" t="s">
        <v>52</v>
      </c>
      <c r="K589" s="1" t="s">
        <v>52</v>
      </c>
      <c r="M589" s="1" t="s">
        <v>52</v>
      </c>
      <c r="O589" s="1" t="s">
        <v>52</v>
      </c>
      <c r="P589" s="1" t="s">
        <v>52</v>
      </c>
      <c r="Q589" s="1" t="s">
        <v>52</v>
      </c>
      <c r="R589" s="1" t="s">
        <v>52</v>
      </c>
      <c r="S589" s="1" t="s">
        <v>52</v>
      </c>
      <c r="T589" s="1" t="s">
        <v>52</v>
      </c>
    </row>
    <row r="590" spans="1:20" ht="20.100000000000001" customHeight="1" x14ac:dyDescent="0.3">
      <c r="A590" s="33" t="s">
        <v>2904</v>
      </c>
      <c r="B590" s="34">
        <v>0</v>
      </c>
      <c r="C590" s="34">
        <v>0</v>
      </c>
      <c r="D590" s="34">
        <v>0</v>
      </c>
      <c r="E590" s="34">
        <v>0</v>
      </c>
      <c r="F590" s="33" t="s">
        <v>52</v>
      </c>
      <c r="G590" s="1" t="s">
        <v>147</v>
      </c>
      <c r="H590" s="1" t="s">
        <v>2313</v>
      </c>
      <c r="I590" s="1" t="s">
        <v>2905</v>
      </c>
      <c r="J590" s="1" t="s">
        <v>52</v>
      </c>
      <c r="K590" s="1" t="s">
        <v>52</v>
      </c>
      <c r="M590" s="1" t="s">
        <v>52</v>
      </c>
      <c r="O590" s="1" t="s">
        <v>52</v>
      </c>
      <c r="P590" s="1" t="s">
        <v>52</v>
      </c>
      <c r="Q590" s="1" t="s">
        <v>52</v>
      </c>
      <c r="R590" s="1" t="s">
        <v>52</v>
      </c>
      <c r="S590" s="1" t="s">
        <v>52</v>
      </c>
      <c r="T590" s="1" t="s">
        <v>52</v>
      </c>
    </row>
    <row r="591" spans="1:20" ht="20.100000000000001" customHeight="1" x14ac:dyDescent="0.3">
      <c r="A591" s="33" t="s">
        <v>2906</v>
      </c>
      <c r="B591" s="34">
        <v>0</v>
      </c>
      <c r="C591" s="34">
        <v>0</v>
      </c>
      <c r="D591" s="34">
        <v>0</v>
      </c>
      <c r="E591" s="34">
        <v>0</v>
      </c>
      <c r="F591" s="33" t="s">
        <v>52</v>
      </c>
      <c r="G591" s="1" t="s">
        <v>147</v>
      </c>
      <c r="H591" s="1" t="s">
        <v>2313</v>
      </c>
      <c r="I591" s="1" t="s">
        <v>2907</v>
      </c>
      <c r="J591" s="1" t="s">
        <v>52</v>
      </c>
      <c r="K591" s="1" t="s">
        <v>52</v>
      </c>
      <c r="M591" s="1" t="s">
        <v>52</v>
      </c>
      <c r="O591" s="1" t="s">
        <v>52</v>
      </c>
      <c r="P591" s="1" t="s">
        <v>52</v>
      </c>
      <c r="Q591" s="1" t="s">
        <v>52</v>
      </c>
      <c r="R591" s="1" t="s">
        <v>52</v>
      </c>
      <c r="S591" s="1" t="s">
        <v>52</v>
      </c>
      <c r="T591" s="1" t="s">
        <v>52</v>
      </c>
    </row>
    <row r="592" spans="1:20" ht="20.100000000000001" customHeight="1" x14ac:dyDescent="0.3">
      <c r="A592" s="33" t="s">
        <v>2908</v>
      </c>
      <c r="B592" s="34">
        <v>0</v>
      </c>
      <c r="C592" s="34">
        <v>0</v>
      </c>
      <c r="D592" s="34">
        <v>0</v>
      </c>
      <c r="E592" s="34">
        <v>0</v>
      </c>
      <c r="F592" s="33" t="s">
        <v>52</v>
      </c>
      <c r="G592" s="1" t="s">
        <v>147</v>
      </c>
      <c r="H592" s="1" t="s">
        <v>2313</v>
      </c>
      <c r="I592" s="1" t="s">
        <v>2909</v>
      </c>
      <c r="J592" s="1" t="s">
        <v>52</v>
      </c>
      <c r="K592" s="1" t="s">
        <v>52</v>
      </c>
      <c r="M592" s="1" t="s">
        <v>52</v>
      </c>
      <c r="O592" s="1" t="s">
        <v>52</v>
      </c>
      <c r="P592" s="1" t="s">
        <v>52</v>
      </c>
      <c r="Q592" s="1" t="s">
        <v>52</v>
      </c>
      <c r="R592" s="1" t="s">
        <v>52</v>
      </c>
      <c r="S592" s="1" t="s">
        <v>52</v>
      </c>
      <c r="T592" s="1" t="s">
        <v>52</v>
      </c>
    </row>
    <row r="593" spans="1:20" ht="20.100000000000001" customHeight="1" x14ac:dyDescent="0.3">
      <c r="A593" s="33" t="s">
        <v>2910</v>
      </c>
      <c r="B593" s="34">
        <v>0</v>
      </c>
      <c r="C593" s="34">
        <v>0</v>
      </c>
      <c r="D593" s="34">
        <v>0</v>
      </c>
      <c r="E593" s="34">
        <v>0</v>
      </c>
      <c r="F593" s="33" t="s">
        <v>52</v>
      </c>
      <c r="G593" s="1" t="s">
        <v>147</v>
      </c>
      <c r="H593" s="1" t="s">
        <v>2313</v>
      </c>
      <c r="I593" s="1" t="s">
        <v>2911</v>
      </c>
      <c r="J593" s="1" t="s">
        <v>52</v>
      </c>
      <c r="K593" s="1" t="s">
        <v>52</v>
      </c>
      <c r="M593" s="1" t="s">
        <v>52</v>
      </c>
      <c r="O593" s="1" t="s">
        <v>52</v>
      </c>
      <c r="P593" s="1" t="s">
        <v>52</v>
      </c>
      <c r="Q593" s="1" t="s">
        <v>52</v>
      </c>
      <c r="R593" s="1" t="s">
        <v>52</v>
      </c>
      <c r="S593" s="1" t="s">
        <v>52</v>
      </c>
      <c r="T593" s="1" t="s">
        <v>52</v>
      </c>
    </row>
    <row r="594" spans="1:20" ht="20.100000000000001" customHeight="1" x14ac:dyDescent="0.3">
      <c r="A594" s="33" t="s">
        <v>2912</v>
      </c>
      <c r="B594" s="34">
        <v>0</v>
      </c>
      <c r="C594" s="34">
        <v>0</v>
      </c>
      <c r="D594" s="34">
        <v>0</v>
      </c>
      <c r="E594" s="34">
        <v>0</v>
      </c>
      <c r="F594" s="33" t="s">
        <v>52</v>
      </c>
      <c r="G594" s="1" t="s">
        <v>147</v>
      </c>
      <c r="H594" s="1" t="s">
        <v>2313</v>
      </c>
      <c r="I594" s="1" t="s">
        <v>2913</v>
      </c>
      <c r="J594" s="1" t="s">
        <v>52</v>
      </c>
      <c r="K594" s="1" t="s">
        <v>52</v>
      </c>
      <c r="M594" s="1" t="s">
        <v>52</v>
      </c>
      <c r="O594" s="1" t="s">
        <v>52</v>
      </c>
      <c r="P594" s="1" t="s">
        <v>52</v>
      </c>
      <c r="Q594" s="1" t="s">
        <v>52</v>
      </c>
      <c r="R594" s="1" t="s">
        <v>52</v>
      </c>
      <c r="S594" s="1" t="s">
        <v>52</v>
      </c>
      <c r="T594" s="1" t="s">
        <v>52</v>
      </c>
    </row>
    <row r="595" spans="1:20" ht="20.100000000000001" customHeight="1" x14ac:dyDescent="0.3">
      <c r="A595" s="33" t="s">
        <v>2315</v>
      </c>
      <c r="B595" s="34">
        <v>0</v>
      </c>
      <c r="C595" s="34">
        <v>0</v>
      </c>
      <c r="D595" s="34">
        <v>0</v>
      </c>
      <c r="E595" s="34">
        <v>0</v>
      </c>
      <c r="F595" s="33" t="s">
        <v>52</v>
      </c>
      <c r="G595" s="1" t="s">
        <v>147</v>
      </c>
      <c r="H595" s="1" t="s">
        <v>2313</v>
      </c>
      <c r="I595" s="1" t="s">
        <v>52</v>
      </c>
      <c r="J595" s="1" t="s">
        <v>52</v>
      </c>
      <c r="K595" s="1" t="s">
        <v>52</v>
      </c>
      <c r="M595" s="1" t="s">
        <v>52</v>
      </c>
      <c r="O595" s="1" t="s">
        <v>52</v>
      </c>
      <c r="P595" s="1" t="s">
        <v>52</v>
      </c>
      <c r="Q595" s="1" t="s">
        <v>52</v>
      </c>
      <c r="R595" s="1" t="s">
        <v>52</v>
      </c>
      <c r="S595" s="1" t="s">
        <v>52</v>
      </c>
      <c r="T595" s="1" t="s">
        <v>52</v>
      </c>
    </row>
    <row r="596" spans="1:20" ht="20.100000000000001" customHeight="1" x14ac:dyDescent="0.3">
      <c r="A596" s="33" t="s">
        <v>2914</v>
      </c>
      <c r="B596" s="34">
        <v>0</v>
      </c>
      <c r="C596" s="34">
        <v>0</v>
      </c>
      <c r="D596" s="34">
        <v>0</v>
      </c>
      <c r="E596" s="34">
        <v>0</v>
      </c>
      <c r="F596" s="33" t="s">
        <v>52</v>
      </c>
      <c r="G596" s="1" t="s">
        <v>147</v>
      </c>
      <c r="H596" s="1" t="s">
        <v>2313</v>
      </c>
      <c r="I596" s="1" t="s">
        <v>2915</v>
      </c>
      <c r="J596" s="1" t="s">
        <v>52</v>
      </c>
      <c r="K596" s="1" t="s">
        <v>52</v>
      </c>
      <c r="M596" s="1" t="s">
        <v>52</v>
      </c>
      <c r="O596" s="1" t="s">
        <v>52</v>
      </c>
      <c r="P596" s="1" t="s">
        <v>52</v>
      </c>
      <c r="Q596" s="1" t="s">
        <v>52</v>
      </c>
      <c r="R596" s="1" t="s">
        <v>52</v>
      </c>
      <c r="S596" s="1" t="s">
        <v>52</v>
      </c>
      <c r="T596" s="1" t="s">
        <v>52</v>
      </c>
    </row>
    <row r="597" spans="1:20" ht="20.100000000000001" customHeight="1" x14ac:dyDescent="0.3">
      <c r="A597" s="33" t="s">
        <v>2916</v>
      </c>
      <c r="B597" s="34">
        <v>0</v>
      </c>
      <c r="C597" s="34">
        <v>0</v>
      </c>
      <c r="D597" s="34">
        <v>0</v>
      </c>
      <c r="E597" s="34">
        <v>0</v>
      </c>
      <c r="F597" s="33" t="s">
        <v>52</v>
      </c>
      <c r="G597" s="1" t="s">
        <v>147</v>
      </c>
      <c r="H597" s="1" t="s">
        <v>2313</v>
      </c>
      <c r="I597" s="1" t="s">
        <v>2917</v>
      </c>
      <c r="J597" s="1" t="s">
        <v>52</v>
      </c>
      <c r="K597" s="1" t="s">
        <v>52</v>
      </c>
      <c r="M597" s="1" t="s">
        <v>52</v>
      </c>
      <c r="O597" s="1" t="s">
        <v>52</v>
      </c>
      <c r="P597" s="1" t="s">
        <v>52</v>
      </c>
      <c r="Q597" s="1" t="s">
        <v>52</v>
      </c>
      <c r="R597" s="1" t="s">
        <v>52</v>
      </c>
      <c r="S597" s="1" t="s">
        <v>52</v>
      </c>
      <c r="T597" s="1" t="s">
        <v>52</v>
      </c>
    </row>
    <row r="598" spans="1:20" ht="20.100000000000001" customHeight="1" x14ac:dyDescent="0.3">
      <c r="A598" s="33" t="s">
        <v>2918</v>
      </c>
      <c r="B598" s="34">
        <v>0</v>
      </c>
      <c r="C598" s="34">
        <v>0</v>
      </c>
      <c r="D598" s="34">
        <v>0</v>
      </c>
      <c r="E598" s="34">
        <v>0</v>
      </c>
      <c r="F598" s="33" t="s">
        <v>52</v>
      </c>
      <c r="G598" s="1" t="s">
        <v>147</v>
      </c>
      <c r="H598" s="1" t="s">
        <v>2313</v>
      </c>
      <c r="I598" s="1" t="s">
        <v>2919</v>
      </c>
      <c r="J598" s="1" t="s">
        <v>52</v>
      </c>
      <c r="K598" s="1" t="s">
        <v>52</v>
      </c>
      <c r="M598" s="1" t="s">
        <v>52</v>
      </c>
      <c r="O598" s="1" t="s">
        <v>52</v>
      </c>
      <c r="P598" s="1" t="s">
        <v>52</v>
      </c>
      <c r="Q598" s="1" t="s">
        <v>52</v>
      </c>
      <c r="R598" s="1" t="s">
        <v>52</v>
      </c>
      <c r="S598" s="1" t="s">
        <v>52</v>
      </c>
      <c r="T598" s="1" t="s">
        <v>52</v>
      </c>
    </row>
    <row r="599" spans="1:20" ht="20.100000000000001" customHeight="1" x14ac:dyDescent="0.3">
      <c r="A599" s="33" t="s">
        <v>2920</v>
      </c>
      <c r="B599" s="34">
        <v>0</v>
      </c>
      <c r="C599" s="34">
        <v>0</v>
      </c>
      <c r="D599" s="34">
        <v>0</v>
      </c>
      <c r="E599" s="34">
        <v>0</v>
      </c>
      <c r="F599" s="33" t="s">
        <v>52</v>
      </c>
      <c r="G599" s="1" t="s">
        <v>147</v>
      </c>
      <c r="H599" s="1" t="s">
        <v>2313</v>
      </c>
      <c r="I599" s="1" t="s">
        <v>2921</v>
      </c>
      <c r="J599" s="1" t="s">
        <v>52</v>
      </c>
      <c r="K599" s="1" t="s">
        <v>52</v>
      </c>
      <c r="M599" s="1" t="s">
        <v>52</v>
      </c>
      <c r="O599" s="1" t="s">
        <v>52</v>
      </c>
      <c r="P599" s="1" t="s">
        <v>52</v>
      </c>
      <c r="Q599" s="1" t="s">
        <v>52</v>
      </c>
      <c r="R599" s="1" t="s">
        <v>52</v>
      </c>
      <c r="S599" s="1" t="s">
        <v>52</v>
      </c>
      <c r="T599" s="1" t="s">
        <v>52</v>
      </c>
    </row>
    <row r="600" spans="1:20" ht="20.100000000000001" customHeight="1" x14ac:dyDescent="0.3">
      <c r="A600" s="33" t="s">
        <v>2922</v>
      </c>
      <c r="B600" s="34">
        <v>0</v>
      </c>
      <c r="C600" s="34">
        <v>0</v>
      </c>
      <c r="D600" s="34">
        <v>0</v>
      </c>
      <c r="E600" s="34">
        <v>0</v>
      </c>
      <c r="F600" s="33" t="s">
        <v>52</v>
      </c>
      <c r="G600" s="1" t="s">
        <v>147</v>
      </c>
      <c r="H600" s="1" t="s">
        <v>2313</v>
      </c>
      <c r="I600" s="1" t="s">
        <v>2923</v>
      </c>
      <c r="J600" s="1" t="s">
        <v>52</v>
      </c>
      <c r="K600" s="1" t="s">
        <v>52</v>
      </c>
      <c r="M600" s="1" t="s">
        <v>52</v>
      </c>
      <c r="O600" s="1" t="s">
        <v>52</v>
      </c>
      <c r="P600" s="1" t="s">
        <v>52</v>
      </c>
      <c r="Q600" s="1" t="s">
        <v>52</v>
      </c>
      <c r="R600" s="1" t="s">
        <v>52</v>
      </c>
      <c r="S600" s="1" t="s">
        <v>52</v>
      </c>
      <c r="T600" s="1" t="s">
        <v>52</v>
      </c>
    </row>
    <row r="601" spans="1:20" ht="20.100000000000001" customHeight="1" x14ac:dyDescent="0.3">
      <c r="A601" s="33" t="s">
        <v>2315</v>
      </c>
      <c r="B601" s="34">
        <v>0</v>
      </c>
      <c r="C601" s="34">
        <v>0</v>
      </c>
      <c r="D601" s="34">
        <v>0</v>
      </c>
      <c r="E601" s="34">
        <v>0</v>
      </c>
      <c r="F601" s="33" t="s">
        <v>52</v>
      </c>
      <c r="G601" s="1" t="s">
        <v>147</v>
      </c>
      <c r="H601" s="1" t="s">
        <v>2313</v>
      </c>
      <c r="I601" s="1" t="s">
        <v>52</v>
      </c>
      <c r="J601" s="1" t="s">
        <v>52</v>
      </c>
      <c r="K601" s="1" t="s">
        <v>52</v>
      </c>
      <c r="M601" s="1" t="s">
        <v>52</v>
      </c>
      <c r="O601" s="1" t="s">
        <v>52</v>
      </c>
      <c r="P601" s="1" t="s">
        <v>52</v>
      </c>
      <c r="Q601" s="1" t="s">
        <v>52</v>
      </c>
      <c r="R601" s="1" t="s">
        <v>52</v>
      </c>
      <c r="S601" s="1" t="s">
        <v>52</v>
      </c>
      <c r="T601" s="1" t="s">
        <v>52</v>
      </c>
    </row>
    <row r="602" spans="1:20" ht="20.100000000000001" customHeight="1" x14ac:dyDescent="0.3">
      <c r="A602" s="33" t="s">
        <v>2924</v>
      </c>
      <c r="B602" s="34">
        <v>0</v>
      </c>
      <c r="C602" s="34">
        <v>0</v>
      </c>
      <c r="D602" s="34">
        <v>0</v>
      </c>
      <c r="E602" s="34">
        <v>0</v>
      </c>
      <c r="F602" s="33" t="s">
        <v>52</v>
      </c>
      <c r="G602" s="1" t="s">
        <v>147</v>
      </c>
      <c r="H602" s="1" t="s">
        <v>2313</v>
      </c>
      <c r="I602" s="1" t="s">
        <v>2925</v>
      </c>
      <c r="J602" s="1" t="s">
        <v>52</v>
      </c>
      <c r="K602" s="1" t="s">
        <v>52</v>
      </c>
      <c r="M602" s="1" t="s">
        <v>52</v>
      </c>
      <c r="O602" s="1" t="s">
        <v>52</v>
      </c>
      <c r="P602" s="1" t="s">
        <v>52</v>
      </c>
      <c r="Q602" s="1" t="s">
        <v>52</v>
      </c>
      <c r="R602" s="1" t="s">
        <v>52</v>
      </c>
      <c r="S602" s="1" t="s">
        <v>52</v>
      </c>
      <c r="T602" s="1" t="s">
        <v>52</v>
      </c>
    </row>
    <row r="603" spans="1:20" ht="20.100000000000001" customHeight="1" x14ac:dyDescent="0.3">
      <c r="A603" s="33" t="s">
        <v>2926</v>
      </c>
      <c r="B603" s="34">
        <v>0</v>
      </c>
      <c r="C603" s="34">
        <v>0</v>
      </c>
      <c r="D603" s="34">
        <v>0</v>
      </c>
      <c r="E603" s="34">
        <v>0</v>
      </c>
      <c r="F603" s="33" t="s">
        <v>52</v>
      </c>
      <c r="G603" s="1" t="s">
        <v>147</v>
      </c>
      <c r="H603" s="1" t="s">
        <v>2313</v>
      </c>
      <c r="I603" s="1" t="s">
        <v>2927</v>
      </c>
      <c r="J603" s="1" t="s">
        <v>52</v>
      </c>
      <c r="K603" s="1" t="s">
        <v>52</v>
      </c>
      <c r="M603" s="1" t="s">
        <v>52</v>
      </c>
      <c r="O603" s="1" t="s">
        <v>52</v>
      </c>
      <c r="P603" s="1" t="s">
        <v>52</v>
      </c>
      <c r="Q603" s="1" t="s">
        <v>52</v>
      </c>
      <c r="R603" s="1" t="s">
        <v>52</v>
      </c>
      <c r="S603" s="1" t="s">
        <v>52</v>
      </c>
      <c r="T603" s="1" t="s">
        <v>52</v>
      </c>
    </row>
    <row r="604" spans="1:20" ht="20.100000000000001" customHeight="1" x14ac:dyDescent="0.3">
      <c r="A604" s="33" t="s">
        <v>2928</v>
      </c>
      <c r="B604" s="34">
        <v>0</v>
      </c>
      <c r="C604" s="34">
        <v>0</v>
      </c>
      <c r="D604" s="34">
        <v>0</v>
      </c>
      <c r="E604" s="34">
        <v>0</v>
      </c>
      <c r="F604" s="33" t="s">
        <v>52</v>
      </c>
      <c r="G604" s="1" t="s">
        <v>147</v>
      </c>
      <c r="H604" s="1" t="s">
        <v>2313</v>
      </c>
      <c r="I604" s="1" t="s">
        <v>2929</v>
      </c>
      <c r="J604" s="1" t="s">
        <v>52</v>
      </c>
      <c r="K604" s="1" t="s">
        <v>52</v>
      </c>
      <c r="M604" s="1" t="s">
        <v>52</v>
      </c>
      <c r="O604" s="1" t="s">
        <v>52</v>
      </c>
      <c r="P604" s="1" t="s">
        <v>52</v>
      </c>
      <c r="Q604" s="1" t="s">
        <v>52</v>
      </c>
      <c r="R604" s="1" t="s">
        <v>52</v>
      </c>
      <c r="S604" s="1" t="s">
        <v>52</v>
      </c>
      <c r="T604" s="1" t="s">
        <v>52</v>
      </c>
    </row>
    <row r="605" spans="1:20" ht="20.100000000000001" customHeight="1" x14ac:dyDescent="0.3">
      <c r="A605" s="33" t="s">
        <v>2930</v>
      </c>
      <c r="B605" s="34">
        <v>0</v>
      </c>
      <c r="C605" s="34">
        <v>0</v>
      </c>
      <c r="D605" s="34">
        <v>0</v>
      </c>
      <c r="E605" s="34">
        <v>0</v>
      </c>
      <c r="F605" s="33" t="s">
        <v>52</v>
      </c>
      <c r="G605" s="1" t="s">
        <v>147</v>
      </c>
      <c r="H605" s="1" t="s">
        <v>2313</v>
      </c>
      <c r="I605" s="1" t="s">
        <v>2931</v>
      </c>
      <c r="J605" s="1" t="s">
        <v>52</v>
      </c>
      <c r="K605" s="1" t="s">
        <v>52</v>
      </c>
      <c r="M605" s="1" t="s">
        <v>52</v>
      </c>
      <c r="O605" s="1" t="s">
        <v>52</v>
      </c>
      <c r="P605" s="1" t="s">
        <v>52</v>
      </c>
      <c r="Q605" s="1" t="s">
        <v>52</v>
      </c>
      <c r="R605" s="1" t="s">
        <v>52</v>
      </c>
      <c r="S605" s="1" t="s">
        <v>52</v>
      </c>
      <c r="T605" s="1" t="s">
        <v>52</v>
      </c>
    </row>
    <row r="606" spans="1:20" ht="20.100000000000001" customHeight="1" x14ac:dyDescent="0.3">
      <c r="A606" s="33" t="s">
        <v>2932</v>
      </c>
      <c r="B606" s="34">
        <v>0</v>
      </c>
      <c r="C606" s="34">
        <v>0</v>
      </c>
      <c r="D606" s="34">
        <v>0</v>
      </c>
      <c r="E606" s="34">
        <v>0</v>
      </c>
      <c r="F606" s="33" t="s">
        <v>52</v>
      </c>
      <c r="G606" s="1" t="s">
        <v>147</v>
      </c>
      <c r="H606" s="1" t="s">
        <v>2313</v>
      </c>
      <c r="I606" s="1" t="s">
        <v>2933</v>
      </c>
      <c r="J606" s="1" t="s">
        <v>52</v>
      </c>
      <c r="K606" s="1" t="s">
        <v>52</v>
      </c>
      <c r="M606" s="1" t="s">
        <v>52</v>
      </c>
      <c r="O606" s="1" t="s">
        <v>52</v>
      </c>
      <c r="P606" s="1" t="s">
        <v>52</v>
      </c>
      <c r="Q606" s="1" t="s">
        <v>52</v>
      </c>
      <c r="R606" s="1" t="s">
        <v>52</v>
      </c>
      <c r="S606" s="1" t="s">
        <v>52</v>
      </c>
      <c r="T606" s="1" t="s">
        <v>52</v>
      </c>
    </row>
    <row r="607" spans="1:20" ht="20.100000000000001" customHeight="1" x14ac:dyDescent="0.3">
      <c r="A607" s="33" t="s">
        <v>2934</v>
      </c>
      <c r="B607" s="34">
        <v>2105.5</v>
      </c>
      <c r="C607" s="34">
        <v>0</v>
      </c>
      <c r="D607" s="34">
        <v>0</v>
      </c>
      <c r="E607" s="34">
        <v>2105.5</v>
      </c>
      <c r="F607" s="33" t="s">
        <v>52</v>
      </c>
      <c r="G607" s="1" t="s">
        <v>147</v>
      </c>
      <c r="H607" s="1" t="s">
        <v>2313</v>
      </c>
      <c r="I607" s="1" t="s">
        <v>2935</v>
      </c>
      <c r="J607" s="1" t="s">
        <v>52</v>
      </c>
      <c r="K607" s="1" t="s">
        <v>52</v>
      </c>
      <c r="M607" s="1" t="s">
        <v>52</v>
      </c>
      <c r="O607" s="1" t="s">
        <v>52</v>
      </c>
      <c r="P607" s="1" t="s">
        <v>52</v>
      </c>
      <c r="Q607" s="1" t="s">
        <v>52</v>
      </c>
      <c r="R607" s="1" t="s">
        <v>52</v>
      </c>
      <c r="S607" s="1" t="s">
        <v>52</v>
      </c>
      <c r="T607" s="1" t="s">
        <v>52</v>
      </c>
    </row>
    <row r="608" spans="1:20" ht="20.100000000000001" customHeight="1" x14ac:dyDescent="0.3">
      <c r="A608" s="33" t="s">
        <v>2936</v>
      </c>
      <c r="B608" s="34">
        <v>0</v>
      </c>
      <c r="C608" s="34">
        <v>3985.6</v>
      </c>
      <c r="D608" s="34">
        <v>0</v>
      </c>
      <c r="E608" s="34">
        <v>3985.6</v>
      </c>
      <c r="F608" s="33" t="s">
        <v>52</v>
      </c>
      <c r="G608" s="1" t="s">
        <v>147</v>
      </c>
      <c r="H608" s="1" t="s">
        <v>2313</v>
      </c>
      <c r="I608" s="1" t="s">
        <v>2937</v>
      </c>
      <c r="J608" s="1" t="s">
        <v>52</v>
      </c>
      <c r="K608" s="1" t="s">
        <v>52</v>
      </c>
      <c r="M608" s="1" t="s">
        <v>52</v>
      </c>
      <c r="O608" s="1" t="s">
        <v>52</v>
      </c>
      <c r="P608" s="1" t="s">
        <v>52</v>
      </c>
      <c r="Q608" s="1" t="s">
        <v>52</v>
      </c>
      <c r="R608" s="1" t="s">
        <v>52</v>
      </c>
      <c r="S608" s="1" t="s">
        <v>52</v>
      </c>
      <c r="T608" s="1" t="s">
        <v>52</v>
      </c>
    </row>
    <row r="609" spans="1:20" ht="20.100000000000001" customHeight="1" x14ac:dyDescent="0.3">
      <c r="A609" s="33" t="s">
        <v>2938</v>
      </c>
      <c r="B609" s="34">
        <v>0</v>
      </c>
      <c r="C609" s="34">
        <v>0</v>
      </c>
      <c r="D609" s="34">
        <v>1395.1</v>
      </c>
      <c r="E609" s="34">
        <v>1395.1</v>
      </c>
      <c r="F609" s="33" t="s">
        <v>52</v>
      </c>
      <c r="G609" s="1" t="s">
        <v>147</v>
      </c>
      <c r="H609" s="1" t="s">
        <v>2313</v>
      </c>
      <c r="I609" s="1" t="s">
        <v>2939</v>
      </c>
      <c r="J609" s="1" t="s">
        <v>52</v>
      </c>
      <c r="K609" s="1" t="s">
        <v>52</v>
      </c>
      <c r="M609" s="1" t="s">
        <v>52</v>
      </c>
      <c r="O609" s="1" t="s">
        <v>52</v>
      </c>
      <c r="P609" s="1" t="s">
        <v>52</v>
      </c>
      <c r="Q609" s="1" t="s">
        <v>52</v>
      </c>
      <c r="R609" s="1" t="s">
        <v>52</v>
      </c>
      <c r="S609" s="1" t="s">
        <v>52</v>
      </c>
      <c r="T609" s="1" t="s">
        <v>52</v>
      </c>
    </row>
    <row r="610" spans="1:20" ht="20.100000000000001" customHeight="1" x14ac:dyDescent="0.3">
      <c r="A610" s="33" t="s">
        <v>2940</v>
      </c>
      <c r="B610" s="34">
        <v>2105.5</v>
      </c>
      <c r="C610" s="34">
        <v>3985.6</v>
      </c>
      <c r="D610" s="34">
        <v>1395.1</v>
      </c>
      <c r="E610" s="34">
        <v>7486.2</v>
      </c>
      <c r="F610" s="33" t="s">
        <v>52</v>
      </c>
      <c r="G610" s="1" t="s">
        <v>147</v>
      </c>
      <c r="H610" s="1" t="s">
        <v>2313</v>
      </c>
      <c r="I610" s="1" t="s">
        <v>2941</v>
      </c>
      <c r="J610" s="1" t="s">
        <v>52</v>
      </c>
      <c r="K610" s="1" t="s">
        <v>52</v>
      </c>
      <c r="M610" s="1" t="s">
        <v>52</v>
      </c>
      <c r="O610" s="1" t="s">
        <v>52</v>
      </c>
      <c r="P610" s="1" t="s">
        <v>52</v>
      </c>
      <c r="Q610" s="1" t="s">
        <v>52</v>
      </c>
      <c r="R610" s="1" t="s">
        <v>52</v>
      </c>
      <c r="S610" s="1" t="s">
        <v>52</v>
      </c>
      <c r="T610" s="1" t="s">
        <v>52</v>
      </c>
    </row>
    <row r="611" spans="1:20" ht="20.100000000000001" customHeight="1" x14ac:dyDescent="0.3">
      <c r="A611" s="33" t="s">
        <v>2315</v>
      </c>
      <c r="B611" s="34">
        <v>0</v>
      </c>
      <c r="C611" s="34">
        <v>0</v>
      </c>
      <c r="D611" s="34">
        <v>0</v>
      </c>
      <c r="E611" s="34">
        <v>0</v>
      </c>
      <c r="F611" s="33" t="s">
        <v>52</v>
      </c>
      <c r="G611" s="1" t="s">
        <v>147</v>
      </c>
      <c r="H611" s="1" t="s">
        <v>2313</v>
      </c>
      <c r="I611" s="1" t="s">
        <v>52</v>
      </c>
      <c r="J611" s="1" t="s">
        <v>52</v>
      </c>
      <c r="K611" s="1" t="s">
        <v>52</v>
      </c>
      <c r="M611" s="1" t="s">
        <v>52</v>
      </c>
      <c r="O611" s="1" t="s">
        <v>52</v>
      </c>
      <c r="P611" s="1" t="s">
        <v>52</v>
      </c>
      <c r="Q611" s="1" t="s">
        <v>52</v>
      </c>
      <c r="R611" s="1" t="s">
        <v>52</v>
      </c>
      <c r="S611" s="1" t="s">
        <v>52</v>
      </c>
      <c r="T611" s="1" t="s">
        <v>52</v>
      </c>
    </row>
    <row r="612" spans="1:20" ht="20.100000000000001" customHeight="1" x14ac:dyDescent="0.3">
      <c r="A612" s="33" t="s">
        <v>2942</v>
      </c>
      <c r="B612" s="34">
        <v>0</v>
      </c>
      <c r="C612" s="34">
        <v>0</v>
      </c>
      <c r="D612" s="34">
        <v>0</v>
      </c>
      <c r="E612" s="34">
        <v>0</v>
      </c>
      <c r="F612" s="33" t="s">
        <v>52</v>
      </c>
      <c r="G612" s="1" t="s">
        <v>147</v>
      </c>
      <c r="H612" s="1" t="s">
        <v>2313</v>
      </c>
      <c r="I612" s="1" t="s">
        <v>2943</v>
      </c>
      <c r="J612" s="1" t="s">
        <v>52</v>
      </c>
      <c r="K612" s="1" t="s">
        <v>52</v>
      </c>
      <c r="M612" s="1" t="s">
        <v>52</v>
      </c>
      <c r="O612" s="1" t="s">
        <v>52</v>
      </c>
      <c r="P612" s="1" t="s">
        <v>52</v>
      </c>
      <c r="Q612" s="1" t="s">
        <v>52</v>
      </c>
      <c r="R612" s="1" t="s">
        <v>52</v>
      </c>
      <c r="S612" s="1" t="s">
        <v>52</v>
      </c>
      <c r="T612" s="1" t="s">
        <v>52</v>
      </c>
    </row>
    <row r="613" spans="1:20" ht="20.100000000000001" customHeight="1" x14ac:dyDescent="0.3">
      <c r="A613" s="33" t="s">
        <v>2944</v>
      </c>
      <c r="B613" s="34">
        <v>0</v>
      </c>
      <c r="C613" s="34">
        <v>0</v>
      </c>
      <c r="D613" s="34">
        <v>0</v>
      </c>
      <c r="E613" s="34">
        <v>0</v>
      </c>
      <c r="F613" s="33" t="s">
        <v>52</v>
      </c>
      <c r="G613" s="1" t="s">
        <v>147</v>
      </c>
      <c r="H613" s="1" t="s">
        <v>2313</v>
      </c>
      <c r="I613" s="1" t="s">
        <v>2945</v>
      </c>
      <c r="J613" s="1" t="s">
        <v>52</v>
      </c>
      <c r="K613" s="1" t="s">
        <v>52</v>
      </c>
      <c r="M613" s="1" t="s">
        <v>52</v>
      </c>
      <c r="O613" s="1" t="s">
        <v>52</v>
      </c>
      <c r="P613" s="1" t="s">
        <v>52</v>
      </c>
      <c r="Q613" s="1" t="s">
        <v>52</v>
      </c>
      <c r="R613" s="1" t="s">
        <v>52</v>
      </c>
      <c r="S613" s="1" t="s">
        <v>52</v>
      </c>
      <c r="T613" s="1" t="s">
        <v>52</v>
      </c>
    </row>
    <row r="614" spans="1:20" ht="20.100000000000001" customHeight="1" x14ac:dyDescent="0.3">
      <c r="A614" s="33" t="s">
        <v>2946</v>
      </c>
      <c r="B614" s="34">
        <v>0</v>
      </c>
      <c r="C614" s="34">
        <v>0</v>
      </c>
      <c r="D614" s="34">
        <v>0</v>
      </c>
      <c r="E614" s="34">
        <v>0</v>
      </c>
      <c r="F614" s="33" t="s">
        <v>52</v>
      </c>
      <c r="G614" s="1" t="s">
        <v>147</v>
      </c>
      <c r="H614" s="1" t="s">
        <v>2313</v>
      </c>
      <c r="I614" s="1" t="s">
        <v>2947</v>
      </c>
      <c r="J614" s="1" t="s">
        <v>52</v>
      </c>
      <c r="K614" s="1" t="s">
        <v>52</v>
      </c>
      <c r="M614" s="1" t="s">
        <v>52</v>
      </c>
      <c r="O614" s="1" t="s">
        <v>52</v>
      </c>
      <c r="P614" s="1" t="s">
        <v>52</v>
      </c>
      <c r="Q614" s="1" t="s">
        <v>52</v>
      </c>
      <c r="R614" s="1" t="s">
        <v>52</v>
      </c>
      <c r="S614" s="1" t="s">
        <v>52</v>
      </c>
      <c r="T614" s="1" t="s">
        <v>52</v>
      </c>
    </row>
    <row r="615" spans="1:20" ht="20.100000000000001" customHeight="1" x14ac:dyDescent="0.3">
      <c r="A615" s="33" t="s">
        <v>2948</v>
      </c>
      <c r="B615" s="34">
        <v>0</v>
      </c>
      <c r="C615" s="34">
        <v>0</v>
      </c>
      <c r="D615" s="34">
        <v>29.5</v>
      </c>
      <c r="E615" s="34">
        <v>29.5</v>
      </c>
      <c r="F615" s="33" t="s">
        <v>52</v>
      </c>
      <c r="G615" s="1" t="s">
        <v>147</v>
      </c>
      <c r="H615" s="1" t="s">
        <v>2313</v>
      </c>
      <c r="I615" s="1" t="s">
        <v>2949</v>
      </c>
      <c r="J615" s="1" t="s">
        <v>52</v>
      </c>
      <c r="K615" s="1" t="s">
        <v>52</v>
      </c>
      <c r="M615" s="1" t="s">
        <v>52</v>
      </c>
      <c r="O615" s="1" t="s">
        <v>52</v>
      </c>
      <c r="P615" s="1" t="s">
        <v>52</v>
      </c>
      <c r="Q615" s="1" t="s">
        <v>52</v>
      </c>
      <c r="R615" s="1" t="s">
        <v>52</v>
      </c>
      <c r="S615" s="1" t="s">
        <v>52</v>
      </c>
      <c r="T615" s="1" t="s">
        <v>52</v>
      </c>
    </row>
    <row r="616" spans="1:20" ht="20.100000000000001" customHeight="1" x14ac:dyDescent="0.3">
      <c r="A616" s="33" t="s">
        <v>2940</v>
      </c>
      <c r="B616" s="34">
        <v>0</v>
      </c>
      <c r="C616" s="34">
        <v>0</v>
      </c>
      <c r="D616" s="34">
        <v>29.5</v>
      </c>
      <c r="E616" s="34">
        <v>29.5</v>
      </c>
      <c r="F616" s="33" t="s">
        <v>52</v>
      </c>
      <c r="G616" s="1" t="s">
        <v>147</v>
      </c>
      <c r="H616" s="1" t="s">
        <v>2313</v>
      </c>
      <c r="I616" s="1" t="s">
        <v>2941</v>
      </c>
      <c r="J616" s="1" t="s">
        <v>52</v>
      </c>
      <c r="K616" s="1" t="s">
        <v>52</v>
      </c>
      <c r="M616" s="1" t="s">
        <v>52</v>
      </c>
      <c r="O616" s="1" t="s">
        <v>52</v>
      </c>
      <c r="P616" s="1" t="s">
        <v>52</v>
      </c>
      <c r="Q616" s="1" t="s">
        <v>52</v>
      </c>
      <c r="R616" s="1" t="s">
        <v>52</v>
      </c>
      <c r="S616" s="1" t="s">
        <v>52</v>
      </c>
      <c r="T616" s="1" t="s">
        <v>52</v>
      </c>
    </row>
    <row r="617" spans="1:20" ht="20.100000000000001" customHeight="1" x14ac:dyDescent="0.3">
      <c r="A617" s="33" t="s">
        <v>2342</v>
      </c>
      <c r="B617" s="35">
        <v>2105</v>
      </c>
      <c r="C617" s="35">
        <v>3985</v>
      </c>
      <c r="D617" s="35">
        <v>1424</v>
      </c>
      <c r="E617" s="35">
        <v>7514</v>
      </c>
      <c r="F617" s="36"/>
    </row>
    <row r="618" spans="1:20" ht="20.100000000000001" customHeight="1" x14ac:dyDescent="0.3">
      <c r="A618" s="36"/>
      <c r="B618" s="36"/>
      <c r="C618" s="36"/>
      <c r="D618" s="36"/>
      <c r="E618" s="36"/>
      <c r="F618" s="36"/>
    </row>
    <row r="619" spans="1:20" ht="20.100000000000001" customHeight="1" x14ac:dyDescent="0.3">
      <c r="A619" s="36" t="s">
        <v>2951</v>
      </c>
      <c r="B619" s="36"/>
      <c r="C619" s="36"/>
      <c r="D619" s="36"/>
      <c r="E619" s="36"/>
      <c r="F619" s="33" t="s">
        <v>52</v>
      </c>
      <c r="G619" s="1" t="s">
        <v>137</v>
      </c>
      <c r="I619" s="1" t="s">
        <v>133</v>
      </c>
      <c r="J619" s="1" t="s">
        <v>134</v>
      </c>
      <c r="K619" s="1" t="s">
        <v>135</v>
      </c>
    </row>
    <row r="620" spans="1:20" ht="20.100000000000001" customHeight="1" x14ac:dyDescent="0.3">
      <c r="A620" s="33" t="s">
        <v>52</v>
      </c>
      <c r="B620" s="34"/>
      <c r="C620" s="34"/>
      <c r="D620" s="34"/>
      <c r="E620" s="34"/>
      <c r="F620" s="33" t="s">
        <v>52</v>
      </c>
      <c r="G620" s="1" t="s">
        <v>137</v>
      </c>
      <c r="H620" s="1" t="s">
        <v>2311</v>
      </c>
      <c r="I620" s="1" t="s">
        <v>52</v>
      </c>
      <c r="J620" s="1" t="s">
        <v>52</v>
      </c>
      <c r="K620" s="1" t="s">
        <v>135</v>
      </c>
      <c r="L620">
        <v>1</v>
      </c>
      <c r="M620" s="1" t="s">
        <v>52</v>
      </c>
      <c r="O620" s="1" t="s">
        <v>52</v>
      </c>
      <c r="P620" s="1" t="s">
        <v>52</v>
      </c>
      <c r="Q620" s="1" t="s">
        <v>52</v>
      </c>
      <c r="R620" s="1" t="s">
        <v>52</v>
      </c>
      <c r="S620" s="1" t="s">
        <v>52</v>
      </c>
      <c r="T620" s="1" t="s">
        <v>52</v>
      </c>
    </row>
    <row r="621" spans="1:20" ht="20.100000000000001" customHeight="1" x14ac:dyDescent="0.3">
      <c r="A621" s="33" t="s">
        <v>2952</v>
      </c>
      <c r="B621" s="34">
        <v>0</v>
      </c>
      <c r="C621" s="34">
        <v>0</v>
      </c>
      <c r="D621" s="34">
        <v>0</v>
      </c>
      <c r="E621" s="34">
        <v>0</v>
      </c>
      <c r="F621" s="33" t="s">
        <v>52</v>
      </c>
      <c r="G621" s="1" t="s">
        <v>137</v>
      </c>
      <c r="H621" s="1" t="s">
        <v>2313</v>
      </c>
      <c r="I621" s="1" t="s">
        <v>2953</v>
      </c>
      <c r="J621" s="1" t="s">
        <v>52</v>
      </c>
      <c r="K621" s="1" t="s">
        <v>52</v>
      </c>
      <c r="M621" s="1" t="s">
        <v>52</v>
      </c>
      <c r="O621" s="1" t="s">
        <v>52</v>
      </c>
      <c r="P621" s="1" t="s">
        <v>52</v>
      </c>
      <c r="Q621" s="1" t="s">
        <v>52</v>
      </c>
      <c r="R621" s="1" t="s">
        <v>52</v>
      </c>
      <c r="S621" s="1" t="s">
        <v>52</v>
      </c>
      <c r="T621" s="1" t="s">
        <v>52</v>
      </c>
    </row>
    <row r="622" spans="1:20" ht="20.100000000000001" customHeight="1" x14ac:dyDescent="0.3">
      <c r="A622" s="33" t="s">
        <v>2315</v>
      </c>
      <c r="B622" s="34">
        <v>0</v>
      </c>
      <c r="C622" s="34">
        <v>0</v>
      </c>
      <c r="D622" s="34">
        <v>0</v>
      </c>
      <c r="E622" s="34">
        <v>0</v>
      </c>
      <c r="F622" s="33" t="s">
        <v>52</v>
      </c>
      <c r="G622" s="1" t="s">
        <v>137</v>
      </c>
      <c r="H622" s="1" t="s">
        <v>2313</v>
      </c>
      <c r="I622" s="1" t="s">
        <v>52</v>
      </c>
      <c r="J622" s="1" t="s">
        <v>52</v>
      </c>
      <c r="K622" s="1" t="s">
        <v>52</v>
      </c>
      <c r="M622" s="1" t="s">
        <v>52</v>
      </c>
      <c r="O622" s="1" t="s">
        <v>52</v>
      </c>
      <c r="P622" s="1" t="s">
        <v>52</v>
      </c>
      <c r="Q622" s="1" t="s">
        <v>52</v>
      </c>
      <c r="R622" s="1" t="s">
        <v>52</v>
      </c>
      <c r="S622" s="1" t="s">
        <v>52</v>
      </c>
      <c r="T622" s="1" t="s">
        <v>52</v>
      </c>
    </row>
    <row r="623" spans="1:20" ht="20.100000000000001" customHeight="1" x14ac:dyDescent="0.3">
      <c r="A623" s="33" t="s">
        <v>2954</v>
      </c>
      <c r="B623" s="34">
        <v>0</v>
      </c>
      <c r="C623" s="34">
        <v>0</v>
      </c>
      <c r="D623" s="34">
        <v>0</v>
      </c>
      <c r="E623" s="34">
        <v>0</v>
      </c>
      <c r="F623" s="33" t="s">
        <v>52</v>
      </c>
      <c r="G623" s="1" t="s">
        <v>137</v>
      </c>
      <c r="H623" s="1" t="s">
        <v>2313</v>
      </c>
      <c r="I623" s="1" t="s">
        <v>2955</v>
      </c>
      <c r="J623" s="1" t="s">
        <v>52</v>
      </c>
      <c r="K623" s="1" t="s">
        <v>52</v>
      </c>
      <c r="M623" s="1" t="s">
        <v>52</v>
      </c>
      <c r="O623" s="1" t="s">
        <v>52</v>
      </c>
      <c r="P623" s="1" t="s">
        <v>52</v>
      </c>
      <c r="Q623" s="1" t="s">
        <v>52</v>
      </c>
      <c r="R623" s="1" t="s">
        <v>52</v>
      </c>
      <c r="S623" s="1" t="s">
        <v>52</v>
      </c>
      <c r="T623" s="1" t="s">
        <v>52</v>
      </c>
    </row>
    <row r="624" spans="1:20" ht="20.100000000000001" customHeight="1" x14ac:dyDescent="0.3">
      <c r="A624" s="33" t="s">
        <v>2956</v>
      </c>
      <c r="B624" s="34">
        <v>0</v>
      </c>
      <c r="C624" s="34">
        <v>0</v>
      </c>
      <c r="D624" s="34">
        <v>0</v>
      </c>
      <c r="E624" s="34">
        <v>0</v>
      </c>
      <c r="F624" s="33" t="s">
        <v>52</v>
      </c>
      <c r="G624" s="1" t="s">
        <v>137</v>
      </c>
      <c r="H624" s="1" t="s">
        <v>2313</v>
      </c>
      <c r="I624" s="1" t="s">
        <v>2957</v>
      </c>
      <c r="J624" s="1" t="s">
        <v>52</v>
      </c>
      <c r="K624" s="1" t="s">
        <v>52</v>
      </c>
      <c r="M624" s="1" t="s">
        <v>52</v>
      </c>
      <c r="O624" s="1" t="s">
        <v>52</v>
      </c>
      <c r="P624" s="1" t="s">
        <v>52</v>
      </c>
      <c r="Q624" s="1" t="s">
        <v>52</v>
      </c>
      <c r="R624" s="1" t="s">
        <v>52</v>
      </c>
      <c r="S624" s="1" t="s">
        <v>52</v>
      </c>
      <c r="T624" s="1" t="s">
        <v>52</v>
      </c>
    </row>
    <row r="625" spans="1:20" ht="20.100000000000001" customHeight="1" x14ac:dyDescent="0.3">
      <c r="A625" s="33" t="s">
        <v>2958</v>
      </c>
      <c r="B625" s="34">
        <v>0</v>
      </c>
      <c r="C625" s="34">
        <v>0</v>
      </c>
      <c r="D625" s="34">
        <v>0</v>
      </c>
      <c r="E625" s="34">
        <v>0</v>
      </c>
      <c r="F625" s="33" t="s">
        <v>52</v>
      </c>
      <c r="G625" s="1" t="s">
        <v>137</v>
      </c>
      <c r="H625" s="1" t="s">
        <v>2313</v>
      </c>
      <c r="I625" s="1" t="s">
        <v>2959</v>
      </c>
      <c r="J625" s="1" t="s">
        <v>52</v>
      </c>
      <c r="K625" s="1" t="s">
        <v>52</v>
      </c>
      <c r="M625" s="1" t="s">
        <v>52</v>
      </c>
      <c r="O625" s="1" t="s">
        <v>52</v>
      </c>
      <c r="P625" s="1" t="s">
        <v>52</v>
      </c>
      <c r="Q625" s="1" t="s">
        <v>52</v>
      </c>
      <c r="R625" s="1" t="s">
        <v>52</v>
      </c>
      <c r="S625" s="1" t="s">
        <v>52</v>
      </c>
      <c r="T625" s="1" t="s">
        <v>52</v>
      </c>
    </row>
    <row r="626" spans="1:20" ht="20.100000000000001" customHeight="1" x14ac:dyDescent="0.3">
      <c r="A626" s="33" t="s">
        <v>2960</v>
      </c>
      <c r="B626" s="34">
        <v>0</v>
      </c>
      <c r="C626" s="34">
        <v>0</v>
      </c>
      <c r="D626" s="34">
        <v>0</v>
      </c>
      <c r="E626" s="34">
        <v>0</v>
      </c>
      <c r="F626" s="33" t="s">
        <v>52</v>
      </c>
      <c r="G626" s="1" t="s">
        <v>137</v>
      </c>
      <c r="H626" s="1" t="s">
        <v>2313</v>
      </c>
      <c r="I626" s="1" t="s">
        <v>2961</v>
      </c>
      <c r="J626" s="1" t="s">
        <v>52</v>
      </c>
      <c r="K626" s="1" t="s">
        <v>52</v>
      </c>
      <c r="M626" s="1" t="s">
        <v>52</v>
      </c>
      <c r="O626" s="1" t="s">
        <v>52</v>
      </c>
      <c r="P626" s="1" t="s">
        <v>52</v>
      </c>
      <c r="Q626" s="1" t="s">
        <v>52</v>
      </c>
      <c r="R626" s="1" t="s">
        <v>52</v>
      </c>
      <c r="S626" s="1" t="s">
        <v>52</v>
      </c>
      <c r="T626" s="1" t="s">
        <v>52</v>
      </c>
    </row>
    <row r="627" spans="1:20" ht="20.100000000000001" customHeight="1" x14ac:dyDescent="0.3">
      <c r="A627" s="33" t="s">
        <v>2962</v>
      </c>
      <c r="B627" s="34">
        <v>0</v>
      </c>
      <c r="C627" s="34">
        <v>0</v>
      </c>
      <c r="D627" s="34">
        <v>0</v>
      </c>
      <c r="E627" s="34">
        <v>0</v>
      </c>
      <c r="F627" s="33" t="s">
        <v>52</v>
      </c>
      <c r="G627" s="1" t="s">
        <v>137</v>
      </c>
      <c r="H627" s="1" t="s">
        <v>2313</v>
      </c>
      <c r="I627" s="1" t="s">
        <v>2963</v>
      </c>
      <c r="J627" s="1" t="s">
        <v>52</v>
      </c>
      <c r="K627" s="1" t="s">
        <v>52</v>
      </c>
      <c r="M627" s="1" t="s">
        <v>52</v>
      </c>
      <c r="O627" s="1" t="s">
        <v>52</v>
      </c>
      <c r="P627" s="1" t="s">
        <v>52</v>
      </c>
      <c r="Q627" s="1" t="s">
        <v>52</v>
      </c>
      <c r="R627" s="1" t="s">
        <v>52</v>
      </c>
      <c r="S627" s="1" t="s">
        <v>52</v>
      </c>
      <c r="T627" s="1" t="s">
        <v>52</v>
      </c>
    </row>
    <row r="628" spans="1:20" ht="20.100000000000001" customHeight="1" x14ac:dyDescent="0.3">
      <c r="A628" s="33" t="s">
        <v>2964</v>
      </c>
      <c r="B628" s="34">
        <v>0</v>
      </c>
      <c r="C628" s="34">
        <v>0</v>
      </c>
      <c r="D628" s="34">
        <v>0</v>
      </c>
      <c r="E628" s="34">
        <v>0</v>
      </c>
      <c r="F628" s="33" t="s">
        <v>52</v>
      </c>
      <c r="G628" s="1" t="s">
        <v>137</v>
      </c>
      <c r="H628" s="1" t="s">
        <v>2313</v>
      </c>
      <c r="I628" s="1" t="s">
        <v>2965</v>
      </c>
      <c r="J628" s="1" t="s">
        <v>52</v>
      </c>
      <c r="K628" s="1" t="s">
        <v>52</v>
      </c>
      <c r="M628" s="1" t="s">
        <v>52</v>
      </c>
      <c r="O628" s="1" t="s">
        <v>52</v>
      </c>
      <c r="P628" s="1" t="s">
        <v>52</v>
      </c>
      <c r="Q628" s="1" t="s">
        <v>52</v>
      </c>
      <c r="R628" s="1" t="s">
        <v>52</v>
      </c>
      <c r="S628" s="1" t="s">
        <v>52</v>
      </c>
      <c r="T628" s="1" t="s">
        <v>52</v>
      </c>
    </row>
    <row r="629" spans="1:20" ht="20.100000000000001" customHeight="1" x14ac:dyDescent="0.3">
      <c r="A629" s="33" t="s">
        <v>2966</v>
      </c>
      <c r="B629" s="34">
        <v>0</v>
      </c>
      <c r="C629" s="34">
        <v>0</v>
      </c>
      <c r="D629" s="34">
        <v>0</v>
      </c>
      <c r="E629" s="34">
        <v>0</v>
      </c>
      <c r="F629" s="33" t="s">
        <v>52</v>
      </c>
      <c r="G629" s="1" t="s">
        <v>137</v>
      </c>
      <c r="H629" s="1" t="s">
        <v>2313</v>
      </c>
      <c r="I629" s="1" t="s">
        <v>2864</v>
      </c>
      <c r="J629" s="1" t="s">
        <v>52</v>
      </c>
      <c r="K629" s="1" t="s">
        <v>52</v>
      </c>
      <c r="M629" s="1" t="s">
        <v>52</v>
      </c>
      <c r="O629" s="1" t="s">
        <v>52</v>
      </c>
      <c r="P629" s="1" t="s">
        <v>52</v>
      </c>
      <c r="Q629" s="1" t="s">
        <v>52</v>
      </c>
      <c r="R629" s="1" t="s">
        <v>52</v>
      </c>
      <c r="S629" s="1" t="s">
        <v>52</v>
      </c>
      <c r="T629" s="1" t="s">
        <v>52</v>
      </c>
    </row>
    <row r="630" spans="1:20" ht="20.100000000000001" customHeight="1" x14ac:dyDescent="0.3">
      <c r="A630" s="33" t="s">
        <v>2967</v>
      </c>
      <c r="B630" s="34">
        <v>467.2</v>
      </c>
      <c r="C630" s="34">
        <v>0</v>
      </c>
      <c r="D630" s="34">
        <v>0</v>
      </c>
      <c r="E630" s="34">
        <v>467.2</v>
      </c>
      <c r="F630" s="33" t="s">
        <v>52</v>
      </c>
      <c r="G630" s="1" t="s">
        <v>137</v>
      </c>
      <c r="H630" s="1" t="s">
        <v>2313</v>
      </c>
      <c r="I630" s="1" t="s">
        <v>2866</v>
      </c>
      <c r="J630" s="1" t="s">
        <v>52</v>
      </c>
      <c r="K630" s="1" t="s">
        <v>52</v>
      </c>
      <c r="M630" s="1" t="s">
        <v>52</v>
      </c>
      <c r="O630" s="1" t="s">
        <v>52</v>
      </c>
      <c r="P630" s="1" t="s">
        <v>52</v>
      </c>
      <c r="Q630" s="1" t="s">
        <v>52</v>
      </c>
      <c r="R630" s="1" t="s">
        <v>52</v>
      </c>
      <c r="S630" s="1" t="s">
        <v>52</v>
      </c>
      <c r="T630" s="1" t="s">
        <v>52</v>
      </c>
    </row>
    <row r="631" spans="1:20" ht="20.100000000000001" customHeight="1" x14ac:dyDescent="0.3">
      <c r="A631" s="33" t="s">
        <v>2968</v>
      </c>
      <c r="B631" s="34">
        <v>0</v>
      </c>
      <c r="C631" s="34">
        <v>1349.3</v>
      </c>
      <c r="D631" s="34">
        <v>0</v>
      </c>
      <c r="E631" s="34">
        <v>1349.3</v>
      </c>
      <c r="F631" s="33" t="s">
        <v>52</v>
      </c>
      <c r="G631" s="1" t="s">
        <v>137</v>
      </c>
      <c r="H631" s="1" t="s">
        <v>2313</v>
      </c>
      <c r="I631" s="1" t="s">
        <v>2868</v>
      </c>
      <c r="J631" s="1" t="s">
        <v>52</v>
      </c>
      <c r="K631" s="1" t="s">
        <v>52</v>
      </c>
      <c r="M631" s="1" t="s">
        <v>52</v>
      </c>
      <c r="O631" s="1" t="s">
        <v>52</v>
      </c>
      <c r="P631" s="1" t="s">
        <v>52</v>
      </c>
      <c r="Q631" s="1" t="s">
        <v>52</v>
      </c>
      <c r="R631" s="1" t="s">
        <v>52</v>
      </c>
      <c r="S631" s="1" t="s">
        <v>52</v>
      </c>
      <c r="T631" s="1" t="s">
        <v>52</v>
      </c>
    </row>
    <row r="632" spans="1:20" ht="20.100000000000001" customHeight="1" x14ac:dyDescent="0.3">
      <c r="A632" s="33" t="s">
        <v>2969</v>
      </c>
      <c r="B632" s="34">
        <v>0</v>
      </c>
      <c r="C632" s="34">
        <v>0</v>
      </c>
      <c r="D632" s="34">
        <v>620</v>
      </c>
      <c r="E632" s="34">
        <v>620</v>
      </c>
      <c r="F632" s="33" t="s">
        <v>52</v>
      </c>
      <c r="G632" s="1" t="s">
        <v>137</v>
      </c>
      <c r="H632" s="1" t="s">
        <v>2313</v>
      </c>
      <c r="I632" s="1" t="s">
        <v>2870</v>
      </c>
      <c r="J632" s="1" t="s">
        <v>52</v>
      </c>
      <c r="K632" s="1" t="s">
        <v>52</v>
      </c>
      <c r="M632" s="1" t="s">
        <v>52</v>
      </c>
      <c r="O632" s="1" t="s">
        <v>52</v>
      </c>
      <c r="P632" s="1" t="s">
        <v>52</v>
      </c>
      <c r="Q632" s="1" t="s">
        <v>52</v>
      </c>
      <c r="R632" s="1" t="s">
        <v>52</v>
      </c>
      <c r="S632" s="1" t="s">
        <v>52</v>
      </c>
      <c r="T632" s="1" t="s">
        <v>52</v>
      </c>
    </row>
    <row r="633" spans="1:20" ht="20.100000000000001" customHeight="1" x14ac:dyDescent="0.3">
      <c r="A633" s="33" t="s">
        <v>2340</v>
      </c>
      <c r="B633" s="34">
        <v>467.2</v>
      </c>
      <c r="C633" s="34">
        <v>1349.3</v>
      </c>
      <c r="D633" s="34">
        <v>620</v>
      </c>
      <c r="E633" s="34">
        <v>2436.5</v>
      </c>
      <c r="F633" s="33" t="s">
        <v>52</v>
      </c>
      <c r="G633" s="1" t="s">
        <v>137</v>
      </c>
      <c r="H633" s="1" t="s">
        <v>2313</v>
      </c>
      <c r="I633" s="1" t="s">
        <v>2341</v>
      </c>
      <c r="J633" s="1" t="s">
        <v>52</v>
      </c>
      <c r="K633" s="1" t="s">
        <v>52</v>
      </c>
      <c r="M633" s="1" t="s">
        <v>52</v>
      </c>
      <c r="O633" s="1" t="s">
        <v>52</v>
      </c>
      <c r="P633" s="1" t="s">
        <v>52</v>
      </c>
      <c r="Q633" s="1" t="s">
        <v>52</v>
      </c>
      <c r="R633" s="1" t="s">
        <v>52</v>
      </c>
      <c r="S633" s="1" t="s">
        <v>52</v>
      </c>
      <c r="T633" s="1" t="s">
        <v>52</v>
      </c>
    </row>
    <row r="634" spans="1:20" ht="20.100000000000001" customHeight="1" x14ac:dyDescent="0.3">
      <c r="A634" s="33" t="s">
        <v>2315</v>
      </c>
      <c r="B634" s="34">
        <v>0</v>
      </c>
      <c r="C634" s="34">
        <v>0</v>
      </c>
      <c r="D634" s="34">
        <v>0</v>
      </c>
      <c r="E634" s="34">
        <v>0</v>
      </c>
      <c r="F634" s="33" t="s">
        <v>52</v>
      </c>
      <c r="G634" s="1" t="s">
        <v>137</v>
      </c>
      <c r="H634" s="1" t="s">
        <v>2313</v>
      </c>
      <c r="I634" s="1" t="s">
        <v>52</v>
      </c>
      <c r="J634" s="1" t="s">
        <v>52</v>
      </c>
      <c r="K634" s="1" t="s">
        <v>52</v>
      </c>
      <c r="M634" s="1" t="s">
        <v>52</v>
      </c>
      <c r="O634" s="1" t="s">
        <v>52</v>
      </c>
      <c r="P634" s="1" t="s">
        <v>52</v>
      </c>
      <c r="Q634" s="1" t="s">
        <v>52</v>
      </c>
      <c r="R634" s="1" t="s">
        <v>52</v>
      </c>
      <c r="S634" s="1" t="s">
        <v>52</v>
      </c>
      <c r="T634" s="1" t="s">
        <v>52</v>
      </c>
    </row>
    <row r="635" spans="1:20" ht="20.100000000000001" customHeight="1" x14ac:dyDescent="0.3">
      <c r="A635" s="33" t="s">
        <v>2315</v>
      </c>
      <c r="B635" s="34">
        <v>0</v>
      </c>
      <c r="C635" s="34">
        <v>0</v>
      </c>
      <c r="D635" s="34">
        <v>0</v>
      </c>
      <c r="E635" s="34">
        <v>0</v>
      </c>
      <c r="F635" s="33" t="s">
        <v>52</v>
      </c>
      <c r="G635" s="1" t="s">
        <v>137</v>
      </c>
      <c r="H635" s="1" t="s">
        <v>2313</v>
      </c>
      <c r="I635" s="1" t="s">
        <v>52</v>
      </c>
      <c r="J635" s="1" t="s">
        <v>52</v>
      </c>
      <c r="K635" s="1" t="s">
        <v>52</v>
      </c>
      <c r="M635" s="1" t="s">
        <v>52</v>
      </c>
      <c r="O635" s="1" t="s">
        <v>52</v>
      </c>
      <c r="P635" s="1" t="s">
        <v>52</v>
      </c>
      <c r="Q635" s="1" t="s">
        <v>52</v>
      </c>
      <c r="R635" s="1" t="s">
        <v>52</v>
      </c>
      <c r="S635" s="1" t="s">
        <v>52</v>
      </c>
      <c r="T635" s="1" t="s">
        <v>52</v>
      </c>
    </row>
    <row r="636" spans="1:20" ht="20.100000000000001" customHeight="1" x14ac:dyDescent="0.3">
      <c r="A636" s="33" t="s">
        <v>2656</v>
      </c>
      <c r="B636" s="34">
        <v>0</v>
      </c>
      <c r="C636" s="34">
        <v>0</v>
      </c>
      <c r="D636" s="34">
        <v>0</v>
      </c>
      <c r="E636" s="34">
        <v>0</v>
      </c>
      <c r="F636" s="33" t="s">
        <v>52</v>
      </c>
      <c r="G636" s="1" t="s">
        <v>137</v>
      </c>
      <c r="H636" s="1" t="s">
        <v>2313</v>
      </c>
      <c r="I636" s="1" t="s">
        <v>2657</v>
      </c>
      <c r="J636" s="1" t="s">
        <v>52</v>
      </c>
      <c r="K636" s="1" t="s">
        <v>52</v>
      </c>
      <c r="M636" s="1" t="s">
        <v>52</v>
      </c>
      <c r="O636" s="1" t="s">
        <v>52</v>
      </c>
      <c r="P636" s="1" t="s">
        <v>52</v>
      </c>
      <c r="Q636" s="1" t="s">
        <v>52</v>
      </c>
      <c r="R636" s="1" t="s">
        <v>52</v>
      </c>
      <c r="S636" s="1" t="s">
        <v>52</v>
      </c>
      <c r="T636" s="1" t="s">
        <v>52</v>
      </c>
    </row>
    <row r="637" spans="1:20" ht="20.100000000000001" customHeight="1" x14ac:dyDescent="0.3">
      <c r="A637" s="33" t="s">
        <v>2315</v>
      </c>
      <c r="B637" s="34">
        <v>0</v>
      </c>
      <c r="C637" s="34">
        <v>0</v>
      </c>
      <c r="D637" s="34">
        <v>0</v>
      </c>
      <c r="E637" s="34">
        <v>0</v>
      </c>
      <c r="F637" s="33" t="s">
        <v>52</v>
      </c>
      <c r="G637" s="1" t="s">
        <v>137</v>
      </c>
      <c r="H637" s="1" t="s">
        <v>2313</v>
      </c>
      <c r="I637" s="1" t="s">
        <v>52</v>
      </c>
      <c r="J637" s="1" t="s">
        <v>52</v>
      </c>
      <c r="K637" s="1" t="s">
        <v>52</v>
      </c>
      <c r="M637" s="1" t="s">
        <v>52</v>
      </c>
      <c r="O637" s="1" t="s">
        <v>52</v>
      </c>
      <c r="P637" s="1" t="s">
        <v>52</v>
      </c>
      <c r="Q637" s="1" t="s">
        <v>52</v>
      </c>
      <c r="R637" s="1" t="s">
        <v>52</v>
      </c>
      <c r="S637" s="1" t="s">
        <v>52</v>
      </c>
      <c r="T637" s="1" t="s">
        <v>52</v>
      </c>
    </row>
    <row r="638" spans="1:20" ht="20.100000000000001" customHeight="1" x14ac:dyDescent="0.3">
      <c r="A638" s="33" t="s">
        <v>2658</v>
      </c>
      <c r="B638" s="34">
        <v>0</v>
      </c>
      <c r="C638" s="34">
        <v>0</v>
      </c>
      <c r="D638" s="34">
        <v>0</v>
      </c>
      <c r="E638" s="34">
        <v>0</v>
      </c>
      <c r="F638" s="33" t="s">
        <v>52</v>
      </c>
      <c r="G638" s="1" t="s">
        <v>137</v>
      </c>
      <c r="H638" s="1" t="s">
        <v>2313</v>
      </c>
      <c r="I638" s="1" t="s">
        <v>2659</v>
      </c>
      <c r="J638" s="1" t="s">
        <v>52</v>
      </c>
      <c r="K638" s="1" t="s">
        <v>52</v>
      </c>
      <c r="M638" s="1" t="s">
        <v>52</v>
      </c>
      <c r="O638" s="1" t="s">
        <v>52</v>
      </c>
      <c r="P638" s="1" t="s">
        <v>52</v>
      </c>
      <c r="Q638" s="1" t="s">
        <v>52</v>
      </c>
      <c r="R638" s="1" t="s">
        <v>52</v>
      </c>
      <c r="S638" s="1" t="s">
        <v>52</v>
      </c>
      <c r="T638" s="1" t="s">
        <v>52</v>
      </c>
    </row>
    <row r="639" spans="1:20" ht="20.100000000000001" customHeight="1" x14ac:dyDescent="0.3">
      <c r="A639" s="33" t="s">
        <v>2660</v>
      </c>
      <c r="B639" s="34">
        <v>0</v>
      </c>
      <c r="C639" s="34">
        <v>0</v>
      </c>
      <c r="D639" s="34">
        <v>0</v>
      </c>
      <c r="E639" s="34">
        <v>0</v>
      </c>
      <c r="F639" s="33" t="s">
        <v>52</v>
      </c>
      <c r="G639" s="1" t="s">
        <v>137</v>
      </c>
      <c r="H639" s="1" t="s">
        <v>2313</v>
      </c>
      <c r="I639" s="1" t="s">
        <v>2661</v>
      </c>
      <c r="J639" s="1" t="s">
        <v>52</v>
      </c>
      <c r="K639" s="1" t="s">
        <v>52</v>
      </c>
      <c r="M639" s="1" t="s">
        <v>52</v>
      </c>
      <c r="O639" s="1" t="s">
        <v>52</v>
      </c>
      <c r="P639" s="1" t="s">
        <v>52</v>
      </c>
      <c r="Q639" s="1" t="s">
        <v>52</v>
      </c>
      <c r="R639" s="1" t="s">
        <v>52</v>
      </c>
      <c r="S639" s="1" t="s">
        <v>52</v>
      </c>
      <c r="T639" s="1" t="s">
        <v>52</v>
      </c>
    </row>
    <row r="640" spans="1:20" ht="20.100000000000001" customHeight="1" x14ac:dyDescent="0.3">
      <c r="A640" s="33" t="s">
        <v>2662</v>
      </c>
      <c r="B640" s="34">
        <v>0</v>
      </c>
      <c r="C640" s="34">
        <v>0</v>
      </c>
      <c r="D640" s="34">
        <v>0</v>
      </c>
      <c r="E640" s="34">
        <v>0</v>
      </c>
      <c r="F640" s="33" t="s">
        <v>52</v>
      </c>
      <c r="G640" s="1" t="s">
        <v>137</v>
      </c>
      <c r="H640" s="1" t="s">
        <v>2313</v>
      </c>
      <c r="I640" s="1" t="s">
        <v>2663</v>
      </c>
      <c r="J640" s="1" t="s">
        <v>52</v>
      </c>
      <c r="K640" s="1" t="s">
        <v>52</v>
      </c>
      <c r="M640" s="1" t="s">
        <v>52</v>
      </c>
      <c r="O640" s="1" t="s">
        <v>52</v>
      </c>
      <c r="P640" s="1" t="s">
        <v>52</v>
      </c>
      <c r="Q640" s="1" t="s">
        <v>52</v>
      </c>
      <c r="R640" s="1" t="s">
        <v>52</v>
      </c>
      <c r="S640" s="1" t="s">
        <v>52</v>
      </c>
      <c r="T640" s="1" t="s">
        <v>52</v>
      </c>
    </row>
    <row r="641" spans="1:20" ht="20.100000000000001" customHeight="1" x14ac:dyDescent="0.3">
      <c r="A641" s="33" t="s">
        <v>2664</v>
      </c>
      <c r="B641" s="34">
        <v>0</v>
      </c>
      <c r="C641" s="34">
        <v>0</v>
      </c>
      <c r="D641" s="34">
        <v>0</v>
      </c>
      <c r="E641" s="34">
        <v>0</v>
      </c>
      <c r="F641" s="33" t="s">
        <v>52</v>
      </c>
      <c r="G641" s="1" t="s">
        <v>137</v>
      </c>
      <c r="H641" s="1" t="s">
        <v>2313</v>
      </c>
      <c r="I641" s="1" t="s">
        <v>2665</v>
      </c>
      <c r="J641" s="1" t="s">
        <v>52</v>
      </c>
      <c r="K641" s="1" t="s">
        <v>52</v>
      </c>
      <c r="M641" s="1" t="s">
        <v>52</v>
      </c>
      <c r="O641" s="1" t="s">
        <v>52</v>
      </c>
      <c r="P641" s="1" t="s">
        <v>52</v>
      </c>
      <c r="Q641" s="1" t="s">
        <v>52</v>
      </c>
      <c r="R641" s="1" t="s">
        <v>52</v>
      </c>
      <c r="S641" s="1" t="s">
        <v>52</v>
      </c>
      <c r="T641" s="1" t="s">
        <v>52</v>
      </c>
    </row>
    <row r="642" spans="1:20" ht="20.100000000000001" customHeight="1" x14ac:dyDescent="0.3">
      <c r="A642" s="33" t="s">
        <v>2970</v>
      </c>
      <c r="B642" s="34">
        <v>0</v>
      </c>
      <c r="C642" s="34">
        <v>0</v>
      </c>
      <c r="D642" s="34">
        <v>0</v>
      </c>
      <c r="E642" s="34">
        <v>0</v>
      </c>
      <c r="F642" s="33" t="s">
        <v>52</v>
      </c>
      <c r="G642" s="1" t="s">
        <v>137</v>
      </c>
      <c r="H642" s="1" t="s">
        <v>2313</v>
      </c>
      <c r="I642" s="1" t="s">
        <v>2971</v>
      </c>
      <c r="J642" s="1" t="s">
        <v>52</v>
      </c>
      <c r="K642" s="1" t="s">
        <v>52</v>
      </c>
      <c r="M642" s="1" t="s">
        <v>52</v>
      </c>
      <c r="O642" s="1" t="s">
        <v>52</v>
      </c>
      <c r="P642" s="1" t="s">
        <v>52</v>
      </c>
      <c r="Q642" s="1" t="s">
        <v>52</v>
      </c>
      <c r="R642" s="1" t="s">
        <v>52</v>
      </c>
      <c r="S642" s="1" t="s">
        <v>52</v>
      </c>
      <c r="T642" s="1" t="s">
        <v>52</v>
      </c>
    </row>
    <row r="643" spans="1:20" ht="20.100000000000001" customHeight="1" x14ac:dyDescent="0.3">
      <c r="A643" s="33" t="s">
        <v>2972</v>
      </c>
      <c r="B643" s="34">
        <v>0</v>
      </c>
      <c r="C643" s="34">
        <v>0</v>
      </c>
      <c r="D643" s="34">
        <v>0</v>
      </c>
      <c r="E643" s="34">
        <v>0</v>
      </c>
      <c r="F643" s="33" t="s">
        <v>52</v>
      </c>
      <c r="G643" s="1" t="s">
        <v>137</v>
      </c>
      <c r="H643" s="1" t="s">
        <v>2313</v>
      </c>
      <c r="I643" s="1" t="s">
        <v>2973</v>
      </c>
      <c r="J643" s="1" t="s">
        <v>52</v>
      </c>
      <c r="K643" s="1" t="s">
        <v>52</v>
      </c>
      <c r="M643" s="1" t="s">
        <v>52</v>
      </c>
      <c r="O643" s="1" t="s">
        <v>52</v>
      </c>
      <c r="P643" s="1" t="s">
        <v>52</v>
      </c>
      <c r="Q643" s="1" t="s">
        <v>52</v>
      </c>
      <c r="R643" s="1" t="s">
        <v>52</v>
      </c>
      <c r="S643" s="1" t="s">
        <v>52</v>
      </c>
      <c r="T643" s="1" t="s">
        <v>52</v>
      </c>
    </row>
    <row r="644" spans="1:20" ht="20.100000000000001" customHeight="1" x14ac:dyDescent="0.3">
      <c r="A644" s="33" t="s">
        <v>2668</v>
      </c>
      <c r="B644" s="34">
        <v>0</v>
      </c>
      <c r="C644" s="34">
        <v>0</v>
      </c>
      <c r="D644" s="34">
        <v>0</v>
      </c>
      <c r="E644" s="34">
        <v>0</v>
      </c>
      <c r="F644" s="33" t="s">
        <v>52</v>
      </c>
      <c r="G644" s="1" t="s">
        <v>137</v>
      </c>
      <c r="H644" s="1" t="s">
        <v>2313</v>
      </c>
      <c r="I644" s="1" t="s">
        <v>2669</v>
      </c>
      <c r="J644" s="1" t="s">
        <v>52</v>
      </c>
      <c r="K644" s="1" t="s">
        <v>52</v>
      </c>
      <c r="M644" s="1" t="s">
        <v>52</v>
      </c>
      <c r="O644" s="1" t="s">
        <v>52</v>
      </c>
      <c r="P644" s="1" t="s">
        <v>52</v>
      </c>
      <c r="Q644" s="1" t="s">
        <v>52</v>
      </c>
      <c r="R644" s="1" t="s">
        <v>52</v>
      </c>
      <c r="S644" s="1" t="s">
        <v>52</v>
      </c>
      <c r="T644" s="1" t="s">
        <v>52</v>
      </c>
    </row>
    <row r="645" spans="1:20" ht="20.100000000000001" customHeight="1" x14ac:dyDescent="0.3">
      <c r="A645" s="33" t="s">
        <v>2974</v>
      </c>
      <c r="B645" s="34">
        <v>0</v>
      </c>
      <c r="C645" s="34">
        <v>0</v>
      </c>
      <c r="D645" s="34">
        <v>0</v>
      </c>
      <c r="E645" s="34">
        <v>0</v>
      </c>
      <c r="F645" s="33" t="s">
        <v>52</v>
      </c>
      <c r="G645" s="1" t="s">
        <v>137</v>
      </c>
      <c r="H645" s="1" t="s">
        <v>2313</v>
      </c>
      <c r="I645" s="1" t="s">
        <v>2975</v>
      </c>
      <c r="J645" s="1" t="s">
        <v>52</v>
      </c>
      <c r="K645" s="1" t="s">
        <v>52</v>
      </c>
      <c r="M645" s="1" t="s">
        <v>52</v>
      </c>
      <c r="O645" s="1" t="s">
        <v>52</v>
      </c>
      <c r="P645" s="1" t="s">
        <v>52</v>
      </c>
      <c r="Q645" s="1" t="s">
        <v>52</v>
      </c>
      <c r="R645" s="1" t="s">
        <v>52</v>
      </c>
      <c r="S645" s="1" t="s">
        <v>52</v>
      </c>
      <c r="T645" s="1" t="s">
        <v>52</v>
      </c>
    </row>
    <row r="646" spans="1:20" ht="20.100000000000001" customHeight="1" x14ac:dyDescent="0.3">
      <c r="A646" s="33" t="s">
        <v>2976</v>
      </c>
      <c r="B646" s="34">
        <v>242.8</v>
      </c>
      <c r="C646" s="34">
        <v>0</v>
      </c>
      <c r="D646" s="34">
        <v>0</v>
      </c>
      <c r="E646" s="34">
        <v>242.8</v>
      </c>
      <c r="F646" s="33" t="s">
        <v>52</v>
      </c>
      <c r="G646" s="1" t="s">
        <v>137</v>
      </c>
      <c r="H646" s="1" t="s">
        <v>2313</v>
      </c>
      <c r="I646" s="1" t="s">
        <v>2673</v>
      </c>
      <c r="J646" s="1" t="s">
        <v>52</v>
      </c>
      <c r="K646" s="1" t="s">
        <v>52</v>
      </c>
      <c r="M646" s="1" t="s">
        <v>52</v>
      </c>
      <c r="O646" s="1" t="s">
        <v>52</v>
      </c>
      <c r="P646" s="1" t="s">
        <v>52</v>
      </c>
      <c r="Q646" s="1" t="s">
        <v>52</v>
      </c>
      <c r="R646" s="1" t="s">
        <v>52</v>
      </c>
      <c r="S646" s="1" t="s">
        <v>52</v>
      </c>
      <c r="T646" s="1" t="s">
        <v>52</v>
      </c>
    </row>
    <row r="647" spans="1:20" ht="20.100000000000001" customHeight="1" x14ac:dyDescent="0.3">
      <c r="A647" s="33" t="s">
        <v>2977</v>
      </c>
      <c r="B647" s="34">
        <v>0</v>
      </c>
      <c r="C647" s="34">
        <v>4981.1000000000004</v>
      </c>
      <c r="D647" s="34">
        <v>0</v>
      </c>
      <c r="E647" s="34">
        <v>4981.1000000000004</v>
      </c>
      <c r="F647" s="33" t="s">
        <v>52</v>
      </c>
      <c r="G647" s="1" t="s">
        <v>137</v>
      </c>
      <c r="H647" s="1" t="s">
        <v>2313</v>
      </c>
      <c r="I647" s="1" t="s">
        <v>2675</v>
      </c>
      <c r="J647" s="1" t="s">
        <v>52</v>
      </c>
      <c r="K647" s="1" t="s">
        <v>52</v>
      </c>
      <c r="M647" s="1" t="s">
        <v>52</v>
      </c>
      <c r="O647" s="1" t="s">
        <v>52</v>
      </c>
      <c r="P647" s="1" t="s">
        <v>52</v>
      </c>
      <c r="Q647" s="1" t="s">
        <v>52</v>
      </c>
      <c r="R647" s="1" t="s">
        <v>52</v>
      </c>
      <c r="S647" s="1" t="s">
        <v>52</v>
      </c>
      <c r="T647" s="1" t="s">
        <v>52</v>
      </c>
    </row>
    <row r="648" spans="1:20" ht="20.100000000000001" customHeight="1" x14ac:dyDescent="0.3">
      <c r="A648" s="33" t="s">
        <v>2978</v>
      </c>
      <c r="B648" s="34">
        <v>0</v>
      </c>
      <c r="C648" s="34">
        <v>0</v>
      </c>
      <c r="D648" s="34">
        <v>85.1</v>
      </c>
      <c r="E648" s="34">
        <v>85.1</v>
      </c>
      <c r="F648" s="33" t="s">
        <v>52</v>
      </c>
      <c r="G648" s="1" t="s">
        <v>137</v>
      </c>
      <c r="H648" s="1" t="s">
        <v>2313</v>
      </c>
      <c r="I648" s="1" t="s">
        <v>2677</v>
      </c>
      <c r="J648" s="1" t="s">
        <v>52</v>
      </c>
      <c r="K648" s="1" t="s">
        <v>52</v>
      </c>
      <c r="M648" s="1" t="s">
        <v>52</v>
      </c>
      <c r="O648" s="1" t="s">
        <v>52</v>
      </c>
      <c r="P648" s="1" t="s">
        <v>52</v>
      </c>
      <c r="Q648" s="1" t="s">
        <v>52</v>
      </c>
      <c r="R648" s="1" t="s">
        <v>52</v>
      </c>
      <c r="S648" s="1" t="s">
        <v>52</v>
      </c>
      <c r="T648" s="1" t="s">
        <v>52</v>
      </c>
    </row>
    <row r="649" spans="1:20" ht="20.100000000000001" customHeight="1" x14ac:dyDescent="0.3">
      <c r="A649" s="33" t="s">
        <v>2340</v>
      </c>
      <c r="B649" s="34">
        <v>242.8</v>
      </c>
      <c r="C649" s="34">
        <v>4981.1000000000004</v>
      </c>
      <c r="D649" s="34">
        <v>85.1</v>
      </c>
      <c r="E649" s="34">
        <v>5309</v>
      </c>
      <c r="F649" s="33" t="s">
        <v>52</v>
      </c>
      <c r="G649" s="1" t="s">
        <v>137</v>
      </c>
      <c r="H649" s="1" t="s">
        <v>2313</v>
      </c>
      <c r="I649" s="1" t="s">
        <v>2341</v>
      </c>
      <c r="J649" s="1" t="s">
        <v>52</v>
      </c>
      <c r="K649" s="1" t="s">
        <v>52</v>
      </c>
      <c r="M649" s="1" t="s">
        <v>52</v>
      </c>
      <c r="O649" s="1" t="s">
        <v>52</v>
      </c>
      <c r="P649" s="1" t="s">
        <v>52</v>
      </c>
      <c r="Q649" s="1" t="s">
        <v>52</v>
      </c>
      <c r="R649" s="1" t="s">
        <v>52</v>
      </c>
      <c r="S649" s="1" t="s">
        <v>52</v>
      </c>
      <c r="T649" s="1" t="s">
        <v>52</v>
      </c>
    </row>
    <row r="650" spans="1:20" ht="20.100000000000001" customHeight="1" x14ac:dyDescent="0.3">
      <c r="A650" s="33" t="s">
        <v>2315</v>
      </c>
      <c r="B650" s="34">
        <v>0</v>
      </c>
      <c r="C650" s="34">
        <v>0</v>
      </c>
      <c r="D650" s="34">
        <v>0</v>
      </c>
      <c r="E650" s="34">
        <v>0</v>
      </c>
      <c r="F650" s="33" t="s">
        <v>52</v>
      </c>
      <c r="G650" s="1" t="s">
        <v>137</v>
      </c>
      <c r="H650" s="1" t="s">
        <v>2313</v>
      </c>
      <c r="I650" s="1" t="s">
        <v>52</v>
      </c>
      <c r="J650" s="1" t="s">
        <v>52</v>
      </c>
      <c r="K650" s="1" t="s">
        <v>52</v>
      </c>
      <c r="M650" s="1" t="s">
        <v>52</v>
      </c>
      <c r="O650" s="1" t="s">
        <v>52</v>
      </c>
      <c r="P650" s="1" t="s">
        <v>52</v>
      </c>
      <c r="Q650" s="1" t="s">
        <v>52</v>
      </c>
      <c r="R650" s="1" t="s">
        <v>52</v>
      </c>
      <c r="S650" s="1" t="s">
        <v>52</v>
      </c>
      <c r="T650" s="1" t="s">
        <v>52</v>
      </c>
    </row>
    <row r="651" spans="1:20" ht="20.100000000000001" customHeight="1" x14ac:dyDescent="0.3">
      <c r="A651" s="33" t="s">
        <v>2678</v>
      </c>
      <c r="B651" s="34">
        <v>710</v>
      </c>
      <c r="C651" s="34">
        <v>6330.4</v>
      </c>
      <c r="D651" s="34">
        <v>705.1</v>
      </c>
      <c r="E651" s="34">
        <v>7745.5</v>
      </c>
      <c r="F651" s="33" t="s">
        <v>52</v>
      </c>
      <c r="G651" s="1" t="s">
        <v>137</v>
      </c>
      <c r="H651" s="1" t="s">
        <v>2313</v>
      </c>
      <c r="I651" s="1" t="s">
        <v>2679</v>
      </c>
      <c r="J651" s="1" t="s">
        <v>52</v>
      </c>
      <c r="K651" s="1" t="s">
        <v>52</v>
      </c>
      <c r="M651" s="1" t="s">
        <v>52</v>
      </c>
      <c r="O651" s="1" t="s">
        <v>52</v>
      </c>
      <c r="P651" s="1" t="s">
        <v>52</v>
      </c>
      <c r="Q651" s="1" t="s">
        <v>52</v>
      </c>
      <c r="R651" s="1" t="s">
        <v>52</v>
      </c>
      <c r="S651" s="1" t="s">
        <v>52</v>
      </c>
      <c r="T651" s="1" t="s">
        <v>52</v>
      </c>
    </row>
    <row r="652" spans="1:20" ht="20.100000000000001" customHeight="1" x14ac:dyDescent="0.3">
      <c r="A652" s="33" t="s">
        <v>2342</v>
      </c>
      <c r="B652" s="35">
        <v>710</v>
      </c>
      <c r="C652" s="35">
        <v>6330</v>
      </c>
      <c r="D652" s="35">
        <v>705</v>
      </c>
      <c r="E652" s="35">
        <v>7745</v>
      </c>
      <c r="F652" s="36"/>
    </row>
    <row r="653" spans="1:20" ht="20.100000000000001" customHeight="1" x14ac:dyDescent="0.3">
      <c r="A653" s="36"/>
      <c r="B653" s="36"/>
      <c r="C653" s="36"/>
      <c r="D653" s="36"/>
      <c r="E653" s="36"/>
      <c r="F653" s="36"/>
    </row>
    <row r="654" spans="1:20" ht="20.100000000000001" customHeight="1" x14ac:dyDescent="0.3">
      <c r="A654" s="36" t="s">
        <v>2979</v>
      </c>
      <c r="B654" s="36"/>
      <c r="C654" s="36"/>
      <c r="D654" s="36"/>
      <c r="E654" s="36"/>
      <c r="F654" s="33" t="s">
        <v>52</v>
      </c>
      <c r="G654" s="1" t="s">
        <v>2167</v>
      </c>
      <c r="I654" s="1" t="s">
        <v>1126</v>
      </c>
      <c r="J654" s="1" t="s">
        <v>2165</v>
      </c>
      <c r="K654" s="1" t="s">
        <v>972</v>
      </c>
    </row>
    <row r="655" spans="1:20" ht="20.100000000000001" customHeight="1" x14ac:dyDescent="0.3">
      <c r="A655" s="33" t="s">
        <v>52</v>
      </c>
      <c r="B655" s="34"/>
      <c r="C655" s="34"/>
      <c r="D655" s="34"/>
      <c r="E655" s="34"/>
      <c r="F655" s="33" t="s">
        <v>52</v>
      </c>
      <c r="G655" s="1" t="s">
        <v>2167</v>
      </c>
      <c r="H655" s="1" t="s">
        <v>2311</v>
      </c>
      <c r="I655" s="1" t="s">
        <v>52</v>
      </c>
      <c r="J655" s="1" t="s">
        <v>52</v>
      </c>
      <c r="K655" s="1" t="s">
        <v>52</v>
      </c>
      <c r="L655">
        <v>1</v>
      </c>
      <c r="M655" s="1" t="s">
        <v>52</v>
      </c>
      <c r="O655" s="1" t="s">
        <v>52</v>
      </c>
      <c r="P655" s="1" t="s">
        <v>52</v>
      </c>
      <c r="Q655" s="1" t="s">
        <v>52</v>
      </c>
      <c r="R655" s="1" t="s">
        <v>52</v>
      </c>
      <c r="S655" s="1" t="s">
        <v>52</v>
      </c>
      <c r="T655" s="1" t="s">
        <v>52</v>
      </c>
    </row>
    <row r="656" spans="1:20" ht="20.100000000000001" customHeight="1" x14ac:dyDescent="0.3">
      <c r="A656" s="33" t="s">
        <v>2980</v>
      </c>
      <c r="B656" s="34">
        <v>0</v>
      </c>
      <c r="C656" s="34">
        <v>0</v>
      </c>
      <c r="D656" s="34">
        <v>0</v>
      </c>
      <c r="E656" s="34">
        <v>0</v>
      </c>
      <c r="F656" s="33" t="s">
        <v>52</v>
      </c>
      <c r="G656" s="1" t="s">
        <v>2167</v>
      </c>
      <c r="H656" s="1" t="s">
        <v>2313</v>
      </c>
      <c r="I656" s="1" t="s">
        <v>2981</v>
      </c>
      <c r="J656" s="1" t="s">
        <v>52</v>
      </c>
      <c r="K656" s="1" t="s">
        <v>52</v>
      </c>
      <c r="M656" s="1" t="s">
        <v>52</v>
      </c>
      <c r="O656" s="1" t="s">
        <v>52</v>
      </c>
      <c r="P656" s="1" t="s">
        <v>52</v>
      </c>
      <c r="Q656" s="1" t="s">
        <v>52</v>
      </c>
      <c r="R656" s="1" t="s">
        <v>52</v>
      </c>
      <c r="S656" s="1" t="s">
        <v>52</v>
      </c>
      <c r="T656" s="1" t="s">
        <v>52</v>
      </c>
    </row>
    <row r="657" spans="1:20" ht="20.100000000000001" customHeight="1" x14ac:dyDescent="0.3">
      <c r="A657" s="33" t="s">
        <v>2315</v>
      </c>
      <c r="B657" s="34">
        <v>0</v>
      </c>
      <c r="C657" s="34">
        <v>0</v>
      </c>
      <c r="D657" s="34">
        <v>0</v>
      </c>
      <c r="E657" s="34">
        <v>0</v>
      </c>
      <c r="F657" s="33" t="s">
        <v>52</v>
      </c>
      <c r="G657" s="1" t="s">
        <v>2167</v>
      </c>
      <c r="H657" s="1" t="s">
        <v>2313</v>
      </c>
      <c r="I657" s="1" t="s">
        <v>52</v>
      </c>
      <c r="J657" s="1" t="s">
        <v>52</v>
      </c>
      <c r="K657" s="1" t="s">
        <v>52</v>
      </c>
      <c r="M657" s="1" t="s">
        <v>52</v>
      </c>
      <c r="O657" s="1" t="s">
        <v>52</v>
      </c>
      <c r="P657" s="1" t="s">
        <v>52</v>
      </c>
      <c r="Q657" s="1" t="s">
        <v>52</v>
      </c>
      <c r="R657" s="1" t="s">
        <v>52</v>
      </c>
      <c r="S657" s="1" t="s">
        <v>52</v>
      </c>
      <c r="T657" s="1" t="s">
        <v>52</v>
      </c>
    </row>
    <row r="658" spans="1:20" ht="20.100000000000001" customHeight="1" x14ac:dyDescent="0.3">
      <c r="A658" s="33" t="s">
        <v>2316</v>
      </c>
      <c r="B658" s="34">
        <v>0</v>
      </c>
      <c r="C658" s="34">
        <v>0</v>
      </c>
      <c r="D658" s="34">
        <v>0</v>
      </c>
      <c r="E658" s="34">
        <v>0</v>
      </c>
      <c r="F658" s="33" t="s">
        <v>52</v>
      </c>
      <c r="G658" s="1" t="s">
        <v>2167</v>
      </c>
      <c r="H658" s="1" t="s">
        <v>2313</v>
      </c>
      <c r="I658" s="1" t="s">
        <v>2317</v>
      </c>
      <c r="J658" s="1" t="s">
        <v>52</v>
      </c>
      <c r="K658" s="1" t="s">
        <v>52</v>
      </c>
      <c r="M658" s="1" t="s">
        <v>52</v>
      </c>
      <c r="O658" s="1" t="s">
        <v>52</v>
      </c>
      <c r="P658" s="1" t="s">
        <v>52</v>
      </c>
      <c r="Q658" s="1" t="s">
        <v>52</v>
      </c>
      <c r="R658" s="1" t="s">
        <v>52</v>
      </c>
      <c r="S658" s="1" t="s">
        <v>52</v>
      </c>
      <c r="T658" s="1" t="s">
        <v>52</v>
      </c>
    </row>
    <row r="659" spans="1:20" ht="20.100000000000001" customHeight="1" x14ac:dyDescent="0.3">
      <c r="A659" s="33" t="s">
        <v>2318</v>
      </c>
      <c r="B659" s="34">
        <v>0</v>
      </c>
      <c r="C659" s="34">
        <v>0</v>
      </c>
      <c r="D659" s="34">
        <v>0</v>
      </c>
      <c r="E659" s="34">
        <v>0</v>
      </c>
      <c r="F659" s="33" t="s">
        <v>52</v>
      </c>
      <c r="G659" s="1" t="s">
        <v>2167</v>
      </c>
      <c r="H659" s="1" t="s">
        <v>2313</v>
      </c>
      <c r="I659" s="1" t="s">
        <v>2319</v>
      </c>
      <c r="J659" s="1" t="s">
        <v>52</v>
      </c>
      <c r="K659" s="1" t="s">
        <v>52</v>
      </c>
      <c r="M659" s="1" t="s">
        <v>52</v>
      </c>
      <c r="O659" s="1" t="s">
        <v>52</v>
      </c>
      <c r="P659" s="1" t="s">
        <v>52</v>
      </c>
      <c r="Q659" s="1" t="s">
        <v>52</v>
      </c>
      <c r="R659" s="1" t="s">
        <v>52</v>
      </c>
      <c r="S659" s="1" t="s">
        <v>52</v>
      </c>
      <c r="T659" s="1" t="s">
        <v>52</v>
      </c>
    </row>
    <row r="660" spans="1:20" ht="20.100000000000001" customHeight="1" x14ac:dyDescent="0.3">
      <c r="A660" s="33" t="s">
        <v>2320</v>
      </c>
      <c r="B660" s="34">
        <v>0</v>
      </c>
      <c r="C660" s="34">
        <v>0</v>
      </c>
      <c r="D660" s="34">
        <v>0</v>
      </c>
      <c r="E660" s="34">
        <v>0</v>
      </c>
      <c r="F660" s="33" t="s">
        <v>52</v>
      </c>
      <c r="G660" s="1" t="s">
        <v>2167</v>
      </c>
      <c r="H660" s="1" t="s">
        <v>2313</v>
      </c>
      <c r="I660" s="1" t="s">
        <v>2321</v>
      </c>
      <c r="J660" s="1" t="s">
        <v>52</v>
      </c>
      <c r="K660" s="1" t="s">
        <v>52</v>
      </c>
      <c r="M660" s="1" t="s">
        <v>52</v>
      </c>
      <c r="O660" s="1" t="s">
        <v>52</v>
      </c>
      <c r="P660" s="1" t="s">
        <v>52</v>
      </c>
      <c r="Q660" s="1" t="s">
        <v>52</v>
      </c>
      <c r="R660" s="1" t="s">
        <v>52</v>
      </c>
      <c r="S660" s="1" t="s">
        <v>52</v>
      </c>
      <c r="T660" s="1" t="s">
        <v>52</v>
      </c>
    </row>
    <row r="661" spans="1:20" ht="20.100000000000001" customHeight="1" x14ac:dyDescent="0.3">
      <c r="A661" s="33" t="s">
        <v>2322</v>
      </c>
      <c r="B661" s="34">
        <v>0</v>
      </c>
      <c r="C661" s="34">
        <v>0</v>
      </c>
      <c r="D661" s="34">
        <v>0</v>
      </c>
      <c r="E661" s="34">
        <v>0</v>
      </c>
      <c r="F661" s="33" t="s">
        <v>52</v>
      </c>
      <c r="G661" s="1" t="s">
        <v>2167</v>
      </c>
      <c r="H661" s="1" t="s">
        <v>2313</v>
      </c>
      <c r="I661" s="1" t="s">
        <v>2323</v>
      </c>
      <c r="J661" s="1" t="s">
        <v>52</v>
      </c>
      <c r="K661" s="1" t="s">
        <v>52</v>
      </c>
      <c r="M661" s="1" t="s">
        <v>52</v>
      </c>
      <c r="O661" s="1" t="s">
        <v>52</v>
      </c>
      <c r="P661" s="1" t="s">
        <v>52</v>
      </c>
      <c r="Q661" s="1" t="s">
        <v>52</v>
      </c>
      <c r="R661" s="1" t="s">
        <v>52</v>
      </c>
      <c r="S661" s="1" t="s">
        <v>52</v>
      </c>
      <c r="T661" s="1" t="s">
        <v>52</v>
      </c>
    </row>
    <row r="662" spans="1:20" ht="20.100000000000001" customHeight="1" x14ac:dyDescent="0.3">
      <c r="A662" s="33" t="s">
        <v>2324</v>
      </c>
      <c r="B662" s="34">
        <v>0</v>
      </c>
      <c r="C662" s="34">
        <v>0</v>
      </c>
      <c r="D662" s="34">
        <v>0</v>
      </c>
      <c r="E662" s="34">
        <v>0</v>
      </c>
      <c r="F662" s="33" t="s">
        <v>52</v>
      </c>
      <c r="G662" s="1" t="s">
        <v>2167</v>
      </c>
      <c r="H662" s="1" t="s">
        <v>2313</v>
      </c>
      <c r="I662" s="1" t="s">
        <v>2325</v>
      </c>
      <c r="J662" s="1" t="s">
        <v>52</v>
      </c>
      <c r="K662" s="1" t="s">
        <v>52</v>
      </c>
      <c r="M662" s="1" t="s">
        <v>52</v>
      </c>
      <c r="O662" s="1" t="s">
        <v>52</v>
      </c>
      <c r="P662" s="1" t="s">
        <v>52</v>
      </c>
      <c r="Q662" s="1" t="s">
        <v>52</v>
      </c>
      <c r="R662" s="1" t="s">
        <v>52</v>
      </c>
      <c r="S662" s="1" t="s">
        <v>52</v>
      </c>
      <c r="T662" s="1" t="s">
        <v>52</v>
      </c>
    </row>
    <row r="663" spans="1:20" ht="20.100000000000001" customHeight="1" x14ac:dyDescent="0.3">
      <c r="A663" s="33" t="s">
        <v>2326</v>
      </c>
      <c r="B663" s="34">
        <v>0</v>
      </c>
      <c r="C663" s="34">
        <v>0</v>
      </c>
      <c r="D663" s="34">
        <v>0</v>
      </c>
      <c r="E663" s="34">
        <v>0</v>
      </c>
      <c r="F663" s="33" t="s">
        <v>52</v>
      </c>
      <c r="G663" s="1" t="s">
        <v>2167</v>
      </c>
      <c r="H663" s="1" t="s">
        <v>2313</v>
      </c>
      <c r="I663" s="1" t="s">
        <v>2327</v>
      </c>
      <c r="J663" s="1" t="s">
        <v>52</v>
      </c>
      <c r="K663" s="1" t="s">
        <v>52</v>
      </c>
      <c r="M663" s="1" t="s">
        <v>52</v>
      </c>
      <c r="O663" s="1" t="s">
        <v>52</v>
      </c>
      <c r="P663" s="1" t="s">
        <v>52</v>
      </c>
      <c r="Q663" s="1" t="s">
        <v>52</v>
      </c>
      <c r="R663" s="1" t="s">
        <v>52</v>
      </c>
      <c r="S663" s="1" t="s">
        <v>52</v>
      </c>
      <c r="T663" s="1" t="s">
        <v>52</v>
      </c>
    </row>
    <row r="664" spans="1:20" ht="20.100000000000001" customHeight="1" x14ac:dyDescent="0.3">
      <c r="A664" s="33" t="s">
        <v>2982</v>
      </c>
      <c r="B664" s="34">
        <v>0</v>
      </c>
      <c r="C664" s="34">
        <v>0</v>
      </c>
      <c r="D664" s="34">
        <v>0</v>
      </c>
      <c r="E664" s="34">
        <v>0</v>
      </c>
      <c r="F664" s="33" t="s">
        <v>52</v>
      </c>
      <c r="G664" s="1" t="s">
        <v>2167</v>
      </c>
      <c r="H664" s="1" t="s">
        <v>2313</v>
      </c>
      <c r="I664" s="1" t="s">
        <v>2983</v>
      </c>
      <c r="J664" s="1" t="s">
        <v>52</v>
      </c>
      <c r="K664" s="1" t="s">
        <v>52</v>
      </c>
      <c r="M664" s="1" t="s">
        <v>52</v>
      </c>
      <c r="O664" s="1" t="s">
        <v>52</v>
      </c>
      <c r="P664" s="1" t="s">
        <v>52</v>
      </c>
      <c r="Q664" s="1" t="s">
        <v>52</v>
      </c>
      <c r="R664" s="1" t="s">
        <v>52</v>
      </c>
      <c r="S664" s="1" t="s">
        <v>52</v>
      </c>
      <c r="T664" s="1" t="s">
        <v>52</v>
      </c>
    </row>
    <row r="665" spans="1:20" ht="20.100000000000001" customHeight="1" x14ac:dyDescent="0.3">
      <c r="A665" s="33" t="s">
        <v>2984</v>
      </c>
      <c r="B665" s="34">
        <v>0</v>
      </c>
      <c r="C665" s="34">
        <v>0</v>
      </c>
      <c r="D665" s="34">
        <v>0</v>
      </c>
      <c r="E665" s="34">
        <v>0</v>
      </c>
      <c r="F665" s="33" t="s">
        <v>52</v>
      </c>
      <c r="G665" s="1" t="s">
        <v>2167</v>
      </c>
      <c r="H665" s="1" t="s">
        <v>2313</v>
      </c>
      <c r="I665" s="1" t="s">
        <v>2985</v>
      </c>
      <c r="J665" s="1" t="s">
        <v>52</v>
      </c>
      <c r="K665" s="1" t="s">
        <v>52</v>
      </c>
      <c r="M665" s="1" t="s">
        <v>52</v>
      </c>
      <c r="O665" s="1" t="s">
        <v>52</v>
      </c>
      <c r="P665" s="1" t="s">
        <v>52</v>
      </c>
      <c r="Q665" s="1" t="s">
        <v>52</v>
      </c>
      <c r="R665" s="1" t="s">
        <v>52</v>
      </c>
      <c r="S665" s="1" t="s">
        <v>52</v>
      </c>
      <c r="T665" s="1" t="s">
        <v>52</v>
      </c>
    </row>
    <row r="666" spans="1:20" ht="20.100000000000001" customHeight="1" x14ac:dyDescent="0.3">
      <c r="A666" s="33" t="s">
        <v>2330</v>
      </c>
      <c r="B666" s="34">
        <v>0</v>
      </c>
      <c r="C666" s="34">
        <v>0</v>
      </c>
      <c r="D666" s="34">
        <v>0</v>
      </c>
      <c r="E666" s="34">
        <v>0</v>
      </c>
      <c r="F666" s="33" t="s">
        <v>52</v>
      </c>
      <c r="G666" s="1" t="s">
        <v>2167</v>
      </c>
      <c r="H666" s="1" t="s">
        <v>2313</v>
      </c>
      <c r="I666" s="1" t="s">
        <v>2331</v>
      </c>
      <c r="J666" s="1" t="s">
        <v>52</v>
      </c>
      <c r="K666" s="1" t="s">
        <v>52</v>
      </c>
      <c r="M666" s="1" t="s">
        <v>52</v>
      </c>
      <c r="O666" s="1" t="s">
        <v>52</v>
      </c>
      <c r="P666" s="1" t="s">
        <v>52</v>
      </c>
      <c r="Q666" s="1" t="s">
        <v>52</v>
      </c>
      <c r="R666" s="1" t="s">
        <v>52</v>
      </c>
      <c r="S666" s="1" t="s">
        <v>52</v>
      </c>
      <c r="T666" s="1" t="s">
        <v>52</v>
      </c>
    </row>
    <row r="667" spans="1:20" ht="20.100000000000001" customHeight="1" x14ac:dyDescent="0.3">
      <c r="A667" s="33" t="s">
        <v>2986</v>
      </c>
      <c r="B667" s="34">
        <v>0</v>
      </c>
      <c r="C667" s="34">
        <v>0</v>
      </c>
      <c r="D667" s="34">
        <v>0</v>
      </c>
      <c r="E667" s="34">
        <v>0</v>
      </c>
      <c r="F667" s="33" t="s">
        <v>52</v>
      </c>
      <c r="G667" s="1" t="s">
        <v>2167</v>
      </c>
      <c r="H667" s="1" t="s">
        <v>2313</v>
      </c>
      <c r="I667" s="1" t="s">
        <v>2333</v>
      </c>
      <c r="J667" s="1" t="s">
        <v>52</v>
      </c>
      <c r="K667" s="1" t="s">
        <v>52</v>
      </c>
      <c r="M667" s="1" t="s">
        <v>52</v>
      </c>
      <c r="O667" s="1" t="s">
        <v>52</v>
      </c>
      <c r="P667" s="1" t="s">
        <v>52</v>
      </c>
      <c r="Q667" s="1" t="s">
        <v>52</v>
      </c>
      <c r="R667" s="1" t="s">
        <v>52</v>
      </c>
      <c r="S667" s="1" t="s">
        <v>52</v>
      </c>
      <c r="T667" s="1" t="s">
        <v>52</v>
      </c>
    </row>
    <row r="668" spans="1:20" ht="20.100000000000001" customHeight="1" x14ac:dyDescent="0.3">
      <c r="A668" s="33" t="s">
        <v>2315</v>
      </c>
      <c r="B668" s="34">
        <v>0</v>
      </c>
      <c r="C668" s="34">
        <v>0</v>
      </c>
      <c r="D668" s="34">
        <v>0</v>
      </c>
      <c r="E668" s="34">
        <v>0</v>
      </c>
      <c r="F668" s="33" t="s">
        <v>52</v>
      </c>
      <c r="G668" s="1" t="s">
        <v>2167</v>
      </c>
      <c r="H668" s="1" t="s">
        <v>2313</v>
      </c>
      <c r="I668" s="1" t="s">
        <v>2315</v>
      </c>
      <c r="J668" s="1" t="s">
        <v>52</v>
      </c>
      <c r="K668" s="1" t="s">
        <v>52</v>
      </c>
      <c r="M668" s="1" t="s">
        <v>52</v>
      </c>
      <c r="O668" s="1" t="s">
        <v>52</v>
      </c>
      <c r="P668" s="1" t="s">
        <v>52</v>
      </c>
      <c r="Q668" s="1" t="s">
        <v>52</v>
      </c>
      <c r="R668" s="1" t="s">
        <v>52</v>
      </c>
      <c r="S668" s="1" t="s">
        <v>52</v>
      </c>
      <c r="T668" s="1" t="s">
        <v>52</v>
      </c>
    </row>
    <row r="669" spans="1:20" ht="20.100000000000001" customHeight="1" x14ac:dyDescent="0.3">
      <c r="A669" s="33" t="s">
        <v>2315</v>
      </c>
      <c r="B669" s="34">
        <v>0</v>
      </c>
      <c r="C669" s="34">
        <v>0</v>
      </c>
      <c r="D669" s="34">
        <v>0</v>
      </c>
      <c r="E669" s="34">
        <v>0</v>
      </c>
      <c r="F669" s="33" t="s">
        <v>52</v>
      </c>
      <c r="G669" s="1" t="s">
        <v>2167</v>
      </c>
      <c r="H669" s="1" t="s">
        <v>2313</v>
      </c>
      <c r="I669" s="1" t="s">
        <v>52</v>
      </c>
      <c r="J669" s="1" t="s">
        <v>52</v>
      </c>
      <c r="K669" s="1" t="s">
        <v>52</v>
      </c>
      <c r="M669" s="1" t="s">
        <v>52</v>
      </c>
      <c r="O669" s="1" t="s">
        <v>52</v>
      </c>
      <c r="P669" s="1" t="s">
        <v>52</v>
      </c>
      <c r="Q669" s="1" t="s">
        <v>52</v>
      </c>
      <c r="R669" s="1" t="s">
        <v>52</v>
      </c>
      <c r="S669" s="1" t="s">
        <v>52</v>
      </c>
      <c r="T669" s="1" t="s">
        <v>52</v>
      </c>
    </row>
    <row r="670" spans="1:20" ht="20.100000000000001" customHeight="1" x14ac:dyDescent="0.3">
      <c r="A670" s="33" t="s">
        <v>2987</v>
      </c>
      <c r="B670" s="34">
        <v>163.19999999999999</v>
      </c>
      <c r="C670" s="34">
        <v>0</v>
      </c>
      <c r="D670" s="34">
        <v>0</v>
      </c>
      <c r="E670" s="34">
        <v>163.19999999999999</v>
      </c>
      <c r="F670" s="33" t="s">
        <v>52</v>
      </c>
      <c r="G670" s="1" t="s">
        <v>2167</v>
      </c>
      <c r="H670" s="1" t="s">
        <v>2313</v>
      </c>
      <c r="I670" s="1" t="s">
        <v>2335</v>
      </c>
      <c r="J670" s="1" t="s">
        <v>52</v>
      </c>
      <c r="K670" s="1" t="s">
        <v>52</v>
      </c>
      <c r="M670" s="1" t="s">
        <v>52</v>
      </c>
      <c r="O670" s="1" t="s">
        <v>52</v>
      </c>
      <c r="P670" s="1" t="s">
        <v>52</v>
      </c>
      <c r="Q670" s="1" t="s">
        <v>52</v>
      </c>
      <c r="R670" s="1" t="s">
        <v>52</v>
      </c>
      <c r="S670" s="1" t="s">
        <v>52</v>
      </c>
      <c r="T670" s="1" t="s">
        <v>52</v>
      </c>
    </row>
    <row r="671" spans="1:20" ht="20.100000000000001" customHeight="1" x14ac:dyDescent="0.3">
      <c r="A671" s="33" t="s">
        <v>2988</v>
      </c>
      <c r="B671" s="34">
        <v>0</v>
      </c>
      <c r="C671" s="34">
        <v>497.6</v>
      </c>
      <c r="D671" s="34">
        <v>0</v>
      </c>
      <c r="E671" s="34">
        <v>497.6</v>
      </c>
      <c r="F671" s="33" t="s">
        <v>52</v>
      </c>
      <c r="G671" s="1" t="s">
        <v>2167</v>
      </c>
      <c r="H671" s="1" t="s">
        <v>2313</v>
      </c>
      <c r="I671" s="1" t="s">
        <v>2337</v>
      </c>
      <c r="J671" s="1" t="s">
        <v>52</v>
      </c>
      <c r="K671" s="1" t="s">
        <v>52</v>
      </c>
      <c r="M671" s="1" t="s">
        <v>52</v>
      </c>
      <c r="O671" s="1" t="s">
        <v>52</v>
      </c>
      <c r="P671" s="1" t="s">
        <v>52</v>
      </c>
      <c r="Q671" s="1" t="s">
        <v>52</v>
      </c>
      <c r="R671" s="1" t="s">
        <v>52</v>
      </c>
      <c r="S671" s="1" t="s">
        <v>52</v>
      </c>
      <c r="T671" s="1" t="s">
        <v>52</v>
      </c>
    </row>
    <row r="672" spans="1:20" ht="20.100000000000001" customHeight="1" x14ac:dyDescent="0.3">
      <c r="A672" s="33" t="s">
        <v>2989</v>
      </c>
      <c r="B672" s="34">
        <v>0</v>
      </c>
      <c r="C672" s="34">
        <v>0</v>
      </c>
      <c r="D672" s="34">
        <v>133.69999999999999</v>
      </c>
      <c r="E672" s="34">
        <v>133.69999999999999</v>
      </c>
      <c r="F672" s="33" t="s">
        <v>52</v>
      </c>
      <c r="G672" s="1" t="s">
        <v>2167</v>
      </c>
      <c r="H672" s="1" t="s">
        <v>2313</v>
      </c>
      <c r="I672" s="1" t="s">
        <v>2339</v>
      </c>
      <c r="J672" s="1" t="s">
        <v>52</v>
      </c>
      <c r="K672" s="1" t="s">
        <v>52</v>
      </c>
      <c r="M672" s="1" t="s">
        <v>52</v>
      </c>
      <c r="O672" s="1" t="s">
        <v>52</v>
      </c>
      <c r="P672" s="1" t="s">
        <v>52</v>
      </c>
      <c r="Q672" s="1" t="s">
        <v>52</v>
      </c>
      <c r="R672" s="1" t="s">
        <v>52</v>
      </c>
      <c r="S672" s="1" t="s">
        <v>52</v>
      </c>
      <c r="T672" s="1" t="s">
        <v>52</v>
      </c>
    </row>
    <row r="673" spans="1:20" ht="20.100000000000001" customHeight="1" x14ac:dyDescent="0.3">
      <c r="A673" s="33" t="s">
        <v>2315</v>
      </c>
      <c r="B673" s="34">
        <v>0</v>
      </c>
      <c r="C673" s="34">
        <v>0</v>
      </c>
      <c r="D673" s="34">
        <v>0</v>
      </c>
      <c r="E673" s="34">
        <v>0</v>
      </c>
      <c r="F673" s="33" t="s">
        <v>52</v>
      </c>
      <c r="G673" s="1" t="s">
        <v>2167</v>
      </c>
      <c r="H673" s="1" t="s">
        <v>2313</v>
      </c>
      <c r="I673" s="1" t="s">
        <v>2315</v>
      </c>
      <c r="J673" s="1" t="s">
        <v>52</v>
      </c>
      <c r="K673" s="1" t="s">
        <v>52</v>
      </c>
      <c r="M673" s="1" t="s">
        <v>52</v>
      </c>
      <c r="O673" s="1" t="s">
        <v>52</v>
      </c>
      <c r="P673" s="1" t="s">
        <v>52</v>
      </c>
      <c r="Q673" s="1" t="s">
        <v>52</v>
      </c>
      <c r="R673" s="1" t="s">
        <v>52</v>
      </c>
      <c r="S673" s="1" t="s">
        <v>52</v>
      </c>
      <c r="T673" s="1" t="s">
        <v>52</v>
      </c>
    </row>
    <row r="674" spans="1:20" ht="20.100000000000001" customHeight="1" x14ac:dyDescent="0.3">
      <c r="A674" s="33" t="s">
        <v>2340</v>
      </c>
      <c r="B674" s="34">
        <v>163.19999999999999</v>
      </c>
      <c r="C674" s="34">
        <v>497.6</v>
      </c>
      <c r="D674" s="34">
        <v>133.69999999999999</v>
      </c>
      <c r="E674" s="34">
        <v>794.5</v>
      </c>
      <c r="F674" s="33" t="s">
        <v>52</v>
      </c>
      <c r="G674" s="1" t="s">
        <v>2167</v>
      </c>
      <c r="H674" s="1" t="s">
        <v>2313</v>
      </c>
      <c r="I674" s="1" t="s">
        <v>2341</v>
      </c>
      <c r="J674" s="1" t="s">
        <v>52</v>
      </c>
      <c r="K674" s="1" t="s">
        <v>52</v>
      </c>
      <c r="M674" s="1" t="s">
        <v>52</v>
      </c>
      <c r="O674" s="1" t="s">
        <v>52</v>
      </c>
      <c r="P674" s="1" t="s">
        <v>52</v>
      </c>
      <c r="Q674" s="1" t="s">
        <v>52</v>
      </c>
      <c r="R674" s="1" t="s">
        <v>52</v>
      </c>
      <c r="S674" s="1" t="s">
        <v>52</v>
      </c>
      <c r="T674" s="1" t="s">
        <v>52</v>
      </c>
    </row>
    <row r="675" spans="1:20" ht="20.100000000000001" customHeight="1" x14ac:dyDescent="0.3">
      <c r="A675" s="37" t="s">
        <v>2342</v>
      </c>
      <c r="B675" s="38">
        <v>163</v>
      </c>
      <c r="C675" s="38">
        <v>497</v>
      </c>
      <c r="D675" s="38">
        <v>133</v>
      </c>
      <c r="E675" s="38">
        <v>793</v>
      </c>
      <c r="F675" s="39"/>
    </row>
  </sheetData>
  <phoneticPr fontId="1" type="noConversion"/>
  <pageMargins left="0.78740157480314954" right="0" top="0.39370078740157477" bottom="0.39370078740157477" header="0" footer="0"/>
  <pageSetup paperSize="9" scale="8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01"/>
  <sheetViews>
    <sheetView view="pageBreakPreview" topLeftCell="B46" zoomScaleNormal="100" zoomScaleSheetLayoutView="100" workbookViewId="0">
      <selection activeCell="E56" sqref="E56"/>
    </sheetView>
  </sheetViews>
  <sheetFormatPr defaultRowHeight="16.5" x14ac:dyDescent="0.3"/>
  <cols>
    <col min="1" max="1" width="12.625" hidden="1" customWidth="1"/>
    <col min="2" max="3" width="30.625" customWidth="1"/>
    <col min="4" max="4" width="4.625" customWidth="1"/>
    <col min="5" max="5" width="13.625" customWidth="1"/>
    <col min="6" max="6" width="4.625" customWidth="1"/>
    <col min="7" max="7" width="13.625" customWidth="1"/>
    <col min="8" max="8" width="4.625" customWidth="1"/>
    <col min="9" max="9" width="13.625" customWidth="1"/>
    <col min="10" max="10" width="4.625" customWidth="1"/>
    <col min="11" max="11" width="13.625" customWidth="1"/>
    <col min="12" max="12" width="4.625" customWidth="1"/>
    <col min="13" max="13" width="13.625" customWidth="1"/>
    <col min="14" max="14" width="4.625" customWidth="1"/>
    <col min="15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 x14ac:dyDescent="0.3">
      <c r="A1" s="66" t="s">
        <v>2990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</row>
    <row r="2" spans="1:28" ht="30" customHeight="1" x14ac:dyDescent="0.3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</row>
    <row r="3" spans="1:28" ht="30" customHeight="1" x14ac:dyDescent="0.3">
      <c r="A3" s="64" t="s">
        <v>638</v>
      </c>
      <c r="B3" s="64" t="s">
        <v>2</v>
      </c>
      <c r="C3" s="64" t="s">
        <v>2306</v>
      </c>
      <c r="D3" s="64" t="s">
        <v>4</v>
      </c>
      <c r="E3" s="64" t="s">
        <v>6</v>
      </c>
      <c r="F3" s="64"/>
      <c r="G3" s="64"/>
      <c r="H3" s="64"/>
      <c r="I3" s="64"/>
      <c r="J3" s="64"/>
      <c r="K3" s="64"/>
      <c r="L3" s="64"/>
      <c r="M3" s="64"/>
      <c r="N3" s="64"/>
      <c r="O3" s="64"/>
      <c r="P3" s="64" t="s">
        <v>640</v>
      </c>
      <c r="Q3" s="64" t="s">
        <v>641</v>
      </c>
      <c r="R3" s="64"/>
      <c r="S3" s="64"/>
      <c r="T3" s="64"/>
      <c r="U3" s="64"/>
      <c r="V3" s="64"/>
      <c r="W3" s="64" t="s">
        <v>643</v>
      </c>
      <c r="X3" s="64" t="s">
        <v>12</v>
      </c>
      <c r="Y3" s="63" t="s">
        <v>2998</v>
      </c>
      <c r="Z3" s="63" t="s">
        <v>2999</v>
      </c>
      <c r="AA3" s="63" t="s">
        <v>3000</v>
      </c>
      <c r="AB3" s="63" t="s">
        <v>48</v>
      </c>
    </row>
    <row r="4" spans="1:28" ht="30" customHeight="1" x14ac:dyDescent="0.3">
      <c r="A4" s="64"/>
      <c r="B4" s="64"/>
      <c r="C4" s="64"/>
      <c r="D4" s="64"/>
      <c r="E4" s="9" t="s">
        <v>2991</v>
      </c>
      <c r="F4" s="9" t="s">
        <v>2992</v>
      </c>
      <c r="G4" s="9" t="s">
        <v>2993</v>
      </c>
      <c r="H4" s="9" t="s">
        <v>2992</v>
      </c>
      <c r="I4" s="9" t="s">
        <v>2994</v>
      </c>
      <c r="J4" s="9" t="s">
        <v>2992</v>
      </c>
      <c r="K4" s="9" t="s">
        <v>2995</v>
      </c>
      <c r="L4" s="9" t="s">
        <v>2992</v>
      </c>
      <c r="M4" s="9" t="s">
        <v>2996</v>
      </c>
      <c r="N4" s="9" t="s">
        <v>2992</v>
      </c>
      <c r="O4" s="9" t="s">
        <v>2997</v>
      </c>
      <c r="P4" s="64"/>
      <c r="Q4" s="9" t="s">
        <v>2991</v>
      </c>
      <c r="R4" s="9" t="s">
        <v>2993</v>
      </c>
      <c r="S4" s="9" t="s">
        <v>2994</v>
      </c>
      <c r="T4" s="9" t="s">
        <v>2995</v>
      </c>
      <c r="U4" s="9" t="s">
        <v>2996</v>
      </c>
      <c r="V4" s="9" t="s">
        <v>2997</v>
      </c>
      <c r="W4" s="64"/>
      <c r="X4" s="64"/>
      <c r="Y4" s="63"/>
      <c r="Z4" s="63"/>
      <c r="AA4" s="63"/>
      <c r="AB4" s="63"/>
    </row>
    <row r="5" spans="1:28" ht="30" customHeight="1" x14ac:dyDescent="0.3">
      <c r="A5" s="16" t="s">
        <v>666</v>
      </c>
      <c r="B5" s="16" t="s">
        <v>660</v>
      </c>
      <c r="C5" s="16" t="s">
        <v>661</v>
      </c>
      <c r="D5" s="40" t="s">
        <v>93</v>
      </c>
      <c r="E5" s="41">
        <v>0</v>
      </c>
      <c r="F5" s="16" t="s">
        <v>52</v>
      </c>
      <c r="G5" s="41">
        <v>0</v>
      </c>
      <c r="H5" s="16" t="s">
        <v>52</v>
      </c>
      <c r="I5" s="41">
        <v>0</v>
      </c>
      <c r="J5" s="16" t="s">
        <v>52</v>
      </c>
      <c r="K5" s="41">
        <v>0</v>
      </c>
      <c r="L5" s="16" t="s">
        <v>52</v>
      </c>
      <c r="M5" s="41">
        <v>0</v>
      </c>
      <c r="N5" s="16" t="s">
        <v>52</v>
      </c>
      <c r="O5" s="41">
        <v>0</v>
      </c>
      <c r="P5" s="41">
        <v>0</v>
      </c>
      <c r="Q5" s="41">
        <v>0</v>
      </c>
      <c r="R5" s="41">
        <v>0</v>
      </c>
      <c r="S5" s="41">
        <v>0</v>
      </c>
      <c r="T5" s="41">
        <v>0</v>
      </c>
      <c r="U5" s="41">
        <v>66538</v>
      </c>
      <c r="V5" s="41">
        <f t="shared" ref="V5:V27" si="0">SMALL(Q5:U5,COUNTIF(Q5:U5,0)+1)</f>
        <v>66538</v>
      </c>
      <c r="W5" s="16" t="s">
        <v>3001</v>
      </c>
      <c r="X5" s="16" t="s">
        <v>665</v>
      </c>
      <c r="Y5" s="2" t="s">
        <v>52</v>
      </c>
      <c r="Z5" s="2" t="s">
        <v>52</v>
      </c>
      <c r="AA5" s="42"/>
      <c r="AB5" s="2" t="s">
        <v>52</v>
      </c>
    </row>
    <row r="6" spans="1:28" ht="30" customHeight="1" x14ac:dyDescent="0.3">
      <c r="A6" s="16" t="s">
        <v>686</v>
      </c>
      <c r="B6" s="16" t="s">
        <v>660</v>
      </c>
      <c r="C6" s="16" t="s">
        <v>684</v>
      </c>
      <c r="D6" s="40" t="s">
        <v>93</v>
      </c>
      <c r="E6" s="41">
        <v>0</v>
      </c>
      <c r="F6" s="16" t="s">
        <v>52</v>
      </c>
      <c r="G6" s="41">
        <v>0</v>
      </c>
      <c r="H6" s="16" t="s">
        <v>52</v>
      </c>
      <c r="I6" s="41">
        <v>0</v>
      </c>
      <c r="J6" s="16" t="s">
        <v>52</v>
      </c>
      <c r="K6" s="41">
        <v>0</v>
      </c>
      <c r="L6" s="16" t="s">
        <v>52</v>
      </c>
      <c r="M6" s="41">
        <v>0</v>
      </c>
      <c r="N6" s="16" t="s">
        <v>52</v>
      </c>
      <c r="O6" s="41">
        <v>0</v>
      </c>
      <c r="P6" s="41">
        <v>0</v>
      </c>
      <c r="Q6" s="41">
        <v>0</v>
      </c>
      <c r="R6" s="41">
        <v>0</v>
      </c>
      <c r="S6" s="41">
        <v>0</v>
      </c>
      <c r="T6" s="41">
        <v>0</v>
      </c>
      <c r="U6" s="41">
        <v>84000</v>
      </c>
      <c r="V6" s="41">
        <f t="shared" si="0"/>
        <v>84000</v>
      </c>
      <c r="W6" s="16" t="s">
        <v>3002</v>
      </c>
      <c r="X6" s="16" t="s">
        <v>665</v>
      </c>
      <c r="Y6" s="2" t="s">
        <v>52</v>
      </c>
      <c r="Z6" s="2" t="s">
        <v>52</v>
      </c>
      <c r="AA6" s="42"/>
      <c r="AB6" s="2" t="s">
        <v>52</v>
      </c>
    </row>
    <row r="7" spans="1:28" ht="30" customHeight="1" x14ac:dyDescent="0.3">
      <c r="A7" s="16" t="s">
        <v>696</v>
      </c>
      <c r="B7" s="16" t="s">
        <v>660</v>
      </c>
      <c r="C7" s="16" t="s">
        <v>694</v>
      </c>
      <c r="D7" s="40" t="s">
        <v>93</v>
      </c>
      <c r="E7" s="41">
        <v>0</v>
      </c>
      <c r="F7" s="16" t="s">
        <v>52</v>
      </c>
      <c r="G7" s="41">
        <v>0</v>
      </c>
      <c r="H7" s="16" t="s">
        <v>52</v>
      </c>
      <c r="I7" s="41">
        <v>0</v>
      </c>
      <c r="J7" s="16" t="s">
        <v>52</v>
      </c>
      <c r="K7" s="41">
        <v>0</v>
      </c>
      <c r="L7" s="16" t="s">
        <v>52</v>
      </c>
      <c r="M7" s="41">
        <v>0</v>
      </c>
      <c r="N7" s="16" t="s">
        <v>52</v>
      </c>
      <c r="O7" s="41">
        <v>0</v>
      </c>
      <c r="P7" s="41">
        <v>0</v>
      </c>
      <c r="Q7" s="41">
        <v>0</v>
      </c>
      <c r="R7" s="41">
        <v>0</v>
      </c>
      <c r="S7" s="41">
        <v>0</v>
      </c>
      <c r="T7" s="41">
        <v>0</v>
      </c>
      <c r="U7" s="41">
        <v>112342</v>
      </c>
      <c r="V7" s="41">
        <f t="shared" si="0"/>
        <v>112342</v>
      </c>
      <c r="W7" s="16" t="s">
        <v>3003</v>
      </c>
      <c r="X7" s="16" t="s">
        <v>665</v>
      </c>
      <c r="Y7" s="2" t="s">
        <v>52</v>
      </c>
      <c r="Z7" s="2" t="s">
        <v>52</v>
      </c>
      <c r="AA7" s="42"/>
      <c r="AB7" s="2" t="s">
        <v>52</v>
      </c>
    </row>
    <row r="8" spans="1:28" ht="30" customHeight="1" x14ac:dyDescent="0.3">
      <c r="A8" s="16" t="s">
        <v>705</v>
      </c>
      <c r="B8" s="16" t="s">
        <v>660</v>
      </c>
      <c r="C8" s="16" t="s">
        <v>703</v>
      </c>
      <c r="D8" s="40" t="s">
        <v>93</v>
      </c>
      <c r="E8" s="41">
        <v>0</v>
      </c>
      <c r="F8" s="16" t="s">
        <v>52</v>
      </c>
      <c r="G8" s="41">
        <v>0</v>
      </c>
      <c r="H8" s="16" t="s">
        <v>52</v>
      </c>
      <c r="I8" s="41">
        <v>0</v>
      </c>
      <c r="J8" s="16" t="s">
        <v>52</v>
      </c>
      <c r="K8" s="41">
        <v>0</v>
      </c>
      <c r="L8" s="16" t="s">
        <v>52</v>
      </c>
      <c r="M8" s="41">
        <v>0</v>
      </c>
      <c r="N8" s="16" t="s">
        <v>52</v>
      </c>
      <c r="O8" s="41">
        <v>0</v>
      </c>
      <c r="P8" s="41">
        <v>0</v>
      </c>
      <c r="Q8" s="41">
        <v>0</v>
      </c>
      <c r="R8" s="41">
        <v>0</v>
      </c>
      <c r="S8" s="41">
        <v>0</v>
      </c>
      <c r="T8" s="41">
        <v>0</v>
      </c>
      <c r="U8" s="41">
        <v>117766</v>
      </c>
      <c r="V8" s="41">
        <f t="shared" si="0"/>
        <v>117766</v>
      </c>
      <c r="W8" s="16" t="s">
        <v>3004</v>
      </c>
      <c r="X8" s="16" t="s">
        <v>665</v>
      </c>
      <c r="Y8" s="2" t="s">
        <v>52</v>
      </c>
      <c r="Z8" s="2" t="s">
        <v>52</v>
      </c>
      <c r="AA8" s="42"/>
      <c r="AB8" s="2" t="s">
        <v>52</v>
      </c>
    </row>
    <row r="9" spans="1:28" ht="30" customHeight="1" x14ac:dyDescent="0.3">
      <c r="A9" s="16" t="s">
        <v>714</v>
      </c>
      <c r="B9" s="16" t="s">
        <v>660</v>
      </c>
      <c r="C9" s="16" t="s">
        <v>712</v>
      </c>
      <c r="D9" s="40" t="s">
        <v>93</v>
      </c>
      <c r="E9" s="41">
        <v>0</v>
      </c>
      <c r="F9" s="16" t="s">
        <v>52</v>
      </c>
      <c r="G9" s="41">
        <v>0</v>
      </c>
      <c r="H9" s="16" t="s">
        <v>52</v>
      </c>
      <c r="I9" s="41">
        <v>0</v>
      </c>
      <c r="J9" s="16" t="s">
        <v>52</v>
      </c>
      <c r="K9" s="41">
        <v>0</v>
      </c>
      <c r="L9" s="16" t="s">
        <v>52</v>
      </c>
      <c r="M9" s="41">
        <v>0</v>
      </c>
      <c r="N9" s="16" t="s">
        <v>52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142069</v>
      </c>
      <c r="V9" s="41">
        <f t="shared" si="0"/>
        <v>142069</v>
      </c>
      <c r="W9" s="16" t="s">
        <v>3005</v>
      </c>
      <c r="X9" s="16" t="s">
        <v>665</v>
      </c>
      <c r="Y9" s="2" t="s">
        <v>52</v>
      </c>
      <c r="Z9" s="2" t="s">
        <v>52</v>
      </c>
      <c r="AA9" s="42"/>
      <c r="AB9" s="2" t="s">
        <v>52</v>
      </c>
    </row>
    <row r="10" spans="1:28" ht="30" customHeight="1" x14ac:dyDescent="0.3">
      <c r="A10" s="16" t="s">
        <v>723</v>
      </c>
      <c r="B10" s="16" t="s">
        <v>721</v>
      </c>
      <c r="C10" s="16" t="s">
        <v>694</v>
      </c>
      <c r="D10" s="40" t="s">
        <v>93</v>
      </c>
      <c r="E10" s="41">
        <v>0</v>
      </c>
      <c r="F10" s="16" t="s">
        <v>52</v>
      </c>
      <c r="G10" s="41">
        <v>0</v>
      </c>
      <c r="H10" s="16" t="s">
        <v>52</v>
      </c>
      <c r="I10" s="41">
        <v>0</v>
      </c>
      <c r="J10" s="16" t="s">
        <v>52</v>
      </c>
      <c r="K10" s="41">
        <v>0</v>
      </c>
      <c r="L10" s="16" t="s">
        <v>52</v>
      </c>
      <c r="M10" s="41">
        <v>0</v>
      </c>
      <c r="N10" s="16" t="s">
        <v>52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  <c r="T10" s="41">
        <v>0</v>
      </c>
      <c r="U10" s="41">
        <v>119000</v>
      </c>
      <c r="V10" s="41">
        <f t="shared" si="0"/>
        <v>119000</v>
      </c>
      <c r="W10" s="16" t="s">
        <v>3006</v>
      </c>
      <c r="X10" s="16" t="s">
        <v>665</v>
      </c>
      <c r="Y10" s="2" t="s">
        <v>52</v>
      </c>
      <c r="Z10" s="2" t="s">
        <v>52</v>
      </c>
      <c r="AA10" s="42"/>
      <c r="AB10" s="2" t="s">
        <v>52</v>
      </c>
    </row>
    <row r="11" spans="1:28" ht="30" customHeight="1" x14ac:dyDescent="0.3">
      <c r="A11" s="16" t="s">
        <v>734</v>
      </c>
      <c r="B11" s="16" t="s">
        <v>731</v>
      </c>
      <c r="C11" s="16" t="s">
        <v>732</v>
      </c>
      <c r="D11" s="40" t="s">
        <v>93</v>
      </c>
      <c r="E11" s="41">
        <v>0</v>
      </c>
      <c r="F11" s="16" t="s">
        <v>52</v>
      </c>
      <c r="G11" s="41">
        <v>0</v>
      </c>
      <c r="H11" s="16" t="s">
        <v>52</v>
      </c>
      <c r="I11" s="41">
        <v>0</v>
      </c>
      <c r="J11" s="16" t="s">
        <v>52</v>
      </c>
      <c r="K11" s="41">
        <v>0</v>
      </c>
      <c r="L11" s="16" t="s">
        <v>52</v>
      </c>
      <c r="M11" s="41">
        <v>0</v>
      </c>
      <c r="N11" s="16" t="s">
        <v>52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8352</v>
      </c>
      <c r="V11" s="41">
        <f t="shared" si="0"/>
        <v>8352</v>
      </c>
      <c r="W11" s="16" t="s">
        <v>3007</v>
      </c>
      <c r="X11" s="16" t="s">
        <v>665</v>
      </c>
      <c r="Y11" s="2" t="s">
        <v>52</v>
      </c>
      <c r="Z11" s="2" t="s">
        <v>52</v>
      </c>
      <c r="AA11" s="42"/>
      <c r="AB11" s="2" t="s">
        <v>52</v>
      </c>
    </row>
    <row r="12" spans="1:28" ht="30" customHeight="1" x14ac:dyDescent="0.3">
      <c r="A12" s="16" t="s">
        <v>741</v>
      </c>
      <c r="B12" s="16" t="s">
        <v>738</v>
      </c>
      <c r="C12" s="16" t="s">
        <v>739</v>
      </c>
      <c r="D12" s="40" t="s">
        <v>93</v>
      </c>
      <c r="E12" s="41">
        <v>0</v>
      </c>
      <c r="F12" s="16" t="s">
        <v>52</v>
      </c>
      <c r="G12" s="41">
        <v>0</v>
      </c>
      <c r="H12" s="16" t="s">
        <v>52</v>
      </c>
      <c r="I12" s="41">
        <v>0</v>
      </c>
      <c r="J12" s="16" t="s">
        <v>52</v>
      </c>
      <c r="K12" s="41">
        <v>0</v>
      </c>
      <c r="L12" s="16" t="s">
        <v>52</v>
      </c>
      <c r="M12" s="41">
        <v>0</v>
      </c>
      <c r="N12" s="16" t="s">
        <v>52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28567</v>
      </c>
      <c r="V12" s="41">
        <f t="shared" si="0"/>
        <v>28567</v>
      </c>
      <c r="W12" s="16" t="s">
        <v>3008</v>
      </c>
      <c r="X12" s="16" t="s">
        <v>665</v>
      </c>
      <c r="Y12" s="2" t="s">
        <v>52</v>
      </c>
      <c r="Z12" s="2" t="s">
        <v>52</v>
      </c>
      <c r="AA12" s="42"/>
      <c r="AB12" s="2" t="s">
        <v>52</v>
      </c>
    </row>
    <row r="13" spans="1:28" ht="30" customHeight="1" x14ac:dyDescent="0.3">
      <c r="A13" s="16" t="s">
        <v>748</v>
      </c>
      <c r="B13" s="16" t="s">
        <v>745</v>
      </c>
      <c r="C13" s="16" t="s">
        <v>746</v>
      </c>
      <c r="D13" s="40" t="s">
        <v>93</v>
      </c>
      <c r="E13" s="41">
        <v>0</v>
      </c>
      <c r="F13" s="16" t="s">
        <v>52</v>
      </c>
      <c r="G13" s="41">
        <v>0</v>
      </c>
      <c r="H13" s="16" t="s">
        <v>52</v>
      </c>
      <c r="I13" s="41">
        <v>0</v>
      </c>
      <c r="J13" s="16" t="s">
        <v>52</v>
      </c>
      <c r="K13" s="41">
        <v>0</v>
      </c>
      <c r="L13" s="16" t="s">
        <v>52</v>
      </c>
      <c r="M13" s="41">
        <v>0</v>
      </c>
      <c r="N13" s="16" t="s">
        <v>52</v>
      </c>
      <c r="O13" s="41">
        <v>0</v>
      </c>
      <c r="P13" s="41">
        <v>0</v>
      </c>
      <c r="Q13" s="41">
        <v>0</v>
      </c>
      <c r="R13" s="41">
        <v>0</v>
      </c>
      <c r="S13" s="41">
        <v>0</v>
      </c>
      <c r="T13" s="41">
        <v>0</v>
      </c>
      <c r="U13" s="41">
        <v>37391</v>
      </c>
      <c r="V13" s="41">
        <f t="shared" si="0"/>
        <v>37391</v>
      </c>
      <c r="W13" s="16" t="s">
        <v>3009</v>
      </c>
      <c r="X13" s="16" t="s">
        <v>665</v>
      </c>
      <c r="Y13" s="2" t="s">
        <v>52</v>
      </c>
      <c r="Z13" s="2" t="s">
        <v>52</v>
      </c>
      <c r="AA13" s="42"/>
      <c r="AB13" s="2" t="s">
        <v>52</v>
      </c>
    </row>
    <row r="14" spans="1:28" ht="30" customHeight="1" x14ac:dyDescent="0.3">
      <c r="A14" s="16" t="s">
        <v>760</v>
      </c>
      <c r="B14" s="16" t="s">
        <v>745</v>
      </c>
      <c r="C14" s="16" t="s">
        <v>758</v>
      </c>
      <c r="D14" s="40" t="s">
        <v>93</v>
      </c>
      <c r="E14" s="41">
        <v>0</v>
      </c>
      <c r="F14" s="16" t="s">
        <v>52</v>
      </c>
      <c r="G14" s="41">
        <v>0</v>
      </c>
      <c r="H14" s="16" t="s">
        <v>52</v>
      </c>
      <c r="I14" s="41">
        <v>0</v>
      </c>
      <c r="J14" s="16" t="s">
        <v>52</v>
      </c>
      <c r="K14" s="41">
        <v>0</v>
      </c>
      <c r="L14" s="16" t="s">
        <v>52</v>
      </c>
      <c r="M14" s="41">
        <v>0</v>
      </c>
      <c r="N14" s="16" t="s">
        <v>52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90653</v>
      </c>
      <c r="V14" s="41">
        <f t="shared" si="0"/>
        <v>90653</v>
      </c>
      <c r="W14" s="16" t="s">
        <v>3010</v>
      </c>
      <c r="X14" s="16" t="s">
        <v>665</v>
      </c>
      <c r="Y14" s="2" t="s">
        <v>52</v>
      </c>
      <c r="Z14" s="2" t="s">
        <v>52</v>
      </c>
      <c r="AA14" s="42"/>
      <c r="AB14" s="2" t="s">
        <v>52</v>
      </c>
    </row>
    <row r="15" spans="1:28" ht="30" customHeight="1" x14ac:dyDescent="0.3">
      <c r="A15" s="16" t="s">
        <v>769</v>
      </c>
      <c r="B15" s="16" t="s">
        <v>767</v>
      </c>
      <c r="C15" s="16" t="s">
        <v>758</v>
      </c>
      <c r="D15" s="40" t="s">
        <v>93</v>
      </c>
      <c r="E15" s="41">
        <v>0</v>
      </c>
      <c r="F15" s="16" t="s">
        <v>52</v>
      </c>
      <c r="G15" s="41">
        <v>0</v>
      </c>
      <c r="H15" s="16" t="s">
        <v>52</v>
      </c>
      <c r="I15" s="41">
        <v>0</v>
      </c>
      <c r="J15" s="16" t="s">
        <v>52</v>
      </c>
      <c r="K15" s="41">
        <v>0</v>
      </c>
      <c r="L15" s="16" t="s">
        <v>52</v>
      </c>
      <c r="M15" s="41">
        <v>0</v>
      </c>
      <c r="N15" s="16" t="s">
        <v>52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1634</v>
      </c>
      <c r="V15" s="41">
        <f t="shared" si="0"/>
        <v>1634</v>
      </c>
      <c r="W15" s="16" t="s">
        <v>3011</v>
      </c>
      <c r="X15" s="16" t="s">
        <v>665</v>
      </c>
      <c r="Y15" s="2" t="s">
        <v>52</v>
      </c>
      <c r="Z15" s="2" t="s">
        <v>52</v>
      </c>
      <c r="AA15" s="42"/>
      <c r="AB15" s="2" t="s">
        <v>52</v>
      </c>
    </row>
    <row r="16" spans="1:28" ht="30" customHeight="1" x14ac:dyDescent="0.3">
      <c r="A16" s="16" t="s">
        <v>776</v>
      </c>
      <c r="B16" s="16" t="s">
        <v>773</v>
      </c>
      <c r="C16" s="16" t="s">
        <v>774</v>
      </c>
      <c r="D16" s="40" t="s">
        <v>93</v>
      </c>
      <c r="E16" s="41">
        <v>0</v>
      </c>
      <c r="F16" s="16" t="s">
        <v>52</v>
      </c>
      <c r="G16" s="41">
        <v>0</v>
      </c>
      <c r="H16" s="16" t="s">
        <v>52</v>
      </c>
      <c r="I16" s="41">
        <v>0</v>
      </c>
      <c r="J16" s="16" t="s">
        <v>52</v>
      </c>
      <c r="K16" s="41">
        <v>0</v>
      </c>
      <c r="L16" s="16" t="s">
        <v>52</v>
      </c>
      <c r="M16" s="41">
        <v>0</v>
      </c>
      <c r="N16" s="16" t="s">
        <v>52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57150</v>
      </c>
      <c r="V16" s="41">
        <f t="shared" si="0"/>
        <v>57150</v>
      </c>
      <c r="W16" s="16" t="s">
        <v>3012</v>
      </c>
      <c r="X16" s="16" t="s">
        <v>665</v>
      </c>
      <c r="Y16" s="2" t="s">
        <v>52</v>
      </c>
      <c r="Z16" s="2" t="s">
        <v>52</v>
      </c>
      <c r="AA16" s="42"/>
      <c r="AB16" s="2" t="s">
        <v>52</v>
      </c>
    </row>
    <row r="17" spans="1:28" ht="30" customHeight="1" x14ac:dyDescent="0.3">
      <c r="A17" s="16" t="s">
        <v>786</v>
      </c>
      <c r="B17" s="16" t="s">
        <v>784</v>
      </c>
      <c r="C17" s="16" t="s">
        <v>774</v>
      </c>
      <c r="D17" s="40" t="s">
        <v>93</v>
      </c>
      <c r="E17" s="41">
        <v>0</v>
      </c>
      <c r="F17" s="16" t="s">
        <v>52</v>
      </c>
      <c r="G17" s="41">
        <v>0</v>
      </c>
      <c r="H17" s="16" t="s">
        <v>52</v>
      </c>
      <c r="I17" s="41">
        <v>0</v>
      </c>
      <c r="J17" s="16" t="s">
        <v>52</v>
      </c>
      <c r="K17" s="41">
        <v>0</v>
      </c>
      <c r="L17" s="16" t="s">
        <v>52</v>
      </c>
      <c r="M17" s="41">
        <v>0</v>
      </c>
      <c r="N17" s="16" t="s">
        <v>52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0</v>
      </c>
      <c r="U17" s="41">
        <v>50412</v>
      </c>
      <c r="V17" s="41">
        <f t="shared" si="0"/>
        <v>50412</v>
      </c>
      <c r="W17" s="16" t="s">
        <v>3013</v>
      </c>
      <c r="X17" s="16" t="s">
        <v>665</v>
      </c>
      <c r="Y17" s="2" t="s">
        <v>52</v>
      </c>
      <c r="Z17" s="2" t="s">
        <v>52</v>
      </c>
      <c r="AA17" s="42"/>
      <c r="AB17" s="2" t="s">
        <v>52</v>
      </c>
    </row>
    <row r="18" spans="1:28" ht="30" customHeight="1" x14ac:dyDescent="0.3">
      <c r="A18" s="16" t="s">
        <v>796</v>
      </c>
      <c r="B18" s="16" t="s">
        <v>793</v>
      </c>
      <c r="C18" s="16" t="s">
        <v>794</v>
      </c>
      <c r="D18" s="40" t="s">
        <v>93</v>
      </c>
      <c r="E18" s="41">
        <v>0</v>
      </c>
      <c r="F18" s="16" t="s">
        <v>52</v>
      </c>
      <c r="G18" s="41">
        <v>0</v>
      </c>
      <c r="H18" s="16" t="s">
        <v>52</v>
      </c>
      <c r="I18" s="41">
        <v>0</v>
      </c>
      <c r="J18" s="16" t="s">
        <v>52</v>
      </c>
      <c r="K18" s="41">
        <v>0</v>
      </c>
      <c r="L18" s="16" t="s">
        <v>52</v>
      </c>
      <c r="M18" s="41">
        <v>0</v>
      </c>
      <c r="N18" s="16" t="s">
        <v>52</v>
      </c>
      <c r="O18" s="41">
        <v>0</v>
      </c>
      <c r="P18" s="41">
        <v>0</v>
      </c>
      <c r="Q18" s="41">
        <v>0</v>
      </c>
      <c r="R18" s="41">
        <v>0</v>
      </c>
      <c r="S18" s="41">
        <v>0</v>
      </c>
      <c r="T18" s="41">
        <v>0</v>
      </c>
      <c r="U18" s="41">
        <v>98388</v>
      </c>
      <c r="V18" s="41">
        <f t="shared" si="0"/>
        <v>98388</v>
      </c>
      <c r="W18" s="16" t="s">
        <v>3014</v>
      </c>
      <c r="X18" s="16" t="s">
        <v>665</v>
      </c>
      <c r="Y18" s="2" t="s">
        <v>52</v>
      </c>
      <c r="Z18" s="2" t="s">
        <v>52</v>
      </c>
      <c r="AA18" s="42"/>
      <c r="AB18" s="2" t="s">
        <v>52</v>
      </c>
    </row>
    <row r="19" spans="1:28" ht="30" customHeight="1" x14ac:dyDescent="0.3">
      <c r="A19" s="16" t="s">
        <v>807</v>
      </c>
      <c r="B19" s="16" t="s">
        <v>804</v>
      </c>
      <c r="C19" s="16" t="s">
        <v>805</v>
      </c>
      <c r="D19" s="40" t="s">
        <v>93</v>
      </c>
      <c r="E19" s="41">
        <v>0</v>
      </c>
      <c r="F19" s="16" t="s">
        <v>52</v>
      </c>
      <c r="G19" s="41">
        <v>0</v>
      </c>
      <c r="H19" s="16" t="s">
        <v>52</v>
      </c>
      <c r="I19" s="41">
        <v>0</v>
      </c>
      <c r="J19" s="16" t="s">
        <v>52</v>
      </c>
      <c r="K19" s="41">
        <v>0</v>
      </c>
      <c r="L19" s="16" t="s">
        <v>52</v>
      </c>
      <c r="M19" s="41">
        <v>0</v>
      </c>
      <c r="N19" s="16" t="s">
        <v>52</v>
      </c>
      <c r="O19" s="41">
        <v>0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1673</v>
      </c>
      <c r="V19" s="41">
        <f t="shared" si="0"/>
        <v>1673</v>
      </c>
      <c r="W19" s="16" t="s">
        <v>3015</v>
      </c>
      <c r="X19" s="16" t="s">
        <v>665</v>
      </c>
      <c r="Y19" s="2" t="s">
        <v>52</v>
      </c>
      <c r="Z19" s="2" t="s">
        <v>52</v>
      </c>
      <c r="AA19" s="42"/>
      <c r="AB19" s="2" t="s">
        <v>52</v>
      </c>
    </row>
    <row r="20" spans="1:28" ht="30" customHeight="1" x14ac:dyDescent="0.3">
      <c r="A20" s="16" t="s">
        <v>823</v>
      </c>
      <c r="B20" s="16" t="s">
        <v>820</v>
      </c>
      <c r="C20" s="16" t="s">
        <v>821</v>
      </c>
      <c r="D20" s="40" t="s">
        <v>93</v>
      </c>
      <c r="E20" s="41">
        <v>0</v>
      </c>
      <c r="F20" s="16" t="s">
        <v>52</v>
      </c>
      <c r="G20" s="41">
        <v>0</v>
      </c>
      <c r="H20" s="16" t="s">
        <v>52</v>
      </c>
      <c r="I20" s="41">
        <v>0</v>
      </c>
      <c r="J20" s="16" t="s">
        <v>52</v>
      </c>
      <c r="K20" s="41">
        <v>0</v>
      </c>
      <c r="L20" s="16" t="s">
        <v>52</v>
      </c>
      <c r="M20" s="41">
        <v>0</v>
      </c>
      <c r="N20" s="16" t="s">
        <v>52</v>
      </c>
      <c r="O20" s="41">
        <v>0</v>
      </c>
      <c r="P20" s="41">
        <v>0</v>
      </c>
      <c r="Q20" s="41">
        <v>0</v>
      </c>
      <c r="R20" s="41">
        <v>0</v>
      </c>
      <c r="S20" s="41">
        <v>0</v>
      </c>
      <c r="T20" s="41">
        <v>0</v>
      </c>
      <c r="U20" s="41">
        <v>136400</v>
      </c>
      <c r="V20" s="41">
        <f t="shared" si="0"/>
        <v>136400</v>
      </c>
      <c r="W20" s="16" t="s">
        <v>3016</v>
      </c>
      <c r="X20" s="16" t="s">
        <v>665</v>
      </c>
      <c r="Y20" s="2" t="s">
        <v>52</v>
      </c>
      <c r="Z20" s="2" t="s">
        <v>52</v>
      </c>
      <c r="AA20" s="42"/>
      <c r="AB20" s="2" t="s">
        <v>52</v>
      </c>
    </row>
    <row r="21" spans="1:28" ht="30" customHeight="1" x14ac:dyDescent="0.3">
      <c r="A21" s="16" t="s">
        <v>833</v>
      </c>
      <c r="B21" s="16" t="s">
        <v>820</v>
      </c>
      <c r="C21" s="16" t="s">
        <v>831</v>
      </c>
      <c r="D21" s="40" t="s">
        <v>93</v>
      </c>
      <c r="E21" s="41">
        <v>0</v>
      </c>
      <c r="F21" s="16" t="s">
        <v>52</v>
      </c>
      <c r="G21" s="41">
        <v>0</v>
      </c>
      <c r="H21" s="16" t="s">
        <v>52</v>
      </c>
      <c r="I21" s="41">
        <v>0</v>
      </c>
      <c r="J21" s="16" t="s">
        <v>52</v>
      </c>
      <c r="K21" s="41">
        <v>0</v>
      </c>
      <c r="L21" s="16" t="s">
        <v>52</v>
      </c>
      <c r="M21" s="41">
        <v>0</v>
      </c>
      <c r="N21" s="16" t="s">
        <v>52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233376</v>
      </c>
      <c r="V21" s="41">
        <f t="shared" si="0"/>
        <v>233376</v>
      </c>
      <c r="W21" s="16" t="s">
        <v>3017</v>
      </c>
      <c r="X21" s="16" t="s">
        <v>665</v>
      </c>
      <c r="Y21" s="2" t="s">
        <v>52</v>
      </c>
      <c r="Z21" s="2" t="s">
        <v>52</v>
      </c>
      <c r="AA21" s="42"/>
      <c r="AB21" s="2" t="s">
        <v>52</v>
      </c>
    </row>
    <row r="22" spans="1:28" ht="30" customHeight="1" x14ac:dyDescent="0.3">
      <c r="A22" s="16" t="s">
        <v>842</v>
      </c>
      <c r="B22" s="16" t="s">
        <v>820</v>
      </c>
      <c r="C22" s="16" t="s">
        <v>840</v>
      </c>
      <c r="D22" s="40" t="s">
        <v>93</v>
      </c>
      <c r="E22" s="41">
        <v>0</v>
      </c>
      <c r="F22" s="16" t="s">
        <v>52</v>
      </c>
      <c r="G22" s="41">
        <v>0</v>
      </c>
      <c r="H22" s="16" t="s">
        <v>52</v>
      </c>
      <c r="I22" s="41">
        <v>0</v>
      </c>
      <c r="J22" s="16" t="s">
        <v>52</v>
      </c>
      <c r="K22" s="41">
        <v>0</v>
      </c>
      <c r="L22" s="16" t="s">
        <v>52</v>
      </c>
      <c r="M22" s="41">
        <v>0</v>
      </c>
      <c r="N22" s="16" t="s">
        <v>52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0</v>
      </c>
      <c r="U22" s="41">
        <v>520694</v>
      </c>
      <c r="V22" s="41">
        <f t="shared" si="0"/>
        <v>520694</v>
      </c>
      <c r="W22" s="16" t="s">
        <v>3018</v>
      </c>
      <c r="X22" s="16" t="s">
        <v>665</v>
      </c>
      <c r="Y22" s="2" t="s">
        <v>52</v>
      </c>
      <c r="Z22" s="2" t="s">
        <v>52</v>
      </c>
      <c r="AA22" s="42"/>
      <c r="AB22" s="2" t="s">
        <v>52</v>
      </c>
    </row>
    <row r="23" spans="1:28" ht="30" customHeight="1" x14ac:dyDescent="0.3">
      <c r="A23" s="16" t="s">
        <v>852</v>
      </c>
      <c r="B23" s="16" t="s">
        <v>850</v>
      </c>
      <c r="C23" s="16" t="s">
        <v>821</v>
      </c>
      <c r="D23" s="40" t="s">
        <v>93</v>
      </c>
      <c r="E23" s="41">
        <v>0</v>
      </c>
      <c r="F23" s="16" t="s">
        <v>52</v>
      </c>
      <c r="G23" s="41">
        <v>0</v>
      </c>
      <c r="H23" s="16" t="s">
        <v>52</v>
      </c>
      <c r="I23" s="41">
        <v>0</v>
      </c>
      <c r="J23" s="16" t="s">
        <v>52</v>
      </c>
      <c r="K23" s="41">
        <v>0</v>
      </c>
      <c r="L23" s="16" t="s">
        <v>52</v>
      </c>
      <c r="M23" s="41">
        <v>0</v>
      </c>
      <c r="N23" s="16" t="s">
        <v>52</v>
      </c>
      <c r="O23" s="41">
        <v>0</v>
      </c>
      <c r="P23" s="41">
        <v>0</v>
      </c>
      <c r="Q23" s="41">
        <v>0</v>
      </c>
      <c r="R23" s="41">
        <v>0</v>
      </c>
      <c r="S23" s="41">
        <v>0</v>
      </c>
      <c r="T23" s="41">
        <v>0</v>
      </c>
      <c r="U23" s="41">
        <v>91593</v>
      </c>
      <c r="V23" s="41">
        <f t="shared" si="0"/>
        <v>91593</v>
      </c>
      <c r="W23" s="16" t="s">
        <v>3019</v>
      </c>
      <c r="X23" s="16" t="s">
        <v>665</v>
      </c>
      <c r="Y23" s="2" t="s">
        <v>52</v>
      </c>
      <c r="Z23" s="2" t="s">
        <v>52</v>
      </c>
      <c r="AA23" s="42"/>
      <c r="AB23" s="2" t="s">
        <v>52</v>
      </c>
    </row>
    <row r="24" spans="1:28" ht="30" customHeight="1" x14ac:dyDescent="0.3">
      <c r="A24" s="16" t="s">
        <v>861</v>
      </c>
      <c r="B24" s="16" t="s">
        <v>859</v>
      </c>
      <c r="C24" s="16" t="s">
        <v>831</v>
      </c>
      <c r="D24" s="40" t="s">
        <v>93</v>
      </c>
      <c r="E24" s="41">
        <v>0</v>
      </c>
      <c r="F24" s="16" t="s">
        <v>52</v>
      </c>
      <c r="G24" s="41">
        <v>0</v>
      </c>
      <c r="H24" s="16" t="s">
        <v>52</v>
      </c>
      <c r="I24" s="41">
        <v>0</v>
      </c>
      <c r="J24" s="16" t="s">
        <v>52</v>
      </c>
      <c r="K24" s="41">
        <v>0</v>
      </c>
      <c r="L24" s="16" t="s">
        <v>52</v>
      </c>
      <c r="M24" s="41">
        <v>0</v>
      </c>
      <c r="N24" s="16" t="s">
        <v>52</v>
      </c>
      <c r="O24" s="41">
        <v>0</v>
      </c>
      <c r="P24" s="41">
        <v>0</v>
      </c>
      <c r="Q24" s="41">
        <v>0</v>
      </c>
      <c r="R24" s="41">
        <v>0</v>
      </c>
      <c r="S24" s="41">
        <v>0</v>
      </c>
      <c r="T24" s="41">
        <v>0</v>
      </c>
      <c r="U24" s="41">
        <v>67216</v>
      </c>
      <c r="V24" s="41">
        <f t="shared" si="0"/>
        <v>67216</v>
      </c>
      <c r="W24" s="16" t="s">
        <v>3020</v>
      </c>
      <c r="X24" s="16" t="s">
        <v>665</v>
      </c>
      <c r="Y24" s="2" t="s">
        <v>52</v>
      </c>
      <c r="Z24" s="2" t="s">
        <v>52</v>
      </c>
      <c r="AA24" s="42"/>
      <c r="AB24" s="2" t="s">
        <v>52</v>
      </c>
    </row>
    <row r="25" spans="1:28" ht="30" customHeight="1" x14ac:dyDescent="0.3">
      <c r="A25" s="16" t="s">
        <v>953</v>
      </c>
      <c r="B25" s="16" t="s">
        <v>952</v>
      </c>
      <c r="C25" s="16" t="s">
        <v>950</v>
      </c>
      <c r="D25" s="40" t="s">
        <v>93</v>
      </c>
      <c r="E25" s="41">
        <v>0</v>
      </c>
      <c r="F25" s="16" t="s">
        <v>52</v>
      </c>
      <c r="G25" s="41">
        <v>0</v>
      </c>
      <c r="H25" s="16" t="s">
        <v>52</v>
      </c>
      <c r="I25" s="41">
        <v>0</v>
      </c>
      <c r="J25" s="16" t="s">
        <v>52</v>
      </c>
      <c r="K25" s="41">
        <v>0</v>
      </c>
      <c r="L25" s="16" t="s">
        <v>52</v>
      </c>
      <c r="M25" s="41">
        <v>0</v>
      </c>
      <c r="N25" s="16" t="s">
        <v>52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250388</v>
      </c>
      <c r="V25" s="41">
        <f t="shared" si="0"/>
        <v>250388</v>
      </c>
      <c r="W25" s="16" t="s">
        <v>3021</v>
      </c>
      <c r="X25" s="16" t="s">
        <v>665</v>
      </c>
      <c r="Y25" s="2" t="s">
        <v>52</v>
      </c>
      <c r="Z25" s="2" t="s">
        <v>52</v>
      </c>
      <c r="AA25" s="42"/>
      <c r="AB25" s="2" t="s">
        <v>52</v>
      </c>
    </row>
    <row r="26" spans="1:28" ht="30" customHeight="1" x14ac:dyDescent="0.3">
      <c r="A26" s="16" t="s">
        <v>1170</v>
      </c>
      <c r="B26" s="16" t="s">
        <v>1169</v>
      </c>
      <c r="C26" s="16" t="s">
        <v>1167</v>
      </c>
      <c r="D26" s="40" t="s">
        <v>93</v>
      </c>
      <c r="E26" s="41">
        <v>0</v>
      </c>
      <c r="F26" s="16" t="s">
        <v>52</v>
      </c>
      <c r="G26" s="41">
        <v>0</v>
      </c>
      <c r="H26" s="16" t="s">
        <v>52</v>
      </c>
      <c r="I26" s="41">
        <v>0</v>
      </c>
      <c r="J26" s="16" t="s">
        <v>52</v>
      </c>
      <c r="K26" s="41">
        <v>0</v>
      </c>
      <c r="L26" s="16" t="s">
        <v>52</v>
      </c>
      <c r="M26" s="41">
        <v>0</v>
      </c>
      <c r="N26" s="16" t="s">
        <v>52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64113</v>
      </c>
      <c r="V26" s="41">
        <f t="shared" si="0"/>
        <v>64113</v>
      </c>
      <c r="W26" s="16" t="s">
        <v>3022</v>
      </c>
      <c r="X26" s="16" t="s">
        <v>665</v>
      </c>
      <c r="Y26" s="2" t="s">
        <v>52</v>
      </c>
      <c r="Z26" s="2" t="s">
        <v>52</v>
      </c>
      <c r="AA26" s="42"/>
      <c r="AB26" s="2" t="s">
        <v>52</v>
      </c>
    </row>
    <row r="27" spans="1:28" ht="30" customHeight="1" x14ac:dyDescent="0.3">
      <c r="A27" s="16" t="s">
        <v>871</v>
      </c>
      <c r="B27" s="16" t="s">
        <v>868</v>
      </c>
      <c r="C27" s="16" t="s">
        <v>869</v>
      </c>
      <c r="D27" s="40" t="s">
        <v>93</v>
      </c>
      <c r="E27" s="41">
        <v>0</v>
      </c>
      <c r="F27" s="16" t="s">
        <v>52</v>
      </c>
      <c r="G27" s="41">
        <v>0</v>
      </c>
      <c r="H27" s="16" t="s">
        <v>52</v>
      </c>
      <c r="I27" s="41">
        <v>0</v>
      </c>
      <c r="J27" s="16" t="s">
        <v>52</v>
      </c>
      <c r="K27" s="41">
        <v>0</v>
      </c>
      <c r="L27" s="16" t="s">
        <v>52</v>
      </c>
      <c r="M27" s="41">
        <v>0</v>
      </c>
      <c r="N27" s="16" t="s">
        <v>52</v>
      </c>
      <c r="O27" s="41">
        <v>0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195829</v>
      </c>
      <c r="V27" s="41">
        <f t="shared" si="0"/>
        <v>195829</v>
      </c>
      <c r="W27" s="16" t="s">
        <v>3023</v>
      </c>
      <c r="X27" s="16" t="s">
        <v>665</v>
      </c>
      <c r="Y27" s="2" t="s">
        <v>52</v>
      </c>
      <c r="Z27" s="2" t="s">
        <v>52</v>
      </c>
      <c r="AA27" s="42"/>
      <c r="AB27" s="2" t="s">
        <v>52</v>
      </c>
    </row>
    <row r="28" spans="1:28" ht="30" customHeight="1" x14ac:dyDescent="0.3">
      <c r="A28" s="16" t="s">
        <v>1386</v>
      </c>
      <c r="B28" s="16" t="s">
        <v>1383</v>
      </c>
      <c r="C28" s="16" t="s">
        <v>1384</v>
      </c>
      <c r="D28" s="40" t="s">
        <v>135</v>
      </c>
      <c r="E28" s="41">
        <v>0</v>
      </c>
      <c r="F28" s="16" t="s">
        <v>52</v>
      </c>
      <c r="G28" s="41">
        <v>0</v>
      </c>
      <c r="H28" s="16" t="s">
        <v>52</v>
      </c>
      <c r="I28" s="41">
        <v>0</v>
      </c>
      <c r="J28" s="16" t="s">
        <v>52</v>
      </c>
      <c r="K28" s="41">
        <v>0</v>
      </c>
      <c r="L28" s="16" t="s">
        <v>52</v>
      </c>
      <c r="M28" s="41">
        <v>0</v>
      </c>
      <c r="N28" s="16" t="s">
        <v>52</v>
      </c>
      <c r="O28" s="41">
        <v>0</v>
      </c>
      <c r="P28" s="41">
        <v>0</v>
      </c>
      <c r="Q28" s="41">
        <v>0</v>
      </c>
      <c r="R28" s="41">
        <v>0</v>
      </c>
      <c r="S28" s="41">
        <v>0</v>
      </c>
      <c r="T28" s="41">
        <v>0</v>
      </c>
      <c r="U28" s="41">
        <v>0</v>
      </c>
      <c r="V28" s="41">
        <v>0</v>
      </c>
      <c r="W28" s="16" t="s">
        <v>3024</v>
      </c>
      <c r="X28" s="16" t="s">
        <v>1385</v>
      </c>
      <c r="Y28" s="2" t="s">
        <v>52</v>
      </c>
      <c r="Z28" s="2" t="s">
        <v>52</v>
      </c>
      <c r="AA28" s="42"/>
      <c r="AB28" s="2" t="s">
        <v>52</v>
      </c>
    </row>
    <row r="29" spans="1:28" ht="30" customHeight="1" x14ac:dyDescent="0.3">
      <c r="A29" s="16" t="s">
        <v>430</v>
      </c>
      <c r="B29" s="16" t="s">
        <v>428</v>
      </c>
      <c r="C29" s="16" t="s">
        <v>429</v>
      </c>
      <c r="D29" s="40" t="s">
        <v>135</v>
      </c>
      <c r="E29" s="41">
        <v>0</v>
      </c>
      <c r="F29" s="16" t="s">
        <v>52</v>
      </c>
      <c r="G29" s="41">
        <v>0</v>
      </c>
      <c r="H29" s="16" t="s">
        <v>52</v>
      </c>
      <c r="I29" s="41">
        <v>34500</v>
      </c>
      <c r="J29" s="16" t="s">
        <v>3025</v>
      </c>
      <c r="K29" s="41">
        <v>0</v>
      </c>
      <c r="L29" s="16" t="s">
        <v>52</v>
      </c>
      <c r="M29" s="41">
        <v>0</v>
      </c>
      <c r="N29" s="16" t="s">
        <v>52</v>
      </c>
      <c r="O29" s="41">
        <f>SMALL(E29:M29,COUNTIF(E29:M29,0)+1)</f>
        <v>34500</v>
      </c>
      <c r="P29" s="41">
        <v>0</v>
      </c>
      <c r="Q29" s="41">
        <v>0</v>
      </c>
      <c r="R29" s="41">
        <v>0</v>
      </c>
      <c r="S29" s="41">
        <v>0</v>
      </c>
      <c r="T29" s="41">
        <v>0</v>
      </c>
      <c r="U29" s="41">
        <v>0</v>
      </c>
      <c r="V29" s="41">
        <v>0</v>
      </c>
      <c r="W29" s="16" t="s">
        <v>3026</v>
      </c>
      <c r="X29" s="16" t="s">
        <v>52</v>
      </c>
      <c r="Y29" s="2" t="s">
        <v>52</v>
      </c>
      <c r="Z29" s="2" t="s">
        <v>52</v>
      </c>
      <c r="AA29" s="42"/>
      <c r="AB29" s="2" t="s">
        <v>52</v>
      </c>
    </row>
    <row r="30" spans="1:28" ht="30" customHeight="1" x14ac:dyDescent="0.3">
      <c r="A30" s="16" t="s">
        <v>1390</v>
      </c>
      <c r="B30" s="16" t="s">
        <v>1388</v>
      </c>
      <c r="C30" s="16" t="s">
        <v>1389</v>
      </c>
      <c r="D30" s="40" t="s">
        <v>135</v>
      </c>
      <c r="E30" s="41">
        <v>0</v>
      </c>
      <c r="F30" s="16" t="s">
        <v>52</v>
      </c>
      <c r="G30" s="41">
        <v>0</v>
      </c>
      <c r="H30" s="16" t="s">
        <v>52</v>
      </c>
      <c r="I30" s="41">
        <v>0</v>
      </c>
      <c r="J30" s="16" t="s">
        <v>52</v>
      </c>
      <c r="K30" s="41">
        <v>0</v>
      </c>
      <c r="L30" s="16" t="s">
        <v>52</v>
      </c>
      <c r="M30" s="41">
        <v>0</v>
      </c>
      <c r="N30" s="16" t="s">
        <v>52</v>
      </c>
      <c r="O30" s="41">
        <v>0</v>
      </c>
      <c r="P30" s="41">
        <v>0</v>
      </c>
      <c r="Q30" s="41">
        <v>0</v>
      </c>
      <c r="R30" s="41">
        <v>0</v>
      </c>
      <c r="S30" s="41">
        <v>0</v>
      </c>
      <c r="T30" s="41">
        <v>0</v>
      </c>
      <c r="U30" s="41">
        <v>0</v>
      </c>
      <c r="V30" s="41">
        <v>0</v>
      </c>
      <c r="W30" s="16" t="s">
        <v>3027</v>
      </c>
      <c r="X30" s="16" t="s">
        <v>1385</v>
      </c>
      <c r="Y30" s="2" t="s">
        <v>52</v>
      </c>
      <c r="Z30" s="2" t="s">
        <v>52</v>
      </c>
      <c r="AA30" s="42"/>
      <c r="AB30" s="2" t="s">
        <v>52</v>
      </c>
    </row>
    <row r="31" spans="1:28" ht="30" customHeight="1" x14ac:dyDescent="0.3">
      <c r="A31" s="16" t="s">
        <v>1525</v>
      </c>
      <c r="B31" s="16" t="s">
        <v>1524</v>
      </c>
      <c r="C31" s="16" t="s">
        <v>1389</v>
      </c>
      <c r="D31" s="40" t="s">
        <v>135</v>
      </c>
      <c r="E31" s="41">
        <v>0</v>
      </c>
      <c r="F31" s="16" t="s">
        <v>52</v>
      </c>
      <c r="G31" s="41">
        <v>0</v>
      </c>
      <c r="H31" s="16" t="s">
        <v>52</v>
      </c>
      <c r="I31" s="41">
        <v>0</v>
      </c>
      <c r="J31" s="16" t="s">
        <v>52</v>
      </c>
      <c r="K31" s="41">
        <v>0</v>
      </c>
      <c r="L31" s="16" t="s">
        <v>52</v>
      </c>
      <c r="M31" s="41">
        <v>0</v>
      </c>
      <c r="N31" s="16" t="s">
        <v>52</v>
      </c>
      <c r="O31" s="41">
        <v>0</v>
      </c>
      <c r="P31" s="41">
        <v>0</v>
      </c>
      <c r="Q31" s="41">
        <v>0</v>
      </c>
      <c r="R31" s="41">
        <v>0</v>
      </c>
      <c r="S31" s="41">
        <v>0</v>
      </c>
      <c r="T31" s="41">
        <v>0</v>
      </c>
      <c r="U31" s="41">
        <v>0</v>
      </c>
      <c r="V31" s="41">
        <v>0</v>
      </c>
      <c r="W31" s="16" t="s">
        <v>3028</v>
      </c>
      <c r="X31" s="16" t="s">
        <v>1385</v>
      </c>
      <c r="Y31" s="2" t="s">
        <v>52</v>
      </c>
      <c r="Z31" s="2" t="s">
        <v>52</v>
      </c>
      <c r="AA31" s="42"/>
      <c r="AB31" s="2" t="s">
        <v>52</v>
      </c>
    </row>
    <row r="32" spans="1:28" ht="30" customHeight="1" x14ac:dyDescent="0.3">
      <c r="A32" s="16" t="s">
        <v>1403</v>
      </c>
      <c r="B32" s="16" t="s">
        <v>1401</v>
      </c>
      <c r="C32" s="16" t="s">
        <v>1402</v>
      </c>
      <c r="D32" s="40" t="s">
        <v>78</v>
      </c>
      <c r="E32" s="41">
        <v>11268</v>
      </c>
      <c r="F32" s="16" t="s">
        <v>52</v>
      </c>
      <c r="G32" s="41">
        <v>11556</v>
      </c>
      <c r="H32" s="16" t="s">
        <v>3029</v>
      </c>
      <c r="I32" s="41">
        <v>14277</v>
      </c>
      <c r="J32" s="16" t="s">
        <v>3030</v>
      </c>
      <c r="K32" s="41">
        <v>11488</v>
      </c>
      <c r="L32" s="16" t="s">
        <v>3031</v>
      </c>
      <c r="M32" s="41">
        <v>0</v>
      </c>
      <c r="N32" s="16" t="s">
        <v>52</v>
      </c>
      <c r="O32" s="41">
        <f t="shared" ref="O32:O46" si="1">SMALL(E32:M32,COUNTIF(E32:M32,0)+1)</f>
        <v>11268</v>
      </c>
      <c r="P32" s="41">
        <v>0</v>
      </c>
      <c r="Q32" s="41">
        <v>0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16" t="s">
        <v>3032</v>
      </c>
      <c r="X32" s="16" t="s">
        <v>52</v>
      </c>
      <c r="Y32" s="2" t="s">
        <v>52</v>
      </c>
      <c r="Z32" s="2" t="s">
        <v>52</v>
      </c>
      <c r="AA32" s="42"/>
      <c r="AB32" s="2" t="s">
        <v>52</v>
      </c>
    </row>
    <row r="33" spans="1:28" ht="30" customHeight="1" x14ac:dyDescent="0.3">
      <c r="A33" s="16" t="s">
        <v>1992</v>
      </c>
      <c r="B33" s="16" t="s">
        <v>1990</v>
      </c>
      <c r="C33" s="16" t="s">
        <v>1991</v>
      </c>
      <c r="D33" s="40" t="s">
        <v>78</v>
      </c>
      <c r="E33" s="41">
        <v>4683</v>
      </c>
      <c r="F33" s="16" t="s">
        <v>52</v>
      </c>
      <c r="G33" s="41">
        <v>4736</v>
      </c>
      <c r="H33" s="16" t="s">
        <v>3029</v>
      </c>
      <c r="I33" s="41">
        <v>4568</v>
      </c>
      <c r="J33" s="16" t="s">
        <v>3033</v>
      </c>
      <c r="K33" s="41">
        <v>5442</v>
      </c>
      <c r="L33" s="16" t="s">
        <v>3034</v>
      </c>
      <c r="M33" s="41">
        <v>0</v>
      </c>
      <c r="N33" s="16" t="s">
        <v>52</v>
      </c>
      <c r="O33" s="41">
        <f t="shared" si="1"/>
        <v>4568</v>
      </c>
      <c r="P33" s="41">
        <v>0</v>
      </c>
      <c r="Q33" s="41">
        <v>0</v>
      </c>
      <c r="R33" s="41">
        <v>0</v>
      </c>
      <c r="S33" s="41">
        <v>0</v>
      </c>
      <c r="T33" s="41">
        <v>0</v>
      </c>
      <c r="U33" s="41">
        <v>0</v>
      </c>
      <c r="V33" s="41">
        <v>0</v>
      </c>
      <c r="W33" s="16" t="s">
        <v>3035</v>
      </c>
      <c r="X33" s="16" t="s">
        <v>52</v>
      </c>
      <c r="Y33" s="2" t="s">
        <v>52</v>
      </c>
      <c r="Z33" s="2" t="s">
        <v>52</v>
      </c>
      <c r="AA33" s="42"/>
      <c r="AB33" s="2" t="s">
        <v>52</v>
      </c>
    </row>
    <row r="34" spans="1:28" ht="30" customHeight="1" x14ac:dyDescent="0.3">
      <c r="A34" s="16" t="s">
        <v>537</v>
      </c>
      <c r="B34" s="16" t="s">
        <v>534</v>
      </c>
      <c r="C34" s="16" t="s">
        <v>535</v>
      </c>
      <c r="D34" s="40" t="s">
        <v>165</v>
      </c>
      <c r="E34" s="41">
        <v>261250</v>
      </c>
      <c r="F34" s="16" t="s">
        <v>52</v>
      </c>
      <c r="G34" s="41">
        <v>360000</v>
      </c>
      <c r="H34" s="16" t="s">
        <v>3036</v>
      </c>
      <c r="I34" s="41">
        <v>348000</v>
      </c>
      <c r="J34" s="16" t="s">
        <v>3037</v>
      </c>
      <c r="K34" s="41">
        <v>0</v>
      </c>
      <c r="L34" s="16" t="s">
        <v>52</v>
      </c>
      <c r="M34" s="41">
        <v>0</v>
      </c>
      <c r="N34" s="16" t="s">
        <v>52</v>
      </c>
      <c r="O34" s="41">
        <f t="shared" si="1"/>
        <v>261250</v>
      </c>
      <c r="P34" s="41">
        <v>0</v>
      </c>
      <c r="Q34" s="41">
        <v>0</v>
      </c>
      <c r="R34" s="41">
        <v>0</v>
      </c>
      <c r="S34" s="41">
        <v>0</v>
      </c>
      <c r="T34" s="41">
        <v>0</v>
      </c>
      <c r="U34" s="41">
        <v>0</v>
      </c>
      <c r="V34" s="41">
        <v>0</v>
      </c>
      <c r="W34" s="16" t="s">
        <v>3038</v>
      </c>
      <c r="X34" s="16" t="s">
        <v>536</v>
      </c>
      <c r="Y34" s="2" t="s">
        <v>52</v>
      </c>
      <c r="Z34" s="2" t="s">
        <v>52</v>
      </c>
      <c r="AA34" s="42"/>
      <c r="AB34" s="2" t="s">
        <v>52</v>
      </c>
    </row>
    <row r="35" spans="1:28" ht="30" customHeight="1" x14ac:dyDescent="0.3">
      <c r="A35" s="16" t="s">
        <v>541</v>
      </c>
      <c r="B35" s="16" t="s">
        <v>534</v>
      </c>
      <c r="C35" s="16" t="s">
        <v>539</v>
      </c>
      <c r="D35" s="40" t="s">
        <v>540</v>
      </c>
      <c r="E35" s="41">
        <v>261</v>
      </c>
      <c r="F35" s="16" t="s">
        <v>52</v>
      </c>
      <c r="G35" s="41">
        <v>290</v>
      </c>
      <c r="H35" s="16" t="s">
        <v>3039</v>
      </c>
      <c r="I35" s="41">
        <v>255</v>
      </c>
      <c r="J35" s="16" t="s">
        <v>3040</v>
      </c>
      <c r="K35" s="41">
        <v>335</v>
      </c>
      <c r="L35" s="16" t="s">
        <v>3036</v>
      </c>
      <c r="M35" s="41">
        <v>0</v>
      </c>
      <c r="N35" s="16" t="s">
        <v>52</v>
      </c>
      <c r="O35" s="41">
        <f t="shared" si="1"/>
        <v>255</v>
      </c>
      <c r="P35" s="41">
        <v>0</v>
      </c>
      <c r="Q35" s="41">
        <v>0</v>
      </c>
      <c r="R35" s="41">
        <v>0</v>
      </c>
      <c r="S35" s="41">
        <v>0</v>
      </c>
      <c r="T35" s="41">
        <v>0</v>
      </c>
      <c r="U35" s="41">
        <v>0</v>
      </c>
      <c r="V35" s="41">
        <v>0</v>
      </c>
      <c r="W35" s="16" t="s">
        <v>3041</v>
      </c>
      <c r="X35" s="16" t="s">
        <v>536</v>
      </c>
      <c r="Y35" s="2" t="s">
        <v>52</v>
      </c>
      <c r="Z35" s="2" t="s">
        <v>52</v>
      </c>
      <c r="AA35" s="42"/>
      <c r="AB35" s="2" t="s">
        <v>52</v>
      </c>
    </row>
    <row r="36" spans="1:28" ht="30" customHeight="1" x14ac:dyDescent="0.3">
      <c r="A36" s="16" t="s">
        <v>547</v>
      </c>
      <c r="B36" s="16" t="s">
        <v>534</v>
      </c>
      <c r="C36" s="16" t="s">
        <v>546</v>
      </c>
      <c r="D36" s="40" t="s">
        <v>540</v>
      </c>
      <c r="E36" s="41">
        <v>1377.5</v>
      </c>
      <c r="F36" s="16" t="s">
        <v>52</v>
      </c>
      <c r="G36" s="41">
        <v>1400</v>
      </c>
      <c r="H36" s="16" t="s">
        <v>3039</v>
      </c>
      <c r="I36" s="41">
        <v>1500</v>
      </c>
      <c r="J36" s="16" t="s">
        <v>3040</v>
      </c>
      <c r="K36" s="41">
        <v>1850</v>
      </c>
      <c r="L36" s="16" t="s">
        <v>3036</v>
      </c>
      <c r="M36" s="41">
        <v>0</v>
      </c>
      <c r="N36" s="16" t="s">
        <v>52</v>
      </c>
      <c r="O36" s="41">
        <f t="shared" si="1"/>
        <v>1377.5</v>
      </c>
      <c r="P36" s="41">
        <v>0</v>
      </c>
      <c r="Q36" s="41">
        <v>0</v>
      </c>
      <c r="R36" s="41">
        <v>0</v>
      </c>
      <c r="S36" s="41">
        <v>0</v>
      </c>
      <c r="T36" s="41">
        <v>0</v>
      </c>
      <c r="U36" s="41">
        <v>0</v>
      </c>
      <c r="V36" s="41">
        <v>0</v>
      </c>
      <c r="W36" s="16" t="s">
        <v>3042</v>
      </c>
      <c r="X36" s="16" t="s">
        <v>536</v>
      </c>
      <c r="Y36" s="2" t="s">
        <v>52</v>
      </c>
      <c r="Z36" s="2" t="s">
        <v>52</v>
      </c>
      <c r="AA36" s="42"/>
      <c r="AB36" s="2" t="s">
        <v>52</v>
      </c>
    </row>
    <row r="37" spans="1:28" ht="30" customHeight="1" x14ac:dyDescent="0.3">
      <c r="A37" s="16" t="s">
        <v>544</v>
      </c>
      <c r="B37" s="16" t="s">
        <v>534</v>
      </c>
      <c r="C37" s="16" t="s">
        <v>543</v>
      </c>
      <c r="D37" s="40" t="s">
        <v>540</v>
      </c>
      <c r="E37" s="41">
        <v>1757.5</v>
      </c>
      <c r="F37" s="16" t="s">
        <v>52</v>
      </c>
      <c r="G37" s="41">
        <v>2100</v>
      </c>
      <c r="H37" s="16" t="s">
        <v>3039</v>
      </c>
      <c r="I37" s="41">
        <v>2850</v>
      </c>
      <c r="J37" s="16" t="s">
        <v>3040</v>
      </c>
      <c r="K37" s="41">
        <v>2450</v>
      </c>
      <c r="L37" s="16" t="s">
        <v>3036</v>
      </c>
      <c r="M37" s="41">
        <v>0</v>
      </c>
      <c r="N37" s="16" t="s">
        <v>52</v>
      </c>
      <c r="O37" s="41">
        <f t="shared" si="1"/>
        <v>1757.5</v>
      </c>
      <c r="P37" s="41">
        <v>0</v>
      </c>
      <c r="Q37" s="41">
        <v>0</v>
      </c>
      <c r="R37" s="41">
        <v>0</v>
      </c>
      <c r="S37" s="41">
        <v>0</v>
      </c>
      <c r="T37" s="41">
        <v>0</v>
      </c>
      <c r="U37" s="41">
        <v>0</v>
      </c>
      <c r="V37" s="41">
        <v>0</v>
      </c>
      <c r="W37" s="16" t="s">
        <v>3043</v>
      </c>
      <c r="X37" s="16" t="s">
        <v>536</v>
      </c>
      <c r="Y37" s="2" t="s">
        <v>52</v>
      </c>
      <c r="Z37" s="2" t="s">
        <v>52</v>
      </c>
      <c r="AA37" s="42"/>
      <c r="AB37" s="2" t="s">
        <v>52</v>
      </c>
    </row>
    <row r="38" spans="1:28" ht="30" customHeight="1" x14ac:dyDescent="0.3">
      <c r="A38" s="16" t="s">
        <v>1619</v>
      </c>
      <c r="B38" s="16" t="s">
        <v>1614</v>
      </c>
      <c r="C38" s="16" t="s">
        <v>1618</v>
      </c>
      <c r="D38" s="40" t="s">
        <v>540</v>
      </c>
      <c r="E38" s="41">
        <v>7500</v>
      </c>
      <c r="F38" s="16" t="s">
        <v>52</v>
      </c>
      <c r="G38" s="41">
        <v>4000</v>
      </c>
      <c r="H38" s="16" t="s">
        <v>3044</v>
      </c>
      <c r="I38" s="41">
        <v>7500</v>
      </c>
      <c r="J38" s="16" t="s">
        <v>3045</v>
      </c>
      <c r="K38" s="41">
        <v>8300</v>
      </c>
      <c r="L38" s="16" t="s">
        <v>3046</v>
      </c>
      <c r="M38" s="41">
        <v>0</v>
      </c>
      <c r="N38" s="16" t="s">
        <v>52</v>
      </c>
      <c r="O38" s="41">
        <f t="shared" si="1"/>
        <v>4000</v>
      </c>
      <c r="P38" s="41">
        <v>0</v>
      </c>
      <c r="Q38" s="41">
        <v>0</v>
      </c>
      <c r="R38" s="41">
        <v>0</v>
      </c>
      <c r="S38" s="41">
        <v>0</v>
      </c>
      <c r="T38" s="41">
        <v>0</v>
      </c>
      <c r="U38" s="41">
        <v>0</v>
      </c>
      <c r="V38" s="41">
        <v>0</v>
      </c>
      <c r="W38" s="16" t="s">
        <v>3047</v>
      </c>
      <c r="X38" s="16" t="s">
        <v>52</v>
      </c>
      <c r="Y38" s="2" t="s">
        <v>52</v>
      </c>
      <c r="Z38" s="2" t="s">
        <v>52</v>
      </c>
      <c r="AA38" s="42"/>
      <c r="AB38" s="2" t="s">
        <v>52</v>
      </c>
    </row>
    <row r="39" spans="1:28" ht="30" customHeight="1" x14ac:dyDescent="0.3">
      <c r="A39" s="16" t="s">
        <v>1622</v>
      </c>
      <c r="B39" s="16" t="s">
        <v>1614</v>
      </c>
      <c r="C39" s="16" t="s">
        <v>1621</v>
      </c>
      <c r="D39" s="40" t="s">
        <v>540</v>
      </c>
      <c r="E39" s="41">
        <v>4000</v>
      </c>
      <c r="F39" s="16" t="s">
        <v>52</v>
      </c>
      <c r="G39" s="41">
        <v>4000</v>
      </c>
      <c r="H39" s="16" t="s">
        <v>3044</v>
      </c>
      <c r="I39" s="41">
        <v>4100</v>
      </c>
      <c r="J39" s="16" t="s">
        <v>3045</v>
      </c>
      <c r="K39" s="41">
        <v>6400</v>
      </c>
      <c r="L39" s="16" t="s">
        <v>3046</v>
      </c>
      <c r="M39" s="41">
        <v>0</v>
      </c>
      <c r="N39" s="16" t="s">
        <v>52</v>
      </c>
      <c r="O39" s="41">
        <f t="shared" si="1"/>
        <v>4000</v>
      </c>
      <c r="P39" s="41">
        <v>0</v>
      </c>
      <c r="Q39" s="41">
        <v>0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16" t="s">
        <v>3048</v>
      </c>
      <c r="X39" s="16" t="s">
        <v>52</v>
      </c>
      <c r="Y39" s="2" t="s">
        <v>52</v>
      </c>
      <c r="Z39" s="2" t="s">
        <v>52</v>
      </c>
      <c r="AA39" s="42"/>
      <c r="AB39" s="2" t="s">
        <v>52</v>
      </c>
    </row>
    <row r="40" spans="1:28" ht="30" customHeight="1" x14ac:dyDescent="0.3">
      <c r="A40" s="16" t="s">
        <v>1625</v>
      </c>
      <c r="B40" s="16" t="s">
        <v>1614</v>
      </c>
      <c r="C40" s="16" t="s">
        <v>1624</v>
      </c>
      <c r="D40" s="40" t="s">
        <v>540</v>
      </c>
      <c r="E40" s="41">
        <v>2750</v>
      </c>
      <c r="F40" s="16" t="s">
        <v>52</v>
      </c>
      <c r="G40" s="41">
        <v>2000</v>
      </c>
      <c r="H40" s="16" t="s">
        <v>3044</v>
      </c>
      <c r="I40" s="41">
        <v>3500</v>
      </c>
      <c r="J40" s="16" t="s">
        <v>3049</v>
      </c>
      <c r="K40" s="41">
        <v>3500</v>
      </c>
      <c r="L40" s="16" t="s">
        <v>3050</v>
      </c>
      <c r="M40" s="41">
        <v>0</v>
      </c>
      <c r="N40" s="16" t="s">
        <v>52</v>
      </c>
      <c r="O40" s="41">
        <f t="shared" si="1"/>
        <v>2000</v>
      </c>
      <c r="P40" s="41">
        <v>0</v>
      </c>
      <c r="Q40" s="41">
        <v>0</v>
      </c>
      <c r="R40" s="41">
        <v>0</v>
      </c>
      <c r="S40" s="41">
        <v>0</v>
      </c>
      <c r="T40" s="41">
        <v>0</v>
      </c>
      <c r="U40" s="41">
        <v>0</v>
      </c>
      <c r="V40" s="41">
        <v>0</v>
      </c>
      <c r="W40" s="16" t="s">
        <v>3051</v>
      </c>
      <c r="X40" s="16" t="s">
        <v>52</v>
      </c>
      <c r="Y40" s="2" t="s">
        <v>52</v>
      </c>
      <c r="Z40" s="2" t="s">
        <v>52</v>
      </c>
      <c r="AA40" s="42"/>
      <c r="AB40" s="2" t="s">
        <v>52</v>
      </c>
    </row>
    <row r="41" spans="1:28" ht="30" customHeight="1" x14ac:dyDescent="0.3">
      <c r="A41" s="16" t="s">
        <v>1616</v>
      </c>
      <c r="B41" s="16" t="s">
        <v>1614</v>
      </c>
      <c r="C41" s="16" t="s">
        <v>1615</v>
      </c>
      <c r="D41" s="40" t="s">
        <v>540</v>
      </c>
      <c r="E41" s="41">
        <v>5000</v>
      </c>
      <c r="F41" s="16" t="s">
        <v>52</v>
      </c>
      <c r="G41" s="41">
        <v>4000</v>
      </c>
      <c r="H41" s="16" t="s">
        <v>3044</v>
      </c>
      <c r="I41" s="41">
        <v>5500</v>
      </c>
      <c r="J41" s="16" t="s">
        <v>3045</v>
      </c>
      <c r="K41" s="41">
        <v>5900</v>
      </c>
      <c r="L41" s="16" t="s">
        <v>3046</v>
      </c>
      <c r="M41" s="41">
        <v>0</v>
      </c>
      <c r="N41" s="16" t="s">
        <v>52</v>
      </c>
      <c r="O41" s="41">
        <f t="shared" si="1"/>
        <v>4000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16" t="s">
        <v>3052</v>
      </c>
      <c r="X41" s="16" t="s">
        <v>52</v>
      </c>
      <c r="Y41" s="2" t="s">
        <v>52</v>
      </c>
      <c r="Z41" s="2" t="s">
        <v>52</v>
      </c>
      <c r="AA41" s="42"/>
      <c r="AB41" s="2" t="s">
        <v>52</v>
      </c>
    </row>
    <row r="42" spans="1:28" ht="30" customHeight="1" x14ac:dyDescent="0.3">
      <c r="A42" s="16" t="s">
        <v>1673</v>
      </c>
      <c r="B42" s="16" t="s">
        <v>1671</v>
      </c>
      <c r="C42" s="16" t="s">
        <v>1672</v>
      </c>
      <c r="D42" s="40" t="s">
        <v>670</v>
      </c>
      <c r="E42" s="41">
        <v>0</v>
      </c>
      <c r="F42" s="16" t="s">
        <v>52</v>
      </c>
      <c r="G42" s="41">
        <v>3752</v>
      </c>
      <c r="H42" s="16" t="s">
        <v>3049</v>
      </c>
      <c r="I42" s="41">
        <v>0</v>
      </c>
      <c r="J42" s="16" t="s">
        <v>52</v>
      </c>
      <c r="K42" s="41">
        <v>6944</v>
      </c>
      <c r="L42" s="16" t="s">
        <v>3053</v>
      </c>
      <c r="M42" s="41">
        <v>0</v>
      </c>
      <c r="N42" s="16" t="s">
        <v>52</v>
      </c>
      <c r="O42" s="41">
        <f t="shared" si="1"/>
        <v>3752</v>
      </c>
      <c r="P42" s="41">
        <v>0</v>
      </c>
      <c r="Q42" s="41">
        <v>0</v>
      </c>
      <c r="R42" s="41">
        <v>0</v>
      </c>
      <c r="S42" s="41">
        <v>0</v>
      </c>
      <c r="T42" s="41">
        <v>0</v>
      </c>
      <c r="U42" s="41">
        <v>0</v>
      </c>
      <c r="V42" s="41">
        <v>0</v>
      </c>
      <c r="W42" s="16" t="s">
        <v>3054</v>
      </c>
      <c r="X42" s="16" t="s">
        <v>52</v>
      </c>
      <c r="Y42" s="2" t="s">
        <v>52</v>
      </c>
      <c r="Z42" s="2" t="s">
        <v>52</v>
      </c>
      <c r="AA42" s="42"/>
      <c r="AB42" s="2" t="s">
        <v>52</v>
      </c>
    </row>
    <row r="43" spans="1:28" ht="30" customHeight="1" x14ac:dyDescent="0.3">
      <c r="A43" s="16" t="s">
        <v>208</v>
      </c>
      <c r="B43" s="16" t="s">
        <v>206</v>
      </c>
      <c r="C43" s="16" t="s">
        <v>207</v>
      </c>
      <c r="D43" s="40" t="s">
        <v>72</v>
      </c>
      <c r="E43" s="41">
        <v>0</v>
      </c>
      <c r="F43" s="16" t="s">
        <v>52</v>
      </c>
      <c r="G43" s="41">
        <v>3000</v>
      </c>
      <c r="H43" s="16" t="s">
        <v>3055</v>
      </c>
      <c r="I43" s="41">
        <v>0</v>
      </c>
      <c r="J43" s="16" t="s">
        <v>52</v>
      </c>
      <c r="K43" s="41">
        <v>0</v>
      </c>
      <c r="L43" s="16" t="s">
        <v>52</v>
      </c>
      <c r="M43" s="41">
        <v>0</v>
      </c>
      <c r="N43" s="16" t="s">
        <v>52</v>
      </c>
      <c r="O43" s="41">
        <f t="shared" si="1"/>
        <v>3000</v>
      </c>
      <c r="P43" s="41">
        <v>5300</v>
      </c>
      <c r="Q43" s="41">
        <v>0</v>
      </c>
      <c r="R43" s="41">
        <v>0</v>
      </c>
      <c r="S43" s="41">
        <v>0</v>
      </c>
      <c r="T43" s="41">
        <v>0</v>
      </c>
      <c r="U43" s="41">
        <v>0</v>
      </c>
      <c r="V43" s="41">
        <v>0</v>
      </c>
      <c r="W43" s="16" t="s">
        <v>3056</v>
      </c>
      <c r="X43" s="16" t="s">
        <v>52</v>
      </c>
      <c r="Y43" s="2" t="s">
        <v>52</v>
      </c>
      <c r="Z43" s="2" t="s">
        <v>52</v>
      </c>
      <c r="AA43" s="42"/>
      <c r="AB43" s="2" t="s">
        <v>52</v>
      </c>
    </row>
    <row r="44" spans="1:28" ht="30" customHeight="1" x14ac:dyDescent="0.3">
      <c r="A44" s="16" t="s">
        <v>2126</v>
      </c>
      <c r="B44" s="16" t="s">
        <v>2124</v>
      </c>
      <c r="C44" s="16" t="s">
        <v>2125</v>
      </c>
      <c r="D44" s="40" t="s">
        <v>78</v>
      </c>
      <c r="E44" s="41">
        <v>182</v>
      </c>
      <c r="F44" s="16" t="s">
        <v>52</v>
      </c>
      <c r="G44" s="41">
        <v>228</v>
      </c>
      <c r="H44" s="16" t="s">
        <v>3057</v>
      </c>
      <c r="I44" s="41">
        <v>250</v>
      </c>
      <c r="J44" s="16" t="s">
        <v>3058</v>
      </c>
      <c r="K44" s="41">
        <v>184</v>
      </c>
      <c r="L44" s="16" t="s">
        <v>3059</v>
      </c>
      <c r="M44" s="41">
        <v>0</v>
      </c>
      <c r="N44" s="16" t="s">
        <v>52</v>
      </c>
      <c r="O44" s="41">
        <f t="shared" si="1"/>
        <v>182</v>
      </c>
      <c r="P44" s="41">
        <v>0</v>
      </c>
      <c r="Q44" s="41">
        <v>0</v>
      </c>
      <c r="R44" s="41">
        <v>0</v>
      </c>
      <c r="S44" s="41">
        <v>0</v>
      </c>
      <c r="T44" s="41">
        <v>0</v>
      </c>
      <c r="U44" s="41">
        <v>0</v>
      </c>
      <c r="V44" s="41">
        <v>0</v>
      </c>
      <c r="W44" s="16" t="s">
        <v>3060</v>
      </c>
      <c r="X44" s="16" t="s">
        <v>52</v>
      </c>
      <c r="Y44" s="2" t="s">
        <v>52</v>
      </c>
      <c r="Z44" s="2" t="s">
        <v>52</v>
      </c>
      <c r="AA44" s="42"/>
      <c r="AB44" s="2" t="s">
        <v>52</v>
      </c>
    </row>
    <row r="45" spans="1:28" ht="30" customHeight="1" x14ac:dyDescent="0.3">
      <c r="A45" s="16" t="s">
        <v>671</v>
      </c>
      <c r="B45" s="16" t="s">
        <v>668</v>
      </c>
      <c r="C45" s="16" t="s">
        <v>669</v>
      </c>
      <c r="D45" s="40" t="s">
        <v>670</v>
      </c>
      <c r="E45" s="41">
        <v>1421</v>
      </c>
      <c r="F45" s="16" t="s">
        <v>52</v>
      </c>
      <c r="G45" s="41">
        <v>1481</v>
      </c>
      <c r="H45" s="16" t="s">
        <v>3061</v>
      </c>
      <c r="I45" s="41">
        <v>1703</v>
      </c>
      <c r="J45" s="16" t="s">
        <v>3062</v>
      </c>
      <c r="K45" s="41">
        <v>1621</v>
      </c>
      <c r="L45" s="16" t="s">
        <v>3063</v>
      </c>
      <c r="M45" s="41">
        <v>0</v>
      </c>
      <c r="N45" s="16" t="s">
        <v>52</v>
      </c>
      <c r="O45" s="41">
        <f t="shared" si="1"/>
        <v>1421</v>
      </c>
      <c r="P45" s="41">
        <v>0</v>
      </c>
      <c r="Q45" s="41">
        <v>0</v>
      </c>
      <c r="R45" s="41">
        <v>0</v>
      </c>
      <c r="S45" s="41">
        <v>0</v>
      </c>
      <c r="T45" s="41">
        <v>0</v>
      </c>
      <c r="U45" s="41">
        <v>0</v>
      </c>
      <c r="V45" s="41">
        <v>0</v>
      </c>
      <c r="W45" s="16" t="s">
        <v>3064</v>
      </c>
      <c r="X45" s="16" t="s">
        <v>52</v>
      </c>
      <c r="Y45" s="2" t="s">
        <v>52</v>
      </c>
      <c r="Z45" s="2" t="s">
        <v>52</v>
      </c>
      <c r="AA45" s="42"/>
      <c r="AB45" s="2" t="s">
        <v>52</v>
      </c>
    </row>
    <row r="46" spans="1:28" ht="30" customHeight="1" x14ac:dyDescent="0.3">
      <c r="A46" s="16" t="s">
        <v>811</v>
      </c>
      <c r="B46" s="16" t="s">
        <v>809</v>
      </c>
      <c r="C46" s="16" t="s">
        <v>810</v>
      </c>
      <c r="D46" s="40" t="s">
        <v>670</v>
      </c>
      <c r="E46" s="41">
        <v>1473</v>
      </c>
      <c r="F46" s="16" t="s">
        <v>52</v>
      </c>
      <c r="G46" s="41">
        <v>1572</v>
      </c>
      <c r="H46" s="16" t="s">
        <v>3061</v>
      </c>
      <c r="I46" s="41">
        <v>1805</v>
      </c>
      <c r="J46" s="16" t="s">
        <v>3062</v>
      </c>
      <c r="K46" s="41">
        <v>1724</v>
      </c>
      <c r="L46" s="16" t="s">
        <v>3063</v>
      </c>
      <c r="M46" s="41">
        <v>0</v>
      </c>
      <c r="N46" s="16" t="s">
        <v>52</v>
      </c>
      <c r="O46" s="41">
        <f t="shared" si="1"/>
        <v>1473</v>
      </c>
      <c r="P46" s="41">
        <v>0</v>
      </c>
      <c r="Q46" s="41">
        <v>0</v>
      </c>
      <c r="R46" s="41">
        <v>0</v>
      </c>
      <c r="S46" s="41">
        <v>0</v>
      </c>
      <c r="T46" s="41">
        <v>0</v>
      </c>
      <c r="U46" s="41">
        <v>0</v>
      </c>
      <c r="V46" s="41">
        <v>0</v>
      </c>
      <c r="W46" s="16" t="s">
        <v>3065</v>
      </c>
      <c r="X46" s="16" t="s">
        <v>52</v>
      </c>
      <c r="Y46" s="2" t="s">
        <v>52</v>
      </c>
      <c r="Z46" s="2" t="s">
        <v>52</v>
      </c>
      <c r="AA46" s="42"/>
      <c r="AB46" s="2" t="s">
        <v>52</v>
      </c>
    </row>
    <row r="47" spans="1:28" ht="30" customHeight="1" x14ac:dyDescent="0.3">
      <c r="A47" s="16" t="s">
        <v>896</v>
      </c>
      <c r="B47" s="16" t="s">
        <v>745</v>
      </c>
      <c r="C47" s="16" t="s">
        <v>894</v>
      </c>
      <c r="D47" s="40" t="s">
        <v>93</v>
      </c>
      <c r="E47" s="41">
        <v>0</v>
      </c>
      <c r="F47" s="16" t="s">
        <v>52</v>
      </c>
      <c r="G47" s="41">
        <v>0</v>
      </c>
      <c r="H47" s="16" t="s">
        <v>52</v>
      </c>
      <c r="I47" s="41">
        <v>0</v>
      </c>
      <c r="J47" s="16" t="s">
        <v>52</v>
      </c>
      <c r="K47" s="41">
        <v>0</v>
      </c>
      <c r="L47" s="16" t="s">
        <v>52</v>
      </c>
      <c r="M47" s="41">
        <v>0</v>
      </c>
      <c r="N47" s="16" t="s">
        <v>52</v>
      </c>
      <c r="O47" s="41">
        <v>0</v>
      </c>
      <c r="P47" s="41">
        <v>0</v>
      </c>
      <c r="Q47" s="41">
        <v>0</v>
      </c>
      <c r="R47" s="41">
        <v>0</v>
      </c>
      <c r="S47" s="41">
        <v>0</v>
      </c>
      <c r="T47" s="41">
        <v>0</v>
      </c>
      <c r="U47" s="41">
        <v>80295</v>
      </c>
      <c r="V47" s="41">
        <f>SMALL(Q47:U47,COUNTIF(Q47:U47,0)+1)</f>
        <v>80295</v>
      </c>
      <c r="W47" s="16" t="s">
        <v>3066</v>
      </c>
      <c r="X47" s="16" t="s">
        <v>665</v>
      </c>
      <c r="Y47" s="2" t="s">
        <v>52</v>
      </c>
      <c r="Z47" s="2" t="s">
        <v>52</v>
      </c>
      <c r="AA47" s="42"/>
      <c r="AB47" s="2" t="s">
        <v>52</v>
      </c>
    </row>
    <row r="48" spans="1:28" ht="30" customHeight="1" x14ac:dyDescent="0.3">
      <c r="A48" s="16" t="s">
        <v>1717</v>
      </c>
      <c r="B48" s="16" t="s">
        <v>1715</v>
      </c>
      <c r="C48" s="16" t="s">
        <v>1716</v>
      </c>
      <c r="D48" s="40" t="s">
        <v>540</v>
      </c>
      <c r="E48" s="41">
        <v>1020</v>
      </c>
      <c r="F48" s="16" t="s">
        <v>52</v>
      </c>
      <c r="G48" s="41">
        <v>1030</v>
      </c>
      <c r="H48" s="16" t="s">
        <v>550</v>
      </c>
      <c r="I48" s="41">
        <v>1135</v>
      </c>
      <c r="J48" s="16" t="s">
        <v>3067</v>
      </c>
      <c r="K48" s="41">
        <v>1190</v>
      </c>
      <c r="L48" s="16" t="s">
        <v>3025</v>
      </c>
      <c r="M48" s="41">
        <v>0</v>
      </c>
      <c r="N48" s="16" t="s">
        <v>52</v>
      </c>
      <c r="O48" s="41">
        <f t="shared" ref="O48:O67" si="2">SMALL(E48:M48,COUNTIF(E48:M48,0)+1)</f>
        <v>1020</v>
      </c>
      <c r="P48" s="41">
        <v>0</v>
      </c>
      <c r="Q48" s="41">
        <v>0</v>
      </c>
      <c r="R48" s="41">
        <v>0</v>
      </c>
      <c r="S48" s="41">
        <v>0</v>
      </c>
      <c r="T48" s="41">
        <v>0</v>
      </c>
      <c r="U48" s="41">
        <v>0</v>
      </c>
      <c r="V48" s="41">
        <v>0</v>
      </c>
      <c r="W48" s="16" t="s">
        <v>3068</v>
      </c>
      <c r="X48" s="16" t="s">
        <v>52</v>
      </c>
      <c r="Y48" s="2" t="s">
        <v>52</v>
      </c>
      <c r="Z48" s="2" t="s">
        <v>52</v>
      </c>
      <c r="AA48" s="42"/>
      <c r="AB48" s="2" t="s">
        <v>52</v>
      </c>
    </row>
    <row r="49" spans="1:28" ht="30" customHeight="1" x14ac:dyDescent="0.3">
      <c r="A49" s="16" t="s">
        <v>1774</v>
      </c>
      <c r="B49" s="16" t="s">
        <v>1715</v>
      </c>
      <c r="C49" s="16" t="s">
        <v>1773</v>
      </c>
      <c r="D49" s="40" t="s">
        <v>540</v>
      </c>
      <c r="E49" s="41">
        <v>950</v>
      </c>
      <c r="F49" s="16" t="s">
        <v>52</v>
      </c>
      <c r="G49" s="41">
        <v>1030</v>
      </c>
      <c r="H49" s="16" t="s">
        <v>550</v>
      </c>
      <c r="I49" s="41">
        <v>1135</v>
      </c>
      <c r="J49" s="16" t="s">
        <v>3067</v>
      </c>
      <c r="K49" s="41">
        <v>1000</v>
      </c>
      <c r="L49" s="16" t="s">
        <v>3025</v>
      </c>
      <c r="M49" s="41">
        <v>0</v>
      </c>
      <c r="N49" s="16" t="s">
        <v>52</v>
      </c>
      <c r="O49" s="41">
        <f t="shared" si="2"/>
        <v>950</v>
      </c>
      <c r="P49" s="41">
        <v>0</v>
      </c>
      <c r="Q49" s="41">
        <v>0</v>
      </c>
      <c r="R49" s="41">
        <v>0</v>
      </c>
      <c r="S49" s="41">
        <v>0</v>
      </c>
      <c r="T49" s="41">
        <v>0</v>
      </c>
      <c r="U49" s="41">
        <v>0</v>
      </c>
      <c r="V49" s="41">
        <v>0</v>
      </c>
      <c r="W49" s="16" t="s">
        <v>3069</v>
      </c>
      <c r="X49" s="16" t="s">
        <v>52</v>
      </c>
      <c r="Y49" s="2" t="s">
        <v>52</v>
      </c>
      <c r="Z49" s="2" t="s">
        <v>52</v>
      </c>
      <c r="AA49" s="42"/>
      <c r="AB49" s="2" t="s">
        <v>52</v>
      </c>
    </row>
    <row r="50" spans="1:28" ht="30" customHeight="1" x14ac:dyDescent="0.3">
      <c r="A50" s="16" t="s">
        <v>1721</v>
      </c>
      <c r="B50" s="16" t="s">
        <v>1719</v>
      </c>
      <c r="C50" s="16" t="s">
        <v>1720</v>
      </c>
      <c r="D50" s="40" t="s">
        <v>540</v>
      </c>
      <c r="E50" s="41">
        <v>0</v>
      </c>
      <c r="F50" s="16" t="s">
        <v>52</v>
      </c>
      <c r="G50" s="41">
        <v>990</v>
      </c>
      <c r="H50" s="16" t="s">
        <v>3067</v>
      </c>
      <c r="I50" s="41">
        <v>990</v>
      </c>
      <c r="J50" s="16" t="s">
        <v>3070</v>
      </c>
      <c r="K50" s="41">
        <v>1000</v>
      </c>
      <c r="L50" s="16" t="s">
        <v>3071</v>
      </c>
      <c r="M50" s="41">
        <v>0</v>
      </c>
      <c r="N50" s="16" t="s">
        <v>52</v>
      </c>
      <c r="O50" s="41">
        <f t="shared" si="2"/>
        <v>990</v>
      </c>
      <c r="P50" s="41">
        <v>0</v>
      </c>
      <c r="Q50" s="41">
        <v>0</v>
      </c>
      <c r="R50" s="41">
        <v>0</v>
      </c>
      <c r="S50" s="41">
        <v>0</v>
      </c>
      <c r="T50" s="41">
        <v>0</v>
      </c>
      <c r="U50" s="41">
        <v>0</v>
      </c>
      <c r="V50" s="41">
        <v>0</v>
      </c>
      <c r="W50" s="16" t="s">
        <v>3072</v>
      </c>
      <c r="X50" s="16" t="s">
        <v>52</v>
      </c>
      <c r="Y50" s="2" t="s">
        <v>52</v>
      </c>
      <c r="Z50" s="2" t="s">
        <v>52</v>
      </c>
      <c r="AA50" s="42"/>
      <c r="AB50" s="2" t="s">
        <v>52</v>
      </c>
    </row>
    <row r="51" spans="1:28" ht="30" customHeight="1" x14ac:dyDescent="0.3">
      <c r="A51" s="16" t="s">
        <v>166</v>
      </c>
      <c r="B51" s="16" t="s">
        <v>163</v>
      </c>
      <c r="C51" s="16" t="s">
        <v>164</v>
      </c>
      <c r="D51" s="40" t="s">
        <v>165</v>
      </c>
      <c r="E51" s="41">
        <v>828200</v>
      </c>
      <c r="F51" s="16" t="s">
        <v>52</v>
      </c>
      <c r="G51" s="41">
        <v>0</v>
      </c>
      <c r="H51" s="16" t="s">
        <v>52</v>
      </c>
      <c r="I51" s="41">
        <v>0</v>
      </c>
      <c r="J51" s="16" t="s">
        <v>52</v>
      </c>
      <c r="K51" s="41">
        <v>0</v>
      </c>
      <c r="L51" s="16" t="s">
        <v>52</v>
      </c>
      <c r="M51" s="41">
        <v>0</v>
      </c>
      <c r="N51" s="16" t="s">
        <v>52</v>
      </c>
      <c r="O51" s="41">
        <f t="shared" si="2"/>
        <v>828200</v>
      </c>
      <c r="P51" s="41">
        <v>0</v>
      </c>
      <c r="Q51" s="41">
        <v>0</v>
      </c>
      <c r="R51" s="41">
        <v>0</v>
      </c>
      <c r="S51" s="41">
        <v>0</v>
      </c>
      <c r="T51" s="41">
        <v>0</v>
      </c>
      <c r="U51" s="41">
        <v>0</v>
      </c>
      <c r="V51" s="41">
        <v>0</v>
      </c>
      <c r="W51" s="16" t="s">
        <v>3073</v>
      </c>
      <c r="X51" s="16" t="s">
        <v>52</v>
      </c>
      <c r="Y51" s="2" t="s">
        <v>52</v>
      </c>
      <c r="Z51" s="2" t="s">
        <v>52</v>
      </c>
      <c r="AA51" s="42"/>
      <c r="AB51" s="2" t="s">
        <v>52</v>
      </c>
    </row>
    <row r="52" spans="1:28" ht="30" customHeight="1" x14ac:dyDescent="0.3">
      <c r="A52" s="16" t="s">
        <v>169</v>
      </c>
      <c r="B52" s="16" t="s">
        <v>163</v>
      </c>
      <c r="C52" s="16" t="s">
        <v>168</v>
      </c>
      <c r="D52" s="40" t="s">
        <v>165</v>
      </c>
      <c r="E52" s="41">
        <v>822700</v>
      </c>
      <c r="F52" s="16" t="s">
        <v>52</v>
      </c>
      <c r="G52" s="41">
        <v>0</v>
      </c>
      <c r="H52" s="16" t="s">
        <v>52</v>
      </c>
      <c r="I52" s="41">
        <v>0</v>
      </c>
      <c r="J52" s="16" t="s">
        <v>52</v>
      </c>
      <c r="K52" s="41">
        <v>0</v>
      </c>
      <c r="L52" s="16" t="s">
        <v>52</v>
      </c>
      <c r="M52" s="41">
        <v>0</v>
      </c>
      <c r="N52" s="16" t="s">
        <v>52</v>
      </c>
      <c r="O52" s="41">
        <f t="shared" si="2"/>
        <v>822700</v>
      </c>
      <c r="P52" s="41">
        <v>0</v>
      </c>
      <c r="Q52" s="41">
        <v>0</v>
      </c>
      <c r="R52" s="41">
        <v>0</v>
      </c>
      <c r="S52" s="41">
        <v>0</v>
      </c>
      <c r="T52" s="41">
        <v>0</v>
      </c>
      <c r="U52" s="41">
        <v>0</v>
      </c>
      <c r="V52" s="41">
        <v>0</v>
      </c>
      <c r="W52" s="16" t="s">
        <v>3074</v>
      </c>
      <c r="X52" s="16" t="s">
        <v>52</v>
      </c>
      <c r="Y52" s="2" t="s">
        <v>52</v>
      </c>
      <c r="Z52" s="2" t="s">
        <v>52</v>
      </c>
      <c r="AA52" s="42"/>
      <c r="AB52" s="2" t="s">
        <v>52</v>
      </c>
    </row>
    <row r="53" spans="1:28" ht="30" customHeight="1" x14ac:dyDescent="0.3">
      <c r="A53" s="16" t="s">
        <v>172</v>
      </c>
      <c r="B53" s="16" t="s">
        <v>163</v>
      </c>
      <c r="C53" s="16" t="s">
        <v>171</v>
      </c>
      <c r="D53" s="40" t="s">
        <v>165</v>
      </c>
      <c r="E53" s="41">
        <v>822700</v>
      </c>
      <c r="F53" s="16" t="s">
        <v>52</v>
      </c>
      <c r="G53" s="41">
        <v>0</v>
      </c>
      <c r="H53" s="16" t="s">
        <v>52</v>
      </c>
      <c r="I53" s="41">
        <v>0</v>
      </c>
      <c r="J53" s="16" t="s">
        <v>52</v>
      </c>
      <c r="K53" s="41">
        <v>0</v>
      </c>
      <c r="L53" s="16" t="s">
        <v>52</v>
      </c>
      <c r="M53" s="41">
        <v>0</v>
      </c>
      <c r="N53" s="16" t="s">
        <v>52</v>
      </c>
      <c r="O53" s="41">
        <f t="shared" si="2"/>
        <v>822700</v>
      </c>
      <c r="P53" s="41">
        <v>0</v>
      </c>
      <c r="Q53" s="41">
        <v>0</v>
      </c>
      <c r="R53" s="41">
        <v>0</v>
      </c>
      <c r="S53" s="41">
        <v>0</v>
      </c>
      <c r="T53" s="41">
        <v>0</v>
      </c>
      <c r="U53" s="41">
        <v>0</v>
      </c>
      <c r="V53" s="41">
        <v>0</v>
      </c>
      <c r="W53" s="16" t="s">
        <v>3075</v>
      </c>
      <c r="X53" s="16" t="s">
        <v>52</v>
      </c>
      <c r="Y53" s="2" t="s">
        <v>52</v>
      </c>
      <c r="Z53" s="2" t="s">
        <v>52</v>
      </c>
      <c r="AA53" s="42"/>
      <c r="AB53" s="2" t="s">
        <v>52</v>
      </c>
    </row>
    <row r="54" spans="1:28" ht="30" customHeight="1" x14ac:dyDescent="0.3">
      <c r="A54" s="16" t="s">
        <v>175</v>
      </c>
      <c r="B54" s="16" t="s">
        <v>163</v>
      </c>
      <c r="C54" s="16" t="s">
        <v>174</v>
      </c>
      <c r="D54" s="40" t="s">
        <v>165</v>
      </c>
      <c r="E54" s="41">
        <v>822700</v>
      </c>
      <c r="F54" s="16" t="s">
        <v>52</v>
      </c>
      <c r="G54" s="41">
        <v>0</v>
      </c>
      <c r="H54" s="16" t="s">
        <v>52</v>
      </c>
      <c r="I54" s="41">
        <v>0</v>
      </c>
      <c r="J54" s="16" t="s">
        <v>52</v>
      </c>
      <c r="K54" s="41">
        <v>0</v>
      </c>
      <c r="L54" s="16" t="s">
        <v>52</v>
      </c>
      <c r="M54" s="41">
        <v>0</v>
      </c>
      <c r="N54" s="16" t="s">
        <v>52</v>
      </c>
      <c r="O54" s="41">
        <f t="shared" si="2"/>
        <v>822700</v>
      </c>
      <c r="P54" s="41">
        <v>0</v>
      </c>
      <c r="Q54" s="41">
        <v>0</v>
      </c>
      <c r="R54" s="41">
        <v>0</v>
      </c>
      <c r="S54" s="41">
        <v>0</v>
      </c>
      <c r="T54" s="41">
        <v>0</v>
      </c>
      <c r="U54" s="41">
        <v>0</v>
      </c>
      <c r="V54" s="41">
        <v>0</v>
      </c>
      <c r="W54" s="16" t="s">
        <v>3076</v>
      </c>
      <c r="X54" s="16" t="s">
        <v>52</v>
      </c>
      <c r="Y54" s="2" t="s">
        <v>52</v>
      </c>
      <c r="Z54" s="2" t="s">
        <v>52</v>
      </c>
      <c r="AA54" s="42"/>
      <c r="AB54" s="2" t="s">
        <v>52</v>
      </c>
    </row>
    <row r="55" spans="1:28" ht="30" customHeight="1" x14ac:dyDescent="0.3">
      <c r="A55" s="16" t="s">
        <v>218</v>
      </c>
      <c r="B55" s="16" t="s">
        <v>217</v>
      </c>
      <c r="C55" s="16" t="s">
        <v>3481</v>
      </c>
      <c r="D55" s="40" t="s">
        <v>165</v>
      </c>
      <c r="E55" s="41">
        <v>1010000</v>
      </c>
      <c r="F55" s="16" t="s">
        <v>52</v>
      </c>
      <c r="G55" s="41">
        <v>1010000</v>
      </c>
      <c r="H55" s="16" t="s">
        <v>3077</v>
      </c>
      <c r="I55" s="41">
        <v>1050000</v>
      </c>
      <c r="J55" s="16" t="s">
        <v>3078</v>
      </c>
      <c r="K55" s="41">
        <v>0</v>
      </c>
      <c r="L55" s="16" t="s">
        <v>52</v>
      </c>
      <c r="M55" s="41">
        <v>0</v>
      </c>
      <c r="N55" s="16" t="s">
        <v>52</v>
      </c>
      <c r="O55" s="41">
        <f t="shared" si="2"/>
        <v>1010000</v>
      </c>
      <c r="P55" s="41">
        <v>0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16" t="s">
        <v>3079</v>
      </c>
      <c r="X55" s="16" t="s">
        <v>52</v>
      </c>
      <c r="Y55" s="2" t="s">
        <v>52</v>
      </c>
      <c r="Z55" s="2" t="s">
        <v>52</v>
      </c>
      <c r="AA55" s="42"/>
      <c r="AB55" s="2" t="s">
        <v>52</v>
      </c>
    </row>
    <row r="56" spans="1:28" ht="30" customHeight="1" x14ac:dyDescent="0.3">
      <c r="A56" s="16" t="s">
        <v>1820</v>
      </c>
      <c r="B56" s="16" t="s">
        <v>1818</v>
      </c>
      <c r="C56" s="16" t="s">
        <v>1819</v>
      </c>
      <c r="D56" s="40" t="s">
        <v>540</v>
      </c>
      <c r="E56" s="41">
        <v>0</v>
      </c>
      <c r="F56" s="16" t="s">
        <v>52</v>
      </c>
      <c r="G56" s="41">
        <v>6800</v>
      </c>
      <c r="H56" s="16" t="s">
        <v>3080</v>
      </c>
      <c r="I56" s="41">
        <v>6230</v>
      </c>
      <c r="J56" s="16" t="s">
        <v>3081</v>
      </c>
      <c r="K56" s="41">
        <v>0</v>
      </c>
      <c r="L56" s="16" t="s">
        <v>52</v>
      </c>
      <c r="M56" s="41">
        <v>0</v>
      </c>
      <c r="N56" s="16" t="s">
        <v>52</v>
      </c>
      <c r="O56" s="41">
        <f t="shared" si="2"/>
        <v>6230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16" t="s">
        <v>3082</v>
      </c>
      <c r="X56" s="16" t="s">
        <v>52</v>
      </c>
      <c r="Y56" s="2" t="s">
        <v>52</v>
      </c>
      <c r="Z56" s="2" t="s">
        <v>52</v>
      </c>
      <c r="AA56" s="42"/>
      <c r="AB56" s="2" t="s">
        <v>52</v>
      </c>
    </row>
    <row r="57" spans="1:28" ht="30" customHeight="1" x14ac:dyDescent="0.3">
      <c r="A57" s="16" t="s">
        <v>2146</v>
      </c>
      <c r="B57" s="16" t="s">
        <v>1757</v>
      </c>
      <c r="C57" s="16" t="s">
        <v>2145</v>
      </c>
      <c r="D57" s="40" t="s">
        <v>540</v>
      </c>
      <c r="E57" s="41">
        <v>877</v>
      </c>
      <c r="F57" s="16" t="s">
        <v>52</v>
      </c>
      <c r="G57" s="41">
        <v>990</v>
      </c>
      <c r="H57" s="16" t="s">
        <v>3083</v>
      </c>
      <c r="I57" s="41">
        <v>936</v>
      </c>
      <c r="J57" s="16" t="s">
        <v>3084</v>
      </c>
      <c r="K57" s="41">
        <v>962</v>
      </c>
      <c r="L57" s="16" t="s">
        <v>3085</v>
      </c>
      <c r="M57" s="41">
        <v>0</v>
      </c>
      <c r="N57" s="16" t="s">
        <v>52</v>
      </c>
      <c r="O57" s="41">
        <f t="shared" si="2"/>
        <v>877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41">
        <v>0</v>
      </c>
      <c r="V57" s="41">
        <v>0</v>
      </c>
      <c r="W57" s="16" t="s">
        <v>3086</v>
      </c>
      <c r="X57" s="16" t="s">
        <v>52</v>
      </c>
      <c r="Y57" s="2" t="s">
        <v>52</v>
      </c>
      <c r="Z57" s="2" t="s">
        <v>52</v>
      </c>
      <c r="AA57" s="42"/>
      <c r="AB57" s="2" t="s">
        <v>52</v>
      </c>
    </row>
    <row r="58" spans="1:28" ht="30" customHeight="1" x14ac:dyDescent="0.3">
      <c r="A58" s="16" t="s">
        <v>1759</v>
      </c>
      <c r="B58" s="16" t="s">
        <v>1757</v>
      </c>
      <c r="C58" s="16" t="s">
        <v>1758</v>
      </c>
      <c r="D58" s="40" t="s">
        <v>540</v>
      </c>
      <c r="E58" s="41">
        <v>865</v>
      </c>
      <c r="F58" s="16" t="s">
        <v>52</v>
      </c>
      <c r="G58" s="41">
        <v>960</v>
      </c>
      <c r="H58" s="16" t="s">
        <v>3083</v>
      </c>
      <c r="I58" s="41">
        <v>923</v>
      </c>
      <c r="J58" s="16" t="s">
        <v>3084</v>
      </c>
      <c r="K58" s="41">
        <v>950</v>
      </c>
      <c r="L58" s="16" t="s">
        <v>3085</v>
      </c>
      <c r="M58" s="41">
        <v>0</v>
      </c>
      <c r="N58" s="16" t="s">
        <v>52</v>
      </c>
      <c r="O58" s="41">
        <f t="shared" si="2"/>
        <v>865</v>
      </c>
      <c r="P58" s="41">
        <v>0</v>
      </c>
      <c r="Q58" s="41">
        <v>0</v>
      </c>
      <c r="R58" s="41">
        <v>0</v>
      </c>
      <c r="S58" s="41">
        <v>0</v>
      </c>
      <c r="T58" s="41">
        <v>0</v>
      </c>
      <c r="U58" s="41">
        <v>0</v>
      </c>
      <c r="V58" s="41">
        <v>0</v>
      </c>
      <c r="W58" s="16" t="s">
        <v>3087</v>
      </c>
      <c r="X58" s="16" t="s">
        <v>52</v>
      </c>
      <c r="Y58" s="2" t="s">
        <v>52</v>
      </c>
      <c r="Z58" s="2" t="s">
        <v>52</v>
      </c>
      <c r="AA58" s="42"/>
      <c r="AB58" s="2" t="s">
        <v>52</v>
      </c>
    </row>
    <row r="59" spans="1:28" ht="30" customHeight="1" x14ac:dyDescent="0.3">
      <c r="A59" s="16" t="s">
        <v>2142</v>
      </c>
      <c r="B59" s="16" t="s">
        <v>1711</v>
      </c>
      <c r="C59" s="16" t="s">
        <v>2141</v>
      </c>
      <c r="D59" s="40" t="s">
        <v>540</v>
      </c>
      <c r="E59" s="41">
        <v>3550</v>
      </c>
      <c r="F59" s="16" t="s">
        <v>52</v>
      </c>
      <c r="G59" s="41">
        <v>3900</v>
      </c>
      <c r="H59" s="16" t="s">
        <v>3088</v>
      </c>
      <c r="I59" s="41">
        <v>4029</v>
      </c>
      <c r="J59" s="16" t="s">
        <v>3089</v>
      </c>
      <c r="K59" s="41">
        <v>3980</v>
      </c>
      <c r="L59" s="16" t="s">
        <v>3090</v>
      </c>
      <c r="M59" s="41">
        <v>0</v>
      </c>
      <c r="N59" s="16" t="s">
        <v>52</v>
      </c>
      <c r="O59" s="41">
        <f t="shared" si="2"/>
        <v>3550</v>
      </c>
      <c r="P59" s="41">
        <v>0</v>
      </c>
      <c r="Q59" s="41">
        <v>0</v>
      </c>
      <c r="R59" s="41">
        <v>0</v>
      </c>
      <c r="S59" s="41">
        <v>0</v>
      </c>
      <c r="T59" s="41">
        <v>0</v>
      </c>
      <c r="U59" s="41">
        <v>0</v>
      </c>
      <c r="V59" s="41">
        <v>0</v>
      </c>
      <c r="W59" s="16" t="s">
        <v>3091</v>
      </c>
      <c r="X59" s="16" t="s">
        <v>52</v>
      </c>
      <c r="Y59" s="2" t="s">
        <v>52</v>
      </c>
      <c r="Z59" s="2" t="s">
        <v>52</v>
      </c>
      <c r="AA59" s="42"/>
      <c r="AB59" s="2" t="s">
        <v>52</v>
      </c>
    </row>
    <row r="60" spans="1:28" ht="30" customHeight="1" x14ac:dyDescent="0.3">
      <c r="A60" s="16" t="s">
        <v>1755</v>
      </c>
      <c r="B60" s="16" t="s">
        <v>1711</v>
      </c>
      <c r="C60" s="16" t="s">
        <v>1754</v>
      </c>
      <c r="D60" s="40" t="s">
        <v>540</v>
      </c>
      <c r="E60" s="41">
        <v>3450</v>
      </c>
      <c r="F60" s="16" t="s">
        <v>52</v>
      </c>
      <c r="G60" s="41">
        <v>3800</v>
      </c>
      <c r="H60" s="16" t="s">
        <v>3088</v>
      </c>
      <c r="I60" s="41">
        <v>3913</v>
      </c>
      <c r="J60" s="16" t="s">
        <v>3089</v>
      </c>
      <c r="K60" s="41">
        <v>3930</v>
      </c>
      <c r="L60" s="16" t="s">
        <v>3090</v>
      </c>
      <c r="M60" s="41">
        <v>0</v>
      </c>
      <c r="N60" s="16" t="s">
        <v>52</v>
      </c>
      <c r="O60" s="41">
        <f t="shared" si="2"/>
        <v>3450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41">
        <v>0</v>
      </c>
      <c r="V60" s="41">
        <v>0</v>
      </c>
      <c r="W60" s="16" t="s">
        <v>3092</v>
      </c>
      <c r="X60" s="16" t="s">
        <v>52</v>
      </c>
      <c r="Y60" s="2" t="s">
        <v>52</v>
      </c>
      <c r="Z60" s="2" t="s">
        <v>52</v>
      </c>
      <c r="AA60" s="42"/>
      <c r="AB60" s="2" t="s">
        <v>52</v>
      </c>
    </row>
    <row r="61" spans="1:28" ht="30" customHeight="1" x14ac:dyDescent="0.3">
      <c r="A61" s="16" t="s">
        <v>1713</v>
      </c>
      <c r="B61" s="16" t="s">
        <v>1711</v>
      </c>
      <c r="C61" s="16" t="s">
        <v>1712</v>
      </c>
      <c r="D61" s="40" t="s">
        <v>540</v>
      </c>
      <c r="E61" s="41">
        <v>3650</v>
      </c>
      <c r="F61" s="16" t="s">
        <v>52</v>
      </c>
      <c r="G61" s="41">
        <v>3800</v>
      </c>
      <c r="H61" s="16" t="s">
        <v>3088</v>
      </c>
      <c r="I61" s="41">
        <v>3913</v>
      </c>
      <c r="J61" s="16" t="s">
        <v>3089</v>
      </c>
      <c r="K61" s="41">
        <v>3880</v>
      </c>
      <c r="L61" s="16" t="s">
        <v>3090</v>
      </c>
      <c r="M61" s="41">
        <v>0</v>
      </c>
      <c r="N61" s="16" t="s">
        <v>52</v>
      </c>
      <c r="O61" s="41">
        <f t="shared" si="2"/>
        <v>3650</v>
      </c>
      <c r="P61" s="41">
        <v>0</v>
      </c>
      <c r="Q61" s="41">
        <v>0</v>
      </c>
      <c r="R61" s="41">
        <v>0</v>
      </c>
      <c r="S61" s="41">
        <v>0</v>
      </c>
      <c r="T61" s="41">
        <v>0</v>
      </c>
      <c r="U61" s="41">
        <v>0</v>
      </c>
      <c r="V61" s="41">
        <v>0</v>
      </c>
      <c r="W61" s="16" t="s">
        <v>3093</v>
      </c>
      <c r="X61" s="16" t="s">
        <v>52</v>
      </c>
      <c r="Y61" s="2" t="s">
        <v>52</v>
      </c>
      <c r="Z61" s="2" t="s">
        <v>52</v>
      </c>
      <c r="AA61" s="42"/>
      <c r="AB61" s="2" t="s">
        <v>52</v>
      </c>
    </row>
    <row r="62" spans="1:28" ht="30" customHeight="1" x14ac:dyDescent="0.3">
      <c r="A62" s="16" t="s">
        <v>1304</v>
      </c>
      <c r="B62" s="16" t="s">
        <v>1302</v>
      </c>
      <c r="C62" s="16" t="s">
        <v>1303</v>
      </c>
      <c r="D62" s="40" t="s">
        <v>135</v>
      </c>
      <c r="E62" s="41">
        <v>511929</v>
      </c>
      <c r="F62" s="16" t="s">
        <v>52</v>
      </c>
      <c r="G62" s="41">
        <v>718562</v>
      </c>
      <c r="H62" s="16" t="s">
        <v>3094</v>
      </c>
      <c r="I62" s="41">
        <v>0</v>
      </c>
      <c r="J62" s="16" t="s">
        <v>52</v>
      </c>
      <c r="K62" s="41">
        <v>625902</v>
      </c>
      <c r="L62" s="16" t="s">
        <v>3095</v>
      </c>
      <c r="M62" s="41">
        <v>0</v>
      </c>
      <c r="N62" s="16" t="s">
        <v>52</v>
      </c>
      <c r="O62" s="41">
        <f t="shared" si="2"/>
        <v>511929</v>
      </c>
      <c r="P62" s="41">
        <v>0</v>
      </c>
      <c r="Q62" s="41">
        <v>0</v>
      </c>
      <c r="R62" s="41">
        <v>0</v>
      </c>
      <c r="S62" s="41">
        <v>0</v>
      </c>
      <c r="T62" s="41">
        <v>0</v>
      </c>
      <c r="U62" s="41">
        <v>0</v>
      </c>
      <c r="V62" s="41">
        <v>0</v>
      </c>
      <c r="W62" s="16" t="s">
        <v>3096</v>
      </c>
      <c r="X62" s="16" t="s">
        <v>52</v>
      </c>
      <c r="Y62" s="2" t="s">
        <v>52</v>
      </c>
      <c r="Z62" s="2" t="s">
        <v>52</v>
      </c>
      <c r="AA62" s="42"/>
      <c r="AB62" s="2" t="s">
        <v>52</v>
      </c>
    </row>
    <row r="63" spans="1:28" ht="30" customHeight="1" x14ac:dyDescent="0.3">
      <c r="A63" s="16" t="s">
        <v>1686</v>
      </c>
      <c r="B63" s="16" t="s">
        <v>1302</v>
      </c>
      <c r="C63" s="16" t="s">
        <v>1685</v>
      </c>
      <c r="D63" s="40" t="s">
        <v>135</v>
      </c>
      <c r="E63" s="41">
        <v>731289</v>
      </c>
      <c r="F63" s="16" t="s">
        <v>52</v>
      </c>
      <c r="G63" s="41">
        <v>838323</v>
      </c>
      <c r="H63" s="16" t="s">
        <v>3094</v>
      </c>
      <c r="I63" s="41">
        <v>0</v>
      </c>
      <c r="J63" s="16" t="s">
        <v>52</v>
      </c>
      <c r="K63" s="41">
        <v>778635</v>
      </c>
      <c r="L63" s="16" t="s">
        <v>3095</v>
      </c>
      <c r="M63" s="41">
        <v>0</v>
      </c>
      <c r="N63" s="16" t="s">
        <v>52</v>
      </c>
      <c r="O63" s="41">
        <f t="shared" si="2"/>
        <v>731289</v>
      </c>
      <c r="P63" s="41">
        <v>0</v>
      </c>
      <c r="Q63" s="41">
        <v>0</v>
      </c>
      <c r="R63" s="41">
        <v>0</v>
      </c>
      <c r="S63" s="41">
        <v>0</v>
      </c>
      <c r="T63" s="41">
        <v>0</v>
      </c>
      <c r="U63" s="41">
        <v>0</v>
      </c>
      <c r="V63" s="41">
        <v>0</v>
      </c>
      <c r="W63" s="16" t="s">
        <v>3097</v>
      </c>
      <c r="X63" s="16" t="s">
        <v>52</v>
      </c>
      <c r="Y63" s="2" t="s">
        <v>52</v>
      </c>
      <c r="Z63" s="2" t="s">
        <v>52</v>
      </c>
      <c r="AA63" s="42"/>
      <c r="AB63" s="2" t="s">
        <v>52</v>
      </c>
    </row>
    <row r="64" spans="1:28" ht="30" customHeight="1" x14ac:dyDescent="0.3">
      <c r="A64" s="16" t="s">
        <v>434</v>
      </c>
      <c r="B64" s="16" t="s">
        <v>432</v>
      </c>
      <c r="C64" s="16" t="s">
        <v>433</v>
      </c>
      <c r="D64" s="40" t="s">
        <v>135</v>
      </c>
      <c r="E64" s="41">
        <v>0</v>
      </c>
      <c r="F64" s="16" t="s">
        <v>52</v>
      </c>
      <c r="G64" s="41">
        <v>24000</v>
      </c>
      <c r="H64" s="16" t="s">
        <v>3098</v>
      </c>
      <c r="I64" s="41">
        <v>0</v>
      </c>
      <c r="J64" s="16" t="s">
        <v>52</v>
      </c>
      <c r="K64" s="41">
        <v>24000</v>
      </c>
      <c r="L64" s="16" t="s">
        <v>3098</v>
      </c>
      <c r="M64" s="41">
        <v>0</v>
      </c>
      <c r="N64" s="16" t="s">
        <v>52</v>
      </c>
      <c r="O64" s="41">
        <f t="shared" si="2"/>
        <v>24000</v>
      </c>
      <c r="P64" s="41">
        <v>0</v>
      </c>
      <c r="Q64" s="41">
        <v>0</v>
      </c>
      <c r="R64" s="41">
        <v>0</v>
      </c>
      <c r="S64" s="41">
        <v>0</v>
      </c>
      <c r="T64" s="41">
        <v>0</v>
      </c>
      <c r="U64" s="41">
        <v>0</v>
      </c>
      <c r="V64" s="41">
        <v>0</v>
      </c>
      <c r="W64" s="16" t="s">
        <v>3099</v>
      </c>
      <c r="X64" s="16" t="s">
        <v>52</v>
      </c>
      <c r="Y64" s="2" t="s">
        <v>52</v>
      </c>
      <c r="Z64" s="2" t="s">
        <v>52</v>
      </c>
      <c r="AA64" s="42"/>
      <c r="AB64" s="2" t="s">
        <v>52</v>
      </c>
    </row>
    <row r="65" spans="1:28" ht="30" customHeight="1" x14ac:dyDescent="0.3">
      <c r="A65" s="16" t="s">
        <v>158</v>
      </c>
      <c r="B65" s="16" t="s">
        <v>156</v>
      </c>
      <c r="C65" s="16" t="s">
        <v>157</v>
      </c>
      <c r="D65" s="40" t="s">
        <v>135</v>
      </c>
      <c r="E65" s="41">
        <v>0</v>
      </c>
      <c r="F65" s="16" t="s">
        <v>52</v>
      </c>
      <c r="G65" s="41">
        <v>92570</v>
      </c>
      <c r="H65" s="16" t="s">
        <v>3100</v>
      </c>
      <c r="I65" s="41">
        <v>0</v>
      </c>
      <c r="J65" s="16" t="s">
        <v>52</v>
      </c>
      <c r="K65" s="41">
        <v>0</v>
      </c>
      <c r="L65" s="16" t="s">
        <v>52</v>
      </c>
      <c r="M65" s="41">
        <v>0</v>
      </c>
      <c r="N65" s="16" t="s">
        <v>52</v>
      </c>
      <c r="O65" s="41">
        <f t="shared" si="2"/>
        <v>92570</v>
      </c>
      <c r="P65" s="41">
        <v>0</v>
      </c>
      <c r="Q65" s="41">
        <v>0</v>
      </c>
      <c r="R65" s="41">
        <v>0</v>
      </c>
      <c r="S65" s="41">
        <v>0</v>
      </c>
      <c r="T65" s="41">
        <v>0</v>
      </c>
      <c r="U65" s="41">
        <v>0</v>
      </c>
      <c r="V65" s="41">
        <v>0</v>
      </c>
      <c r="W65" s="16" t="s">
        <v>3101</v>
      </c>
      <c r="X65" s="16" t="s">
        <v>52</v>
      </c>
      <c r="Y65" s="2" t="s">
        <v>52</v>
      </c>
      <c r="Z65" s="2" t="s">
        <v>52</v>
      </c>
      <c r="AA65" s="42"/>
      <c r="AB65" s="2" t="s">
        <v>52</v>
      </c>
    </row>
    <row r="66" spans="1:28" ht="30" customHeight="1" x14ac:dyDescent="0.3">
      <c r="A66" s="16" t="s">
        <v>161</v>
      </c>
      <c r="B66" s="16" t="s">
        <v>156</v>
      </c>
      <c r="C66" s="16" t="s">
        <v>160</v>
      </c>
      <c r="D66" s="40" t="s">
        <v>135</v>
      </c>
      <c r="E66" s="41">
        <v>0</v>
      </c>
      <c r="F66" s="16" t="s">
        <v>52</v>
      </c>
      <c r="G66" s="41">
        <v>106930</v>
      </c>
      <c r="H66" s="16" t="s">
        <v>52</v>
      </c>
      <c r="I66" s="41">
        <v>0</v>
      </c>
      <c r="J66" s="16" t="s">
        <v>52</v>
      </c>
      <c r="K66" s="41">
        <v>0</v>
      </c>
      <c r="L66" s="16" t="s">
        <v>52</v>
      </c>
      <c r="M66" s="41">
        <v>0</v>
      </c>
      <c r="N66" s="16" t="s">
        <v>52</v>
      </c>
      <c r="O66" s="41">
        <f t="shared" si="2"/>
        <v>106930</v>
      </c>
      <c r="P66" s="41">
        <v>0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16" t="s">
        <v>3102</v>
      </c>
      <c r="X66" s="16" t="s">
        <v>52</v>
      </c>
      <c r="Y66" s="2" t="s">
        <v>52</v>
      </c>
      <c r="Z66" s="2" t="s">
        <v>52</v>
      </c>
      <c r="AA66" s="42"/>
      <c r="AB66" s="2" t="s">
        <v>52</v>
      </c>
    </row>
    <row r="67" spans="1:28" ht="30" customHeight="1" x14ac:dyDescent="0.3">
      <c r="A67" s="16" t="s">
        <v>2162</v>
      </c>
      <c r="B67" s="16" t="s">
        <v>2159</v>
      </c>
      <c r="C67" s="16" t="s">
        <v>2160</v>
      </c>
      <c r="D67" s="40" t="s">
        <v>1119</v>
      </c>
      <c r="E67" s="41">
        <v>0</v>
      </c>
      <c r="F67" s="16" t="s">
        <v>52</v>
      </c>
      <c r="G67" s="41">
        <v>380000</v>
      </c>
      <c r="H67" s="16" t="s">
        <v>3103</v>
      </c>
      <c r="I67" s="41">
        <v>380000</v>
      </c>
      <c r="J67" s="16" t="s">
        <v>3104</v>
      </c>
      <c r="K67" s="41">
        <v>0</v>
      </c>
      <c r="L67" s="16" t="s">
        <v>52</v>
      </c>
      <c r="M67" s="41">
        <v>0</v>
      </c>
      <c r="N67" s="16" t="s">
        <v>52</v>
      </c>
      <c r="O67" s="41">
        <f t="shared" si="2"/>
        <v>380000</v>
      </c>
      <c r="P67" s="41">
        <v>0</v>
      </c>
      <c r="Q67" s="41">
        <v>0</v>
      </c>
      <c r="R67" s="41">
        <v>0</v>
      </c>
      <c r="S67" s="41">
        <v>0</v>
      </c>
      <c r="T67" s="41">
        <v>0</v>
      </c>
      <c r="U67" s="41">
        <v>0</v>
      </c>
      <c r="V67" s="41">
        <v>0</v>
      </c>
      <c r="W67" s="16" t="s">
        <v>3105</v>
      </c>
      <c r="X67" s="16" t="s">
        <v>2161</v>
      </c>
      <c r="Y67" s="2" t="s">
        <v>52</v>
      </c>
      <c r="Z67" s="2" t="s">
        <v>52</v>
      </c>
      <c r="AA67" s="42"/>
      <c r="AB67" s="2" t="s">
        <v>52</v>
      </c>
    </row>
    <row r="68" spans="1:28" ht="30" customHeight="1" x14ac:dyDescent="0.3">
      <c r="A68" s="16" t="s">
        <v>1522</v>
      </c>
      <c r="B68" s="16" t="s">
        <v>436</v>
      </c>
      <c r="C68" s="16" t="s">
        <v>1521</v>
      </c>
      <c r="D68" s="40" t="s">
        <v>540</v>
      </c>
      <c r="E68" s="41">
        <v>0</v>
      </c>
      <c r="F68" s="16" t="s">
        <v>52</v>
      </c>
      <c r="G68" s="41">
        <v>0</v>
      </c>
      <c r="H68" s="16" t="s">
        <v>52</v>
      </c>
      <c r="I68" s="41">
        <v>0</v>
      </c>
      <c r="J68" s="16" t="s">
        <v>52</v>
      </c>
      <c r="K68" s="41">
        <v>0</v>
      </c>
      <c r="L68" s="16" t="s">
        <v>52</v>
      </c>
      <c r="M68" s="41">
        <v>0</v>
      </c>
      <c r="N68" s="16" t="s">
        <v>52</v>
      </c>
      <c r="O68" s="41">
        <v>0</v>
      </c>
      <c r="P68" s="41">
        <v>0</v>
      </c>
      <c r="Q68" s="41">
        <v>0</v>
      </c>
      <c r="R68" s="41">
        <v>0</v>
      </c>
      <c r="S68" s="41">
        <v>0</v>
      </c>
      <c r="T68" s="41">
        <v>0</v>
      </c>
      <c r="U68" s="41">
        <v>0</v>
      </c>
      <c r="V68" s="41">
        <v>0</v>
      </c>
      <c r="W68" s="16" t="s">
        <v>3106</v>
      </c>
      <c r="X68" s="16" t="s">
        <v>1385</v>
      </c>
      <c r="Y68" s="2" t="s">
        <v>52</v>
      </c>
      <c r="Z68" s="2" t="s">
        <v>52</v>
      </c>
      <c r="AA68" s="42"/>
      <c r="AB68" s="2" t="s">
        <v>52</v>
      </c>
    </row>
    <row r="69" spans="1:28" ht="30" customHeight="1" x14ac:dyDescent="0.3">
      <c r="A69" s="16" t="s">
        <v>439</v>
      </c>
      <c r="B69" s="16" t="s">
        <v>436</v>
      </c>
      <c r="C69" s="16" t="s">
        <v>437</v>
      </c>
      <c r="D69" s="40" t="s">
        <v>438</v>
      </c>
      <c r="E69" s="41">
        <v>0</v>
      </c>
      <c r="F69" s="16" t="s">
        <v>52</v>
      </c>
      <c r="G69" s="41">
        <v>6727</v>
      </c>
      <c r="H69" s="16" t="s">
        <v>3107</v>
      </c>
      <c r="I69" s="41">
        <v>7090</v>
      </c>
      <c r="J69" s="16" t="s">
        <v>3077</v>
      </c>
      <c r="K69" s="41">
        <v>6818</v>
      </c>
      <c r="L69" s="16" t="s">
        <v>3098</v>
      </c>
      <c r="M69" s="41">
        <v>0</v>
      </c>
      <c r="N69" s="16" t="s">
        <v>52</v>
      </c>
      <c r="O69" s="41">
        <f t="shared" ref="O69:O86" si="3">SMALL(E69:M69,COUNTIF(E69:M69,0)+1)</f>
        <v>6727</v>
      </c>
      <c r="P69" s="41">
        <v>0</v>
      </c>
      <c r="Q69" s="41">
        <v>0</v>
      </c>
      <c r="R69" s="41">
        <v>0</v>
      </c>
      <c r="S69" s="41">
        <v>0</v>
      </c>
      <c r="T69" s="41">
        <v>0</v>
      </c>
      <c r="U69" s="41">
        <v>0</v>
      </c>
      <c r="V69" s="41">
        <v>0</v>
      </c>
      <c r="W69" s="16" t="s">
        <v>3108</v>
      </c>
      <c r="X69" s="16" t="s">
        <v>52</v>
      </c>
      <c r="Y69" s="2" t="s">
        <v>52</v>
      </c>
      <c r="Z69" s="2" t="s">
        <v>52</v>
      </c>
      <c r="AA69" s="42"/>
      <c r="AB69" s="2" t="s">
        <v>52</v>
      </c>
    </row>
    <row r="70" spans="1:28" ht="30" customHeight="1" x14ac:dyDescent="0.3">
      <c r="A70" s="16" t="s">
        <v>1705</v>
      </c>
      <c r="B70" s="16" t="s">
        <v>1703</v>
      </c>
      <c r="C70" s="16" t="s">
        <v>1704</v>
      </c>
      <c r="D70" s="40" t="s">
        <v>78</v>
      </c>
      <c r="E70" s="41">
        <v>0</v>
      </c>
      <c r="F70" s="16" t="s">
        <v>52</v>
      </c>
      <c r="G70" s="41">
        <v>2390</v>
      </c>
      <c r="H70" s="16" t="s">
        <v>3109</v>
      </c>
      <c r="I70" s="41">
        <v>2460</v>
      </c>
      <c r="J70" s="16" t="s">
        <v>3110</v>
      </c>
      <c r="K70" s="41">
        <v>2170</v>
      </c>
      <c r="L70" s="16" t="s">
        <v>3111</v>
      </c>
      <c r="M70" s="41">
        <v>0</v>
      </c>
      <c r="N70" s="16" t="s">
        <v>52</v>
      </c>
      <c r="O70" s="41">
        <f t="shared" si="3"/>
        <v>2170</v>
      </c>
      <c r="P70" s="41">
        <v>0</v>
      </c>
      <c r="Q70" s="41">
        <v>0</v>
      </c>
      <c r="R70" s="41">
        <v>0</v>
      </c>
      <c r="S70" s="41">
        <v>0</v>
      </c>
      <c r="T70" s="41">
        <v>0</v>
      </c>
      <c r="U70" s="41">
        <v>0</v>
      </c>
      <c r="V70" s="41">
        <v>0</v>
      </c>
      <c r="W70" s="16" t="s">
        <v>3112</v>
      </c>
      <c r="X70" s="16" t="s">
        <v>52</v>
      </c>
      <c r="Y70" s="2" t="s">
        <v>52</v>
      </c>
      <c r="Z70" s="2" t="s">
        <v>52</v>
      </c>
      <c r="AA70" s="42"/>
      <c r="AB70" s="2" t="s">
        <v>52</v>
      </c>
    </row>
    <row r="71" spans="1:28" ht="30" customHeight="1" x14ac:dyDescent="0.3">
      <c r="A71" s="16" t="s">
        <v>1743</v>
      </c>
      <c r="B71" s="16" t="s">
        <v>1741</v>
      </c>
      <c r="C71" s="16" t="s">
        <v>1742</v>
      </c>
      <c r="D71" s="40" t="s">
        <v>78</v>
      </c>
      <c r="E71" s="41">
        <v>0</v>
      </c>
      <c r="F71" s="16" t="s">
        <v>52</v>
      </c>
      <c r="G71" s="41">
        <v>0</v>
      </c>
      <c r="H71" s="16" t="s">
        <v>52</v>
      </c>
      <c r="I71" s="41">
        <v>40000</v>
      </c>
      <c r="J71" s="16" t="s">
        <v>3113</v>
      </c>
      <c r="K71" s="41">
        <v>35000</v>
      </c>
      <c r="L71" s="16" t="s">
        <v>3114</v>
      </c>
      <c r="M71" s="41">
        <v>0</v>
      </c>
      <c r="N71" s="16" t="s">
        <v>52</v>
      </c>
      <c r="O71" s="41">
        <f t="shared" si="3"/>
        <v>35000</v>
      </c>
      <c r="P71" s="41">
        <v>0</v>
      </c>
      <c r="Q71" s="41">
        <v>0</v>
      </c>
      <c r="R71" s="41">
        <v>0</v>
      </c>
      <c r="S71" s="41">
        <v>0</v>
      </c>
      <c r="T71" s="41">
        <v>0</v>
      </c>
      <c r="U71" s="41">
        <v>0</v>
      </c>
      <c r="V71" s="41">
        <v>0</v>
      </c>
      <c r="W71" s="16" t="s">
        <v>3115</v>
      </c>
      <c r="X71" s="16" t="s">
        <v>52</v>
      </c>
      <c r="Y71" s="2" t="s">
        <v>52</v>
      </c>
      <c r="Z71" s="2" t="s">
        <v>52</v>
      </c>
      <c r="AA71" s="42"/>
      <c r="AB71" s="2" t="s">
        <v>52</v>
      </c>
    </row>
    <row r="72" spans="1:28" ht="30" customHeight="1" x14ac:dyDescent="0.3">
      <c r="A72" s="16" t="s">
        <v>1580</v>
      </c>
      <c r="B72" s="16" t="s">
        <v>1117</v>
      </c>
      <c r="C72" s="16" t="s">
        <v>1579</v>
      </c>
      <c r="D72" s="40" t="s">
        <v>670</v>
      </c>
      <c r="E72" s="41">
        <v>2139</v>
      </c>
      <c r="F72" s="16" t="s">
        <v>52</v>
      </c>
      <c r="G72" s="41">
        <v>3733.33</v>
      </c>
      <c r="H72" s="16" t="s">
        <v>3116</v>
      </c>
      <c r="I72" s="41">
        <v>3733.33</v>
      </c>
      <c r="J72" s="16" t="s">
        <v>3117</v>
      </c>
      <c r="K72" s="41">
        <v>0</v>
      </c>
      <c r="L72" s="16" t="s">
        <v>52</v>
      </c>
      <c r="M72" s="41">
        <v>0</v>
      </c>
      <c r="N72" s="16" t="s">
        <v>52</v>
      </c>
      <c r="O72" s="41">
        <f t="shared" si="3"/>
        <v>2139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  <c r="U72" s="41">
        <v>0</v>
      </c>
      <c r="V72" s="41">
        <v>0</v>
      </c>
      <c r="W72" s="16" t="s">
        <v>3118</v>
      </c>
      <c r="X72" s="16" t="s">
        <v>52</v>
      </c>
      <c r="Y72" s="2" t="s">
        <v>52</v>
      </c>
      <c r="Z72" s="2" t="s">
        <v>52</v>
      </c>
      <c r="AA72" s="42"/>
      <c r="AB72" s="2" t="s">
        <v>52</v>
      </c>
    </row>
    <row r="73" spans="1:28" ht="30" customHeight="1" x14ac:dyDescent="0.3">
      <c r="A73" s="16" t="s">
        <v>1869</v>
      </c>
      <c r="B73" s="16" t="s">
        <v>1867</v>
      </c>
      <c r="C73" s="16" t="s">
        <v>1868</v>
      </c>
      <c r="D73" s="40" t="s">
        <v>78</v>
      </c>
      <c r="E73" s="41">
        <v>0</v>
      </c>
      <c r="F73" s="16" t="s">
        <v>52</v>
      </c>
      <c r="G73" s="41">
        <v>41000</v>
      </c>
      <c r="H73" s="16" t="s">
        <v>3119</v>
      </c>
      <c r="I73" s="41">
        <v>42200</v>
      </c>
      <c r="J73" s="16" t="s">
        <v>3120</v>
      </c>
      <c r="K73" s="41">
        <v>41100</v>
      </c>
      <c r="L73" s="16" t="s">
        <v>3121</v>
      </c>
      <c r="M73" s="41">
        <v>0</v>
      </c>
      <c r="N73" s="16" t="s">
        <v>52</v>
      </c>
      <c r="O73" s="41">
        <f t="shared" si="3"/>
        <v>41000</v>
      </c>
      <c r="P73" s="41">
        <v>0</v>
      </c>
      <c r="Q73" s="41">
        <v>0</v>
      </c>
      <c r="R73" s="41">
        <v>0</v>
      </c>
      <c r="S73" s="41">
        <v>0</v>
      </c>
      <c r="T73" s="41">
        <v>0</v>
      </c>
      <c r="U73" s="41">
        <v>0</v>
      </c>
      <c r="V73" s="41">
        <v>0</v>
      </c>
      <c r="W73" s="16" t="s">
        <v>3122</v>
      </c>
      <c r="X73" s="16" t="s">
        <v>52</v>
      </c>
      <c r="Y73" s="2" t="s">
        <v>52</v>
      </c>
      <c r="Z73" s="2" t="s">
        <v>52</v>
      </c>
      <c r="AA73" s="42"/>
      <c r="AB73" s="2" t="s">
        <v>52</v>
      </c>
    </row>
    <row r="74" spans="1:28" ht="30" customHeight="1" x14ac:dyDescent="0.3">
      <c r="A74" s="16" t="s">
        <v>1875</v>
      </c>
      <c r="B74" s="16" t="s">
        <v>1867</v>
      </c>
      <c r="C74" s="16" t="s">
        <v>1874</v>
      </c>
      <c r="D74" s="40" t="s">
        <v>78</v>
      </c>
      <c r="E74" s="41">
        <v>0</v>
      </c>
      <c r="F74" s="16" t="s">
        <v>52</v>
      </c>
      <c r="G74" s="41">
        <v>99000</v>
      </c>
      <c r="H74" s="16" t="s">
        <v>3119</v>
      </c>
      <c r="I74" s="41">
        <v>81000</v>
      </c>
      <c r="J74" s="16" t="s">
        <v>3120</v>
      </c>
      <c r="K74" s="41">
        <v>85000</v>
      </c>
      <c r="L74" s="16" t="s">
        <v>3121</v>
      </c>
      <c r="M74" s="41">
        <v>0</v>
      </c>
      <c r="N74" s="16" t="s">
        <v>52</v>
      </c>
      <c r="O74" s="41">
        <f t="shared" si="3"/>
        <v>81000</v>
      </c>
      <c r="P74" s="41">
        <v>0</v>
      </c>
      <c r="Q74" s="41">
        <v>0</v>
      </c>
      <c r="R74" s="41">
        <v>0</v>
      </c>
      <c r="S74" s="41">
        <v>0</v>
      </c>
      <c r="T74" s="41">
        <v>0</v>
      </c>
      <c r="U74" s="41">
        <v>0</v>
      </c>
      <c r="V74" s="41">
        <v>0</v>
      </c>
      <c r="W74" s="16" t="s">
        <v>3123</v>
      </c>
      <c r="X74" s="16" t="s">
        <v>52</v>
      </c>
      <c r="Y74" s="2" t="s">
        <v>52</v>
      </c>
      <c r="Z74" s="2" t="s">
        <v>52</v>
      </c>
      <c r="AA74" s="42"/>
      <c r="AB74" s="2" t="s">
        <v>52</v>
      </c>
    </row>
    <row r="75" spans="1:28" ht="30" customHeight="1" x14ac:dyDescent="0.3">
      <c r="A75" s="16" t="s">
        <v>2001</v>
      </c>
      <c r="B75" s="16" t="s">
        <v>1999</v>
      </c>
      <c r="C75" s="16" t="s">
        <v>2000</v>
      </c>
      <c r="D75" s="40" t="s">
        <v>78</v>
      </c>
      <c r="E75" s="41">
        <v>0</v>
      </c>
      <c r="F75" s="16" t="s">
        <v>52</v>
      </c>
      <c r="G75" s="41">
        <v>29500</v>
      </c>
      <c r="H75" s="16" t="s">
        <v>3124</v>
      </c>
      <c r="I75" s="41">
        <v>29500</v>
      </c>
      <c r="J75" s="16" t="s">
        <v>3125</v>
      </c>
      <c r="K75" s="41">
        <v>0</v>
      </c>
      <c r="L75" s="16" t="s">
        <v>52</v>
      </c>
      <c r="M75" s="41">
        <v>0</v>
      </c>
      <c r="N75" s="16" t="s">
        <v>52</v>
      </c>
      <c r="O75" s="41">
        <f t="shared" si="3"/>
        <v>29500</v>
      </c>
      <c r="P75" s="41">
        <v>0</v>
      </c>
      <c r="Q75" s="41">
        <v>0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16" t="s">
        <v>3126</v>
      </c>
      <c r="X75" s="16" t="s">
        <v>52</v>
      </c>
      <c r="Y75" s="2" t="s">
        <v>52</v>
      </c>
      <c r="Z75" s="2" t="s">
        <v>52</v>
      </c>
      <c r="AA75" s="42"/>
      <c r="AB75" s="2" t="s">
        <v>52</v>
      </c>
    </row>
    <row r="76" spans="1:28" ht="30" customHeight="1" x14ac:dyDescent="0.3">
      <c r="A76" s="16" t="s">
        <v>2090</v>
      </c>
      <c r="B76" s="16" t="s">
        <v>2088</v>
      </c>
      <c r="C76" s="16" t="s">
        <v>2089</v>
      </c>
      <c r="D76" s="40" t="s">
        <v>78</v>
      </c>
      <c r="E76" s="41">
        <v>6186</v>
      </c>
      <c r="F76" s="16" t="s">
        <v>52</v>
      </c>
      <c r="G76" s="41">
        <v>6049</v>
      </c>
      <c r="H76" s="16" t="s">
        <v>3127</v>
      </c>
      <c r="I76" s="41">
        <v>6419</v>
      </c>
      <c r="J76" s="16" t="s">
        <v>3128</v>
      </c>
      <c r="K76" s="41">
        <v>7160</v>
      </c>
      <c r="L76" s="16" t="s">
        <v>3129</v>
      </c>
      <c r="M76" s="41">
        <v>0</v>
      </c>
      <c r="N76" s="16" t="s">
        <v>52</v>
      </c>
      <c r="O76" s="41">
        <f t="shared" si="3"/>
        <v>6049</v>
      </c>
      <c r="P76" s="41">
        <v>0</v>
      </c>
      <c r="Q76" s="41">
        <v>0</v>
      </c>
      <c r="R76" s="41">
        <v>0</v>
      </c>
      <c r="S76" s="41">
        <v>0</v>
      </c>
      <c r="T76" s="41">
        <v>0</v>
      </c>
      <c r="U76" s="41">
        <v>0</v>
      </c>
      <c r="V76" s="41">
        <v>0</v>
      </c>
      <c r="W76" s="16" t="s">
        <v>3130</v>
      </c>
      <c r="X76" s="16" t="s">
        <v>52</v>
      </c>
      <c r="Y76" s="2" t="s">
        <v>52</v>
      </c>
      <c r="Z76" s="2" t="s">
        <v>52</v>
      </c>
      <c r="AA76" s="42"/>
      <c r="AB76" s="2" t="s">
        <v>52</v>
      </c>
    </row>
    <row r="77" spans="1:28" ht="30" customHeight="1" x14ac:dyDescent="0.3">
      <c r="A77" s="16" t="s">
        <v>2105</v>
      </c>
      <c r="B77" s="16" t="s">
        <v>2103</v>
      </c>
      <c r="C77" s="16" t="s">
        <v>2104</v>
      </c>
      <c r="D77" s="40" t="s">
        <v>78</v>
      </c>
      <c r="E77" s="41">
        <v>0</v>
      </c>
      <c r="F77" s="16" t="s">
        <v>52</v>
      </c>
      <c r="G77" s="41">
        <v>0</v>
      </c>
      <c r="H77" s="16" t="s">
        <v>52</v>
      </c>
      <c r="I77" s="41">
        <v>0</v>
      </c>
      <c r="J77" s="16" t="s">
        <v>52</v>
      </c>
      <c r="K77" s="41">
        <v>27000</v>
      </c>
      <c r="L77" s="16" t="s">
        <v>3131</v>
      </c>
      <c r="M77" s="41">
        <v>0</v>
      </c>
      <c r="N77" s="16" t="s">
        <v>52</v>
      </c>
      <c r="O77" s="41">
        <f t="shared" si="3"/>
        <v>27000</v>
      </c>
      <c r="P77" s="41">
        <v>0</v>
      </c>
      <c r="Q77" s="41">
        <v>0</v>
      </c>
      <c r="R77" s="41">
        <v>0</v>
      </c>
      <c r="S77" s="41">
        <v>0</v>
      </c>
      <c r="T77" s="41">
        <v>0</v>
      </c>
      <c r="U77" s="41">
        <v>0</v>
      </c>
      <c r="V77" s="41">
        <v>0</v>
      </c>
      <c r="W77" s="16" t="s">
        <v>3132</v>
      </c>
      <c r="X77" s="16" t="s">
        <v>52</v>
      </c>
      <c r="Y77" s="2" t="s">
        <v>52</v>
      </c>
      <c r="Z77" s="2" t="s">
        <v>52</v>
      </c>
      <c r="AA77" s="42"/>
      <c r="AB77" s="2" t="s">
        <v>52</v>
      </c>
    </row>
    <row r="78" spans="1:28" ht="30" customHeight="1" x14ac:dyDescent="0.3">
      <c r="A78" s="16" t="s">
        <v>2099</v>
      </c>
      <c r="B78" s="16" t="s">
        <v>2097</v>
      </c>
      <c r="C78" s="16" t="s">
        <v>2098</v>
      </c>
      <c r="D78" s="40" t="s">
        <v>78</v>
      </c>
      <c r="E78" s="41">
        <v>14596</v>
      </c>
      <c r="F78" s="16" t="s">
        <v>52</v>
      </c>
      <c r="G78" s="41">
        <v>17314.810000000001</v>
      </c>
      <c r="H78" s="16" t="s">
        <v>3133</v>
      </c>
      <c r="I78" s="41">
        <v>14564.81</v>
      </c>
      <c r="J78" s="16" t="s">
        <v>3134</v>
      </c>
      <c r="K78" s="41">
        <v>0</v>
      </c>
      <c r="L78" s="16" t="s">
        <v>52</v>
      </c>
      <c r="M78" s="41">
        <v>0</v>
      </c>
      <c r="N78" s="16" t="s">
        <v>52</v>
      </c>
      <c r="O78" s="41">
        <f t="shared" si="3"/>
        <v>14564.81</v>
      </c>
      <c r="P78" s="41">
        <v>0</v>
      </c>
      <c r="Q78" s="41">
        <v>0</v>
      </c>
      <c r="R78" s="41">
        <v>0</v>
      </c>
      <c r="S78" s="41">
        <v>0</v>
      </c>
      <c r="T78" s="41">
        <v>0</v>
      </c>
      <c r="U78" s="41">
        <v>0</v>
      </c>
      <c r="V78" s="41">
        <v>0</v>
      </c>
      <c r="W78" s="16" t="s">
        <v>3135</v>
      </c>
      <c r="X78" s="16" t="s">
        <v>52</v>
      </c>
      <c r="Y78" s="2" t="s">
        <v>52</v>
      </c>
      <c r="Z78" s="2" t="s">
        <v>52</v>
      </c>
      <c r="AA78" s="42"/>
      <c r="AB78" s="2" t="s">
        <v>52</v>
      </c>
    </row>
    <row r="79" spans="1:28" ht="30" customHeight="1" x14ac:dyDescent="0.3">
      <c r="A79" s="16" t="s">
        <v>407</v>
      </c>
      <c r="B79" s="16" t="s">
        <v>405</v>
      </c>
      <c r="C79" s="16" t="s">
        <v>406</v>
      </c>
      <c r="D79" s="40" t="s">
        <v>78</v>
      </c>
      <c r="E79" s="41">
        <v>0</v>
      </c>
      <c r="F79" s="16" t="s">
        <v>52</v>
      </c>
      <c r="G79" s="41">
        <v>0</v>
      </c>
      <c r="H79" s="16" t="s">
        <v>52</v>
      </c>
      <c r="I79" s="41">
        <v>76500</v>
      </c>
      <c r="J79" s="16" t="s">
        <v>3136</v>
      </c>
      <c r="K79" s="41">
        <v>0</v>
      </c>
      <c r="L79" s="16" t="s">
        <v>52</v>
      </c>
      <c r="M79" s="41">
        <v>0</v>
      </c>
      <c r="N79" s="16" t="s">
        <v>52</v>
      </c>
      <c r="O79" s="41">
        <f t="shared" si="3"/>
        <v>76500</v>
      </c>
      <c r="P79" s="41">
        <v>0</v>
      </c>
      <c r="Q79" s="41">
        <v>0</v>
      </c>
      <c r="R79" s="41">
        <v>0</v>
      </c>
      <c r="S79" s="41">
        <v>0</v>
      </c>
      <c r="T79" s="41">
        <v>0</v>
      </c>
      <c r="U79" s="41">
        <v>0</v>
      </c>
      <c r="V79" s="41">
        <v>0</v>
      </c>
      <c r="W79" s="16" t="s">
        <v>3137</v>
      </c>
      <c r="X79" s="16" t="s">
        <v>52</v>
      </c>
      <c r="Y79" s="2" t="s">
        <v>52</v>
      </c>
      <c r="Z79" s="2" t="s">
        <v>52</v>
      </c>
      <c r="AA79" s="42"/>
      <c r="AB79" s="2" t="s">
        <v>52</v>
      </c>
    </row>
    <row r="80" spans="1:28" ht="30" customHeight="1" x14ac:dyDescent="0.3">
      <c r="A80" s="16" t="s">
        <v>1356</v>
      </c>
      <c r="B80" s="16" t="s">
        <v>1354</v>
      </c>
      <c r="C80" s="16" t="s">
        <v>1355</v>
      </c>
      <c r="D80" s="40" t="s">
        <v>78</v>
      </c>
      <c r="E80" s="41">
        <v>0</v>
      </c>
      <c r="F80" s="16" t="s">
        <v>52</v>
      </c>
      <c r="G80" s="41">
        <v>0</v>
      </c>
      <c r="H80" s="16" t="s">
        <v>52</v>
      </c>
      <c r="I80" s="41">
        <v>41580</v>
      </c>
      <c r="J80" s="16" t="s">
        <v>3127</v>
      </c>
      <c r="K80" s="41">
        <v>0</v>
      </c>
      <c r="L80" s="16" t="s">
        <v>52</v>
      </c>
      <c r="M80" s="41">
        <v>0</v>
      </c>
      <c r="N80" s="16" t="s">
        <v>52</v>
      </c>
      <c r="O80" s="41">
        <f t="shared" si="3"/>
        <v>41580</v>
      </c>
      <c r="P80" s="41">
        <v>0</v>
      </c>
      <c r="Q80" s="41">
        <v>0</v>
      </c>
      <c r="R80" s="41">
        <v>0</v>
      </c>
      <c r="S80" s="41">
        <v>0</v>
      </c>
      <c r="T80" s="41">
        <v>0</v>
      </c>
      <c r="U80" s="41">
        <v>0</v>
      </c>
      <c r="V80" s="41">
        <v>0</v>
      </c>
      <c r="W80" s="16" t="s">
        <v>3138</v>
      </c>
      <c r="X80" s="16" t="s">
        <v>52</v>
      </c>
      <c r="Y80" s="2" t="s">
        <v>52</v>
      </c>
      <c r="Z80" s="2" t="s">
        <v>52</v>
      </c>
      <c r="AA80" s="42"/>
      <c r="AB80" s="2" t="s">
        <v>52</v>
      </c>
    </row>
    <row r="81" spans="1:28" ht="30" customHeight="1" x14ac:dyDescent="0.3">
      <c r="A81" s="16" t="s">
        <v>1360</v>
      </c>
      <c r="B81" s="16" t="s">
        <v>1358</v>
      </c>
      <c r="C81" s="16" t="s">
        <v>1359</v>
      </c>
      <c r="D81" s="40" t="s">
        <v>72</v>
      </c>
      <c r="E81" s="41">
        <v>0</v>
      </c>
      <c r="F81" s="16" t="s">
        <v>52</v>
      </c>
      <c r="G81" s="41">
        <v>1320</v>
      </c>
      <c r="H81" s="16" t="s">
        <v>3139</v>
      </c>
      <c r="I81" s="41">
        <v>0</v>
      </c>
      <c r="J81" s="16" t="s">
        <v>52</v>
      </c>
      <c r="K81" s="41">
        <v>1320</v>
      </c>
      <c r="L81" s="16" t="s">
        <v>3140</v>
      </c>
      <c r="M81" s="41">
        <v>0</v>
      </c>
      <c r="N81" s="16" t="s">
        <v>52</v>
      </c>
      <c r="O81" s="41">
        <f t="shared" si="3"/>
        <v>1320</v>
      </c>
      <c r="P81" s="41">
        <v>0</v>
      </c>
      <c r="Q81" s="41">
        <v>0</v>
      </c>
      <c r="R81" s="41">
        <v>0</v>
      </c>
      <c r="S81" s="41">
        <v>0</v>
      </c>
      <c r="T81" s="41">
        <v>0</v>
      </c>
      <c r="U81" s="41">
        <v>0</v>
      </c>
      <c r="V81" s="41">
        <v>0</v>
      </c>
      <c r="W81" s="16" t="s">
        <v>3141</v>
      </c>
      <c r="X81" s="16" t="s">
        <v>52</v>
      </c>
      <c r="Y81" s="2" t="s">
        <v>52</v>
      </c>
      <c r="Z81" s="2" t="s">
        <v>52</v>
      </c>
      <c r="AA81" s="42"/>
      <c r="AB81" s="2" t="s">
        <v>52</v>
      </c>
    </row>
    <row r="82" spans="1:28" ht="30" customHeight="1" x14ac:dyDescent="0.3">
      <c r="A82" s="16" t="s">
        <v>337</v>
      </c>
      <c r="B82" s="16" t="s">
        <v>334</v>
      </c>
      <c r="C82" s="16" t="s">
        <v>335</v>
      </c>
      <c r="D82" s="40" t="s">
        <v>78</v>
      </c>
      <c r="E82" s="41">
        <v>0</v>
      </c>
      <c r="F82" s="16" t="s">
        <v>52</v>
      </c>
      <c r="G82" s="41">
        <v>182000</v>
      </c>
      <c r="H82" s="16" t="s">
        <v>3142</v>
      </c>
      <c r="I82" s="41">
        <v>0</v>
      </c>
      <c r="J82" s="16" t="s">
        <v>52</v>
      </c>
      <c r="K82" s="41">
        <v>204000</v>
      </c>
      <c r="L82" s="16" t="s">
        <v>3143</v>
      </c>
      <c r="M82" s="41">
        <v>0</v>
      </c>
      <c r="N82" s="16" t="s">
        <v>52</v>
      </c>
      <c r="O82" s="41">
        <f t="shared" si="3"/>
        <v>182000</v>
      </c>
      <c r="P82" s="41">
        <v>0</v>
      </c>
      <c r="Q82" s="41">
        <v>0</v>
      </c>
      <c r="R82" s="41">
        <v>0</v>
      </c>
      <c r="S82" s="41">
        <v>0</v>
      </c>
      <c r="T82" s="41">
        <v>0</v>
      </c>
      <c r="U82" s="41">
        <v>0</v>
      </c>
      <c r="V82" s="41">
        <v>0</v>
      </c>
      <c r="W82" s="16" t="s">
        <v>3144</v>
      </c>
      <c r="X82" s="16" t="s">
        <v>52</v>
      </c>
      <c r="Y82" s="2" t="s">
        <v>52</v>
      </c>
      <c r="Z82" s="2" t="s">
        <v>52</v>
      </c>
      <c r="AA82" s="42"/>
      <c r="AB82" s="2" t="s">
        <v>52</v>
      </c>
    </row>
    <row r="83" spans="1:28" ht="30" customHeight="1" x14ac:dyDescent="0.3">
      <c r="A83" s="16" t="s">
        <v>2034</v>
      </c>
      <c r="B83" s="16" t="s">
        <v>2026</v>
      </c>
      <c r="C83" s="16" t="s">
        <v>2033</v>
      </c>
      <c r="D83" s="40" t="s">
        <v>78</v>
      </c>
      <c r="E83" s="41">
        <v>3148</v>
      </c>
      <c r="F83" s="16" t="s">
        <v>52</v>
      </c>
      <c r="G83" s="41">
        <v>2950</v>
      </c>
      <c r="H83" s="16" t="s">
        <v>3034</v>
      </c>
      <c r="I83" s="41">
        <v>3086</v>
      </c>
      <c r="J83" s="16" t="s">
        <v>3033</v>
      </c>
      <c r="K83" s="41">
        <v>3024</v>
      </c>
      <c r="L83" s="16" t="s">
        <v>3145</v>
      </c>
      <c r="M83" s="41">
        <v>0</v>
      </c>
      <c r="N83" s="16" t="s">
        <v>52</v>
      </c>
      <c r="O83" s="41">
        <f t="shared" si="3"/>
        <v>2950</v>
      </c>
      <c r="P83" s="41">
        <v>0</v>
      </c>
      <c r="Q83" s="41">
        <v>0</v>
      </c>
      <c r="R83" s="41">
        <v>0</v>
      </c>
      <c r="S83" s="41">
        <v>0</v>
      </c>
      <c r="T83" s="41">
        <v>0</v>
      </c>
      <c r="U83" s="41">
        <v>0</v>
      </c>
      <c r="V83" s="41">
        <v>0</v>
      </c>
      <c r="W83" s="16" t="s">
        <v>3146</v>
      </c>
      <c r="X83" s="16" t="s">
        <v>52</v>
      </c>
      <c r="Y83" s="2" t="s">
        <v>52</v>
      </c>
      <c r="Z83" s="2" t="s">
        <v>52</v>
      </c>
      <c r="AA83" s="42"/>
      <c r="AB83" s="2" t="s">
        <v>52</v>
      </c>
    </row>
    <row r="84" spans="1:28" ht="30" customHeight="1" x14ac:dyDescent="0.3">
      <c r="A84" s="16" t="s">
        <v>2028</v>
      </c>
      <c r="B84" s="16" t="s">
        <v>2026</v>
      </c>
      <c r="C84" s="16" t="s">
        <v>2027</v>
      </c>
      <c r="D84" s="40" t="s">
        <v>78</v>
      </c>
      <c r="E84" s="41">
        <v>3114</v>
      </c>
      <c r="F84" s="16" t="s">
        <v>52</v>
      </c>
      <c r="G84" s="41">
        <v>3101.85</v>
      </c>
      <c r="H84" s="16" t="s">
        <v>3145</v>
      </c>
      <c r="I84" s="41">
        <v>3238.88</v>
      </c>
      <c r="J84" s="16" t="s">
        <v>3147</v>
      </c>
      <c r="K84" s="41">
        <v>0</v>
      </c>
      <c r="L84" s="16" t="s">
        <v>52</v>
      </c>
      <c r="M84" s="41">
        <v>0</v>
      </c>
      <c r="N84" s="16" t="s">
        <v>52</v>
      </c>
      <c r="O84" s="41">
        <f t="shared" si="3"/>
        <v>3101.85</v>
      </c>
      <c r="P84" s="41">
        <v>0</v>
      </c>
      <c r="Q84" s="41">
        <v>0</v>
      </c>
      <c r="R84" s="41">
        <v>0</v>
      </c>
      <c r="S84" s="41">
        <v>0</v>
      </c>
      <c r="T84" s="41">
        <v>0</v>
      </c>
      <c r="U84" s="41">
        <v>0</v>
      </c>
      <c r="V84" s="41">
        <v>0</v>
      </c>
      <c r="W84" s="16" t="s">
        <v>3148</v>
      </c>
      <c r="X84" s="16" t="s">
        <v>52</v>
      </c>
      <c r="Y84" s="2" t="s">
        <v>52</v>
      </c>
      <c r="Z84" s="2" t="s">
        <v>52</v>
      </c>
      <c r="AA84" s="42"/>
      <c r="AB84" s="2" t="s">
        <v>52</v>
      </c>
    </row>
    <row r="85" spans="1:28" ht="30" customHeight="1" x14ac:dyDescent="0.3">
      <c r="A85" s="16" t="s">
        <v>360</v>
      </c>
      <c r="B85" s="16" t="s">
        <v>357</v>
      </c>
      <c r="C85" s="16" t="s">
        <v>358</v>
      </c>
      <c r="D85" s="40" t="s">
        <v>78</v>
      </c>
      <c r="E85" s="41">
        <v>0</v>
      </c>
      <c r="F85" s="16" t="s">
        <v>52</v>
      </c>
      <c r="G85" s="41">
        <v>27000</v>
      </c>
      <c r="H85" s="16" t="s">
        <v>3149</v>
      </c>
      <c r="I85" s="41">
        <v>28000</v>
      </c>
      <c r="J85" s="16" t="s">
        <v>3150</v>
      </c>
      <c r="K85" s="41">
        <v>28000</v>
      </c>
      <c r="L85" s="16" t="s">
        <v>3151</v>
      </c>
      <c r="M85" s="41">
        <v>0</v>
      </c>
      <c r="N85" s="16" t="s">
        <v>52</v>
      </c>
      <c r="O85" s="41">
        <f t="shared" si="3"/>
        <v>27000</v>
      </c>
      <c r="P85" s="41">
        <v>0</v>
      </c>
      <c r="Q85" s="41">
        <v>0</v>
      </c>
      <c r="R85" s="41">
        <v>0</v>
      </c>
      <c r="S85" s="41">
        <v>0</v>
      </c>
      <c r="T85" s="41">
        <v>0</v>
      </c>
      <c r="U85" s="41">
        <v>0</v>
      </c>
      <c r="V85" s="41">
        <v>0</v>
      </c>
      <c r="W85" s="16" t="s">
        <v>3152</v>
      </c>
      <c r="X85" s="16" t="s">
        <v>359</v>
      </c>
      <c r="Y85" s="2" t="s">
        <v>52</v>
      </c>
      <c r="Z85" s="2" t="s">
        <v>52</v>
      </c>
      <c r="AA85" s="42"/>
      <c r="AB85" s="2" t="s">
        <v>52</v>
      </c>
    </row>
    <row r="86" spans="1:28" ht="30" customHeight="1" x14ac:dyDescent="0.3">
      <c r="A86" s="16" t="s">
        <v>1967</v>
      </c>
      <c r="B86" s="16" t="s">
        <v>1965</v>
      </c>
      <c r="C86" s="16" t="s">
        <v>1966</v>
      </c>
      <c r="D86" s="40" t="s">
        <v>78</v>
      </c>
      <c r="E86" s="41">
        <v>5415</v>
      </c>
      <c r="F86" s="16" t="s">
        <v>52</v>
      </c>
      <c r="G86" s="41">
        <v>5700</v>
      </c>
      <c r="H86" s="16" t="s">
        <v>3153</v>
      </c>
      <c r="I86" s="41">
        <v>5700</v>
      </c>
      <c r="J86" s="16" t="s">
        <v>3154</v>
      </c>
      <c r="K86" s="41">
        <v>5700</v>
      </c>
      <c r="L86" s="16" t="s">
        <v>3155</v>
      </c>
      <c r="M86" s="41">
        <v>0</v>
      </c>
      <c r="N86" s="16" t="s">
        <v>52</v>
      </c>
      <c r="O86" s="41">
        <f t="shared" si="3"/>
        <v>5415</v>
      </c>
      <c r="P86" s="41">
        <v>0</v>
      </c>
      <c r="Q86" s="41">
        <v>0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16" t="s">
        <v>3156</v>
      </c>
      <c r="X86" s="16" t="s">
        <v>52</v>
      </c>
      <c r="Y86" s="2" t="s">
        <v>52</v>
      </c>
      <c r="Z86" s="2" t="s">
        <v>52</v>
      </c>
      <c r="AA86" s="42"/>
      <c r="AB86" s="2" t="s">
        <v>52</v>
      </c>
    </row>
    <row r="87" spans="1:28" ht="30" customHeight="1" x14ac:dyDescent="0.3">
      <c r="A87" s="16" t="s">
        <v>442</v>
      </c>
      <c r="B87" s="16" t="s">
        <v>441</v>
      </c>
      <c r="C87" s="16" t="s">
        <v>52</v>
      </c>
      <c r="D87" s="40" t="s">
        <v>93</v>
      </c>
      <c r="E87" s="41">
        <v>0</v>
      </c>
      <c r="F87" s="16" t="s">
        <v>52</v>
      </c>
      <c r="G87" s="41">
        <v>0</v>
      </c>
      <c r="H87" s="16" t="s">
        <v>52</v>
      </c>
      <c r="I87" s="41">
        <v>0</v>
      </c>
      <c r="J87" s="16" t="s">
        <v>52</v>
      </c>
      <c r="K87" s="41">
        <v>0</v>
      </c>
      <c r="L87" s="16" t="s">
        <v>52</v>
      </c>
      <c r="M87" s="41">
        <v>0</v>
      </c>
      <c r="N87" s="16" t="s">
        <v>52</v>
      </c>
      <c r="O87" s="41">
        <v>0</v>
      </c>
      <c r="P87" s="41">
        <v>0</v>
      </c>
      <c r="Q87" s="41">
        <v>0</v>
      </c>
      <c r="R87" s="41">
        <v>0</v>
      </c>
      <c r="S87" s="41">
        <v>0</v>
      </c>
      <c r="T87" s="41">
        <v>0</v>
      </c>
      <c r="U87" s="41">
        <v>741</v>
      </c>
      <c r="V87" s="41">
        <f>SMALL(Q87:U87,COUNTIF(Q87:U87,0)+1)</f>
        <v>741</v>
      </c>
      <c r="W87" s="16" t="s">
        <v>3157</v>
      </c>
      <c r="X87" s="16" t="s">
        <v>52</v>
      </c>
      <c r="Y87" s="2" t="s">
        <v>2311</v>
      </c>
      <c r="Z87" s="2" t="s">
        <v>52</v>
      </c>
      <c r="AA87" s="42"/>
      <c r="AB87" s="2" t="s">
        <v>52</v>
      </c>
    </row>
    <row r="88" spans="1:28" ht="30" customHeight="1" x14ac:dyDescent="0.3">
      <c r="A88" s="16" t="s">
        <v>1977</v>
      </c>
      <c r="B88" s="16" t="s">
        <v>1975</v>
      </c>
      <c r="C88" s="16" t="s">
        <v>1976</v>
      </c>
      <c r="D88" s="40" t="s">
        <v>78</v>
      </c>
      <c r="E88" s="41">
        <v>17100</v>
      </c>
      <c r="F88" s="16" t="s">
        <v>52</v>
      </c>
      <c r="G88" s="41">
        <v>21500</v>
      </c>
      <c r="H88" s="16" t="s">
        <v>3158</v>
      </c>
      <c r="I88" s="41">
        <v>12000</v>
      </c>
      <c r="J88" s="16" t="s">
        <v>3159</v>
      </c>
      <c r="K88" s="41">
        <v>19000</v>
      </c>
      <c r="L88" s="16" t="s">
        <v>3160</v>
      </c>
      <c r="M88" s="41">
        <v>0</v>
      </c>
      <c r="N88" s="16" t="s">
        <v>52</v>
      </c>
      <c r="O88" s="41">
        <f t="shared" ref="O88:O132" si="4">SMALL(E88:M88,COUNTIF(E88:M88,0)+1)</f>
        <v>12000</v>
      </c>
      <c r="P88" s="41">
        <v>0</v>
      </c>
      <c r="Q88" s="41">
        <v>0</v>
      </c>
      <c r="R88" s="41">
        <v>0</v>
      </c>
      <c r="S88" s="41">
        <v>0</v>
      </c>
      <c r="T88" s="41">
        <v>0</v>
      </c>
      <c r="U88" s="41">
        <v>0</v>
      </c>
      <c r="V88" s="41">
        <v>0</v>
      </c>
      <c r="W88" s="16" t="s">
        <v>3161</v>
      </c>
      <c r="X88" s="16" t="s">
        <v>52</v>
      </c>
      <c r="Y88" s="2" t="s">
        <v>52</v>
      </c>
      <c r="Z88" s="2" t="s">
        <v>52</v>
      </c>
      <c r="AA88" s="42"/>
      <c r="AB88" s="2" t="s">
        <v>52</v>
      </c>
    </row>
    <row r="89" spans="1:28" ht="30" customHeight="1" x14ac:dyDescent="0.3">
      <c r="A89" s="16" t="s">
        <v>1213</v>
      </c>
      <c r="B89" s="16" t="s">
        <v>1211</v>
      </c>
      <c r="C89" s="16" t="s">
        <v>1212</v>
      </c>
      <c r="D89" s="40" t="s">
        <v>72</v>
      </c>
      <c r="E89" s="41">
        <v>4037</v>
      </c>
      <c r="F89" s="16" t="s">
        <v>52</v>
      </c>
      <c r="G89" s="41">
        <v>4375</v>
      </c>
      <c r="H89" s="16" t="s">
        <v>3162</v>
      </c>
      <c r="I89" s="41">
        <v>6300</v>
      </c>
      <c r="J89" s="16" t="s">
        <v>3163</v>
      </c>
      <c r="K89" s="41">
        <v>4250</v>
      </c>
      <c r="L89" s="16" t="s">
        <v>3164</v>
      </c>
      <c r="M89" s="41">
        <v>0</v>
      </c>
      <c r="N89" s="16" t="s">
        <v>52</v>
      </c>
      <c r="O89" s="41">
        <f t="shared" si="4"/>
        <v>4037</v>
      </c>
      <c r="P89" s="41">
        <v>0</v>
      </c>
      <c r="Q89" s="41">
        <v>0</v>
      </c>
      <c r="R89" s="41">
        <v>0</v>
      </c>
      <c r="S89" s="41">
        <v>0</v>
      </c>
      <c r="T89" s="41">
        <v>0</v>
      </c>
      <c r="U89" s="41">
        <v>0</v>
      </c>
      <c r="V89" s="41">
        <v>0</v>
      </c>
      <c r="W89" s="16" t="s">
        <v>3165</v>
      </c>
      <c r="X89" s="16" t="s">
        <v>52</v>
      </c>
      <c r="Y89" s="2" t="s">
        <v>52</v>
      </c>
      <c r="Z89" s="2" t="s">
        <v>52</v>
      </c>
      <c r="AA89" s="42"/>
      <c r="AB89" s="2" t="s">
        <v>52</v>
      </c>
    </row>
    <row r="90" spans="1:28" ht="30" customHeight="1" x14ac:dyDescent="0.3">
      <c r="A90" s="16" t="s">
        <v>1220</v>
      </c>
      <c r="B90" s="16" t="s">
        <v>1215</v>
      </c>
      <c r="C90" s="16" t="s">
        <v>1219</v>
      </c>
      <c r="D90" s="40" t="s">
        <v>222</v>
      </c>
      <c r="E90" s="41">
        <v>1330</v>
      </c>
      <c r="F90" s="16" t="s">
        <v>52</v>
      </c>
      <c r="G90" s="41">
        <v>1300</v>
      </c>
      <c r="H90" s="16" t="s">
        <v>3166</v>
      </c>
      <c r="I90" s="41">
        <v>2300</v>
      </c>
      <c r="J90" s="16" t="s">
        <v>3163</v>
      </c>
      <c r="K90" s="41">
        <v>1400</v>
      </c>
      <c r="L90" s="16" t="s">
        <v>3164</v>
      </c>
      <c r="M90" s="41">
        <v>0</v>
      </c>
      <c r="N90" s="16" t="s">
        <v>52</v>
      </c>
      <c r="O90" s="41">
        <f t="shared" si="4"/>
        <v>1300</v>
      </c>
      <c r="P90" s="41">
        <v>0</v>
      </c>
      <c r="Q90" s="41">
        <v>0</v>
      </c>
      <c r="R90" s="41">
        <v>0</v>
      </c>
      <c r="S90" s="41">
        <v>0</v>
      </c>
      <c r="T90" s="41">
        <v>0</v>
      </c>
      <c r="U90" s="41">
        <v>0</v>
      </c>
      <c r="V90" s="41">
        <v>0</v>
      </c>
      <c r="W90" s="16" t="s">
        <v>3167</v>
      </c>
      <c r="X90" s="16" t="s">
        <v>52</v>
      </c>
      <c r="Y90" s="2" t="s">
        <v>52</v>
      </c>
      <c r="Z90" s="2" t="s">
        <v>52</v>
      </c>
      <c r="AA90" s="42"/>
      <c r="AB90" s="2" t="s">
        <v>52</v>
      </c>
    </row>
    <row r="91" spans="1:28" ht="30" customHeight="1" x14ac:dyDescent="0.3">
      <c r="A91" s="16" t="s">
        <v>1217</v>
      </c>
      <c r="B91" s="16" t="s">
        <v>1215</v>
      </c>
      <c r="C91" s="16" t="s">
        <v>1216</v>
      </c>
      <c r="D91" s="40" t="s">
        <v>222</v>
      </c>
      <c r="E91" s="41">
        <v>1590</v>
      </c>
      <c r="F91" s="16" t="s">
        <v>52</v>
      </c>
      <c r="G91" s="41">
        <v>2300</v>
      </c>
      <c r="H91" s="16" t="s">
        <v>3162</v>
      </c>
      <c r="I91" s="41">
        <v>2800</v>
      </c>
      <c r="J91" s="16" t="s">
        <v>3163</v>
      </c>
      <c r="K91" s="41">
        <v>1560</v>
      </c>
      <c r="L91" s="16" t="s">
        <v>3164</v>
      </c>
      <c r="M91" s="41">
        <v>0</v>
      </c>
      <c r="N91" s="16" t="s">
        <v>52</v>
      </c>
      <c r="O91" s="41">
        <f t="shared" si="4"/>
        <v>1560</v>
      </c>
      <c r="P91" s="41">
        <v>0</v>
      </c>
      <c r="Q91" s="41">
        <v>0</v>
      </c>
      <c r="R91" s="41">
        <v>0</v>
      </c>
      <c r="S91" s="41">
        <v>0</v>
      </c>
      <c r="T91" s="41">
        <v>0</v>
      </c>
      <c r="U91" s="41">
        <v>0</v>
      </c>
      <c r="V91" s="41">
        <v>0</v>
      </c>
      <c r="W91" s="16" t="s">
        <v>3168</v>
      </c>
      <c r="X91" s="16" t="s">
        <v>52</v>
      </c>
      <c r="Y91" s="2" t="s">
        <v>52</v>
      </c>
      <c r="Z91" s="2" t="s">
        <v>52</v>
      </c>
      <c r="AA91" s="42"/>
      <c r="AB91" s="2" t="s">
        <v>52</v>
      </c>
    </row>
    <row r="92" spans="1:28" ht="30" customHeight="1" x14ac:dyDescent="0.3">
      <c r="A92" s="16" t="s">
        <v>2253</v>
      </c>
      <c r="B92" s="16" t="s">
        <v>2251</v>
      </c>
      <c r="C92" s="16" t="s">
        <v>2252</v>
      </c>
      <c r="D92" s="40" t="s">
        <v>1322</v>
      </c>
      <c r="E92" s="41">
        <v>0</v>
      </c>
      <c r="F92" s="16" t="s">
        <v>52</v>
      </c>
      <c r="G92" s="41">
        <v>39000</v>
      </c>
      <c r="H92" s="16" t="s">
        <v>3169</v>
      </c>
      <c r="I92" s="41">
        <v>0</v>
      </c>
      <c r="J92" s="16" t="s">
        <v>52</v>
      </c>
      <c r="K92" s="41">
        <v>25000</v>
      </c>
      <c r="L92" s="16" t="s">
        <v>3170</v>
      </c>
      <c r="M92" s="41">
        <v>0</v>
      </c>
      <c r="N92" s="16" t="s">
        <v>52</v>
      </c>
      <c r="O92" s="41">
        <f t="shared" si="4"/>
        <v>25000</v>
      </c>
      <c r="P92" s="41">
        <v>0</v>
      </c>
      <c r="Q92" s="41">
        <v>0</v>
      </c>
      <c r="R92" s="41">
        <v>0</v>
      </c>
      <c r="S92" s="41">
        <v>0</v>
      </c>
      <c r="T92" s="41">
        <v>0</v>
      </c>
      <c r="U92" s="41">
        <v>0</v>
      </c>
      <c r="V92" s="41">
        <v>0</v>
      </c>
      <c r="W92" s="16" t="s">
        <v>3171</v>
      </c>
      <c r="X92" s="16" t="s">
        <v>52</v>
      </c>
      <c r="Y92" s="2" t="s">
        <v>52</v>
      </c>
      <c r="Z92" s="2" t="s">
        <v>52</v>
      </c>
      <c r="AA92" s="42"/>
      <c r="AB92" s="2" t="s">
        <v>52</v>
      </c>
    </row>
    <row r="93" spans="1:28" ht="30" customHeight="1" x14ac:dyDescent="0.3">
      <c r="A93" s="16" t="s">
        <v>2256</v>
      </c>
      <c r="B93" s="16" t="s">
        <v>2251</v>
      </c>
      <c r="C93" s="16" t="s">
        <v>2255</v>
      </c>
      <c r="D93" s="40" t="s">
        <v>1322</v>
      </c>
      <c r="E93" s="41">
        <v>0</v>
      </c>
      <c r="F93" s="16" t="s">
        <v>52</v>
      </c>
      <c r="G93" s="41">
        <v>13300</v>
      </c>
      <c r="H93" s="16" t="s">
        <v>3169</v>
      </c>
      <c r="I93" s="41">
        <v>0</v>
      </c>
      <c r="J93" s="16" t="s">
        <v>52</v>
      </c>
      <c r="K93" s="41">
        <v>8500</v>
      </c>
      <c r="L93" s="16" t="s">
        <v>3170</v>
      </c>
      <c r="M93" s="41">
        <v>0</v>
      </c>
      <c r="N93" s="16" t="s">
        <v>52</v>
      </c>
      <c r="O93" s="41">
        <f t="shared" si="4"/>
        <v>8500</v>
      </c>
      <c r="P93" s="41">
        <v>0</v>
      </c>
      <c r="Q93" s="41">
        <v>0</v>
      </c>
      <c r="R93" s="41">
        <v>0</v>
      </c>
      <c r="S93" s="41">
        <v>0</v>
      </c>
      <c r="T93" s="41">
        <v>0</v>
      </c>
      <c r="U93" s="41">
        <v>0</v>
      </c>
      <c r="V93" s="41">
        <v>0</v>
      </c>
      <c r="W93" s="16" t="s">
        <v>3172</v>
      </c>
      <c r="X93" s="16" t="s">
        <v>52</v>
      </c>
      <c r="Y93" s="2" t="s">
        <v>52</v>
      </c>
      <c r="Z93" s="2" t="s">
        <v>52</v>
      </c>
      <c r="AA93" s="42"/>
      <c r="AB93" s="2" t="s">
        <v>52</v>
      </c>
    </row>
    <row r="94" spans="1:28" ht="30" customHeight="1" x14ac:dyDescent="0.3">
      <c r="A94" s="16" t="s">
        <v>2260</v>
      </c>
      <c r="B94" s="16" t="s">
        <v>2258</v>
      </c>
      <c r="C94" s="16" t="s">
        <v>2259</v>
      </c>
      <c r="D94" s="40" t="s">
        <v>222</v>
      </c>
      <c r="E94" s="41">
        <v>0</v>
      </c>
      <c r="F94" s="16" t="s">
        <v>52</v>
      </c>
      <c r="G94" s="41">
        <v>13500</v>
      </c>
      <c r="H94" s="16" t="s">
        <v>3169</v>
      </c>
      <c r="I94" s="41">
        <v>0</v>
      </c>
      <c r="J94" s="16" t="s">
        <v>52</v>
      </c>
      <c r="K94" s="41">
        <v>10000</v>
      </c>
      <c r="L94" s="16" t="s">
        <v>3170</v>
      </c>
      <c r="M94" s="41">
        <v>0</v>
      </c>
      <c r="N94" s="16" t="s">
        <v>52</v>
      </c>
      <c r="O94" s="41">
        <f t="shared" si="4"/>
        <v>10000</v>
      </c>
      <c r="P94" s="41">
        <v>0</v>
      </c>
      <c r="Q94" s="41">
        <v>0</v>
      </c>
      <c r="R94" s="41">
        <v>0</v>
      </c>
      <c r="S94" s="41">
        <v>0</v>
      </c>
      <c r="T94" s="41">
        <v>0</v>
      </c>
      <c r="U94" s="41">
        <v>0</v>
      </c>
      <c r="V94" s="41">
        <v>0</v>
      </c>
      <c r="W94" s="16" t="s">
        <v>3173</v>
      </c>
      <c r="X94" s="16" t="s">
        <v>52</v>
      </c>
      <c r="Y94" s="2" t="s">
        <v>52</v>
      </c>
      <c r="Z94" s="2" t="s">
        <v>52</v>
      </c>
      <c r="AA94" s="42"/>
      <c r="AB94" s="2" t="s">
        <v>52</v>
      </c>
    </row>
    <row r="95" spans="1:28" ht="30" customHeight="1" x14ac:dyDescent="0.3">
      <c r="A95" s="16" t="s">
        <v>2263</v>
      </c>
      <c r="B95" s="16" t="s">
        <v>2258</v>
      </c>
      <c r="C95" s="16" t="s">
        <v>2262</v>
      </c>
      <c r="D95" s="40" t="s">
        <v>222</v>
      </c>
      <c r="E95" s="41">
        <v>0</v>
      </c>
      <c r="F95" s="16" t="s">
        <v>52</v>
      </c>
      <c r="G95" s="41">
        <v>8300</v>
      </c>
      <c r="H95" s="16" t="s">
        <v>3169</v>
      </c>
      <c r="I95" s="41">
        <v>0</v>
      </c>
      <c r="J95" s="16" t="s">
        <v>52</v>
      </c>
      <c r="K95" s="41">
        <v>5500</v>
      </c>
      <c r="L95" s="16" t="s">
        <v>3170</v>
      </c>
      <c r="M95" s="41">
        <v>0</v>
      </c>
      <c r="N95" s="16" t="s">
        <v>52</v>
      </c>
      <c r="O95" s="41">
        <f t="shared" si="4"/>
        <v>5500</v>
      </c>
      <c r="P95" s="41">
        <v>0</v>
      </c>
      <c r="Q95" s="41">
        <v>0</v>
      </c>
      <c r="R95" s="41">
        <v>0</v>
      </c>
      <c r="S95" s="41">
        <v>0</v>
      </c>
      <c r="T95" s="41">
        <v>0</v>
      </c>
      <c r="U95" s="41">
        <v>0</v>
      </c>
      <c r="V95" s="41">
        <v>0</v>
      </c>
      <c r="W95" s="16" t="s">
        <v>3174</v>
      </c>
      <c r="X95" s="16" t="s">
        <v>52</v>
      </c>
      <c r="Y95" s="2" t="s">
        <v>52</v>
      </c>
      <c r="Z95" s="2" t="s">
        <v>52</v>
      </c>
      <c r="AA95" s="42"/>
      <c r="AB95" s="2" t="s">
        <v>52</v>
      </c>
    </row>
    <row r="96" spans="1:28" ht="30" customHeight="1" x14ac:dyDescent="0.3">
      <c r="A96" s="16" t="s">
        <v>2266</v>
      </c>
      <c r="B96" s="16" t="s">
        <v>2265</v>
      </c>
      <c r="C96" s="16" t="s">
        <v>2259</v>
      </c>
      <c r="D96" s="40" t="s">
        <v>222</v>
      </c>
      <c r="E96" s="41">
        <v>0</v>
      </c>
      <c r="F96" s="16" t="s">
        <v>52</v>
      </c>
      <c r="G96" s="41">
        <v>13500</v>
      </c>
      <c r="H96" s="16" t="s">
        <v>3169</v>
      </c>
      <c r="I96" s="41">
        <v>0</v>
      </c>
      <c r="J96" s="16" t="s">
        <v>52</v>
      </c>
      <c r="K96" s="41">
        <v>10000</v>
      </c>
      <c r="L96" s="16" t="s">
        <v>3170</v>
      </c>
      <c r="M96" s="41">
        <v>0</v>
      </c>
      <c r="N96" s="16" t="s">
        <v>52</v>
      </c>
      <c r="O96" s="41">
        <f t="shared" si="4"/>
        <v>10000</v>
      </c>
      <c r="P96" s="41">
        <v>0</v>
      </c>
      <c r="Q96" s="41">
        <v>0</v>
      </c>
      <c r="R96" s="41">
        <v>0</v>
      </c>
      <c r="S96" s="41">
        <v>0</v>
      </c>
      <c r="T96" s="41">
        <v>0</v>
      </c>
      <c r="U96" s="41">
        <v>0</v>
      </c>
      <c r="V96" s="41">
        <v>0</v>
      </c>
      <c r="W96" s="16" t="s">
        <v>3175</v>
      </c>
      <c r="X96" s="16" t="s">
        <v>52</v>
      </c>
      <c r="Y96" s="2" t="s">
        <v>52</v>
      </c>
      <c r="Z96" s="2" t="s">
        <v>52</v>
      </c>
      <c r="AA96" s="42"/>
      <c r="AB96" s="2" t="s">
        <v>52</v>
      </c>
    </row>
    <row r="97" spans="1:28" ht="30" customHeight="1" x14ac:dyDescent="0.3">
      <c r="A97" s="16" t="s">
        <v>2268</v>
      </c>
      <c r="B97" s="16" t="s">
        <v>2265</v>
      </c>
      <c r="C97" s="16" t="s">
        <v>2262</v>
      </c>
      <c r="D97" s="40" t="s">
        <v>222</v>
      </c>
      <c r="E97" s="41">
        <v>0</v>
      </c>
      <c r="F97" s="16" t="s">
        <v>52</v>
      </c>
      <c r="G97" s="41">
        <v>8300</v>
      </c>
      <c r="H97" s="16" t="s">
        <v>3169</v>
      </c>
      <c r="I97" s="41">
        <v>0</v>
      </c>
      <c r="J97" s="16" t="s">
        <v>52</v>
      </c>
      <c r="K97" s="41">
        <v>5500</v>
      </c>
      <c r="L97" s="16" t="s">
        <v>3170</v>
      </c>
      <c r="M97" s="41">
        <v>0</v>
      </c>
      <c r="N97" s="16" t="s">
        <v>52</v>
      </c>
      <c r="O97" s="41">
        <f t="shared" si="4"/>
        <v>5500</v>
      </c>
      <c r="P97" s="41">
        <v>0</v>
      </c>
      <c r="Q97" s="41">
        <v>0</v>
      </c>
      <c r="R97" s="41">
        <v>0</v>
      </c>
      <c r="S97" s="41">
        <v>0</v>
      </c>
      <c r="T97" s="41">
        <v>0</v>
      </c>
      <c r="U97" s="41">
        <v>0</v>
      </c>
      <c r="V97" s="41">
        <v>0</v>
      </c>
      <c r="W97" s="16" t="s">
        <v>3176</v>
      </c>
      <c r="X97" s="16" t="s">
        <v>52</v>
      </c>
      <c r="Y97" s="2" t="s">
        <v>52</v>
      </c>
      <c r="Z97" s="2" t="s">
        <v>52</v>
      </c>
      <c r="AA97" s="42"/>
      <c r="AB97" s="2" t="s">
        <v>52</v>
      </c>
    </row>
    <row r="98" spans="1:28" ht="30" customHeight="1" x14ac:dyDescent="0.3">
      <c r="A98" s="16" t="s">
        <v>2272</v>
      </c>
      <c r="B98" s="16" t="s">
        <v>2270</v>
      </c>
      <c r="C98" s="16" t="s">
        <v>2271</v>
      </c>
      <c r="D98" s="40" t="s">
        <v>222</v>
      </c>
      <c r="E98" s="41">
        <v>0</v>
      </c>
      <c r="F98" s="16" t="s">
        <v>52</v>
      </c>
      <c r="G98" s="41">
        <v>19800</v>
      </c>
      <c r="H98" s="16" t="s">
        <v>3177</v>
      </c>
      <c r="I98" s="41">
        <v>0</v>
      </c>
      <c r="J98" s="16" t="s">
        <v>52</v>
      </c>
      <c r="K98" s="41">
        <v>26200</v>
      </c>
      <c r="L98" s="16" t="s">
        <v>3170</v>
      </c>
      <c r="M98" s="41">
        <v>0</v>
      </c>
      <c r="N98" s="16" t="s">
        <v>52</v>
      </c>
      <c r="O98" s="41">
        <f t="shared" si="4"/>
        <v>19800</v>
      </c>
      <c r="P98" s="41">
        <v>0</v>
      </c>
      <c r="Q98" s="41">
        <v>0</v>
      </c>
      <c r="R98" s="41">
        <v>0</v>
      </c>
      <c r="S98" s="41">
        <v>0</v>
      </c>
      <c r="T98" s="41">
        <v>0</v>
      </c>
      <c r="U98" s="41">
        <v>0</v>
      </c>
      <c r="V98" s="41">
        <v>0</v>
      </c>
      <c r="W98" s="16" t="s">
        <v>3178</v>
      </c>
      <c r="X98" s="16" t="s">
        <v>52</v>
      </c>
      <c r="Y98" s="2" t="s">
        <v>52</v>
      </c>
      <c r="Z98" s="2" t="s">
        <v>52</v>
      </c>
      <c r="AA98" s="42"/>
      <c r="AB98" s="2" t="s">
        <v>52</v>
      </c>
    </row>
    <row r="99" spans="1:28" ht="30" customHeight="1" x14ac:dyDescent="0.3">
      <c r="A99" s="16" t="s">
        <v>2276</v>
      </c>
      <c r="B99" s="16" t="s">
        <v>2274</v>
      </c>
      <c r="C99" s="16" t="s">
        <v>2275</v>
      </c>
      <c r="D99" s="40" t="s">
        <v>222</v>
      </c>
      <c r="E99" s="41">
        <v>0</v>
      </c>
      <c r="F99" s="16" t="s">
        <v>52</v>
      </c>
      <c r="G99" s="41">
        <v>8700</v>
      </c>
      <c r="H99" s="16" t="s">
        <v>3169</v>
      </c>
      <c r="I99" s="41">
        <v>0</v>
      </c>
      <c r="J99" s="16" t="s">
        <v>52</v>
      </c>
      <c r="K99" s="41">
        <v>11000</v>
      </c>
      <c r="L99" s="16" t="s">
        <v>3164</v>
      </c>
      <c r="M99" s="41">
        <v>0</v>
      </c>
      <c r="N99" s="16" t="s">
        <v>52</v>
      </c>
      <c r="O99" s="41">
        <f t="shared" si="4"/>
        <v>8700</v>
      </c>
      <c r="P99" s="41">
        <v>0</v>
      </c>
      <c r="Q99" s="41">
        <v>0</v>
      </c>
      <c r="R99" s="41">
        <v>0</v>
      </c>
      <c r="S99" s="41">
        <v>0</v>
      </c>
      <c r="T99" s="41">
        <v>0</v>
      </c>
      <c r="U99" s="41">
        <v>0</v>
      </c>
      <c r="V99" s="41">
        <v>0</v>
      </c>
      <c r="W99" s="16" t="s">
        <v>3179</v>
      </c>
      <c r="X99" s="16" t="s">
        <v>52</v>
      </c>
      <c r="Y99" s="2" t="s">
        <v>52</v>
      </c>
      <c r="Z99" s="2" t="s">
        <v>52</v>
      </c>
      <c r="AA99" s="42"/>
      <c r="AB99" s="2" t="s">
        <v>52</v>
      </c>
    </row>
    <row r="100" spans="1:28" ht="30" customHeight="1" x14ac:dyDescent="0.3">
      <c r="A100" s="16" t="s">
        <v>2280</v>
      </c>
      <c r="B100" s="16" t="s">
        <v>2278</v>
      </c>
      <c r="C100" s="16" t="s">
        <v>2279</v>
      </c>
      <c r="D100" s="40" t="s">
        <v>222</v>
      </c>
      <c r="E100" s="41">
        <v>0</v>
      </c>
      <c r="F100" s="16" t="s">
        <v>52</v>
      </c>
      <c r="G100" s="41">
        <v>10500</v>
      </c>
      <c r="H100" s="16" t="s">
        <v>3169</v>
      </c>
      <c r="I100" s="41">
        <v>0</v>
      </c>
      <c r="J100" s="16" t="s">
        <v>52</v>
      </c>
      <c r="K100" s="41">
        <v>10500</v>
      </c>
      <c r="L100" s="16" t="s">
        <v>3170</v>
      </c>
      <c r="M100" s="41">
        <v>0</v>
      </c>
      <c r="N100" s="16" t="s">
        <v>52</v>
      </c>
      <c r="O100" s="41">
        <f t="shared" si="4"/>
        <v>10500</v>
      </c>
      <c r="P100" s="41">
        <v>0</v>
      </c>
      <c r="Q100" s="41">
        <v>0</v>
      </c>
      <c r="R100" s="41">
        <v>0</v>
      </c>
      <c r="S100" s="41">
        <v>0</v>
      </c>
      <c r="T100" s="41">
        <v>0</v>
      </c>
      <c r="U100" s="41">
        <v>0</v>
      </c>
      <c r="V100" s="41">
        <v>0</v>
      </c>
      <c r="W100" s="16" t="s">
        <v>3180</v>
      </c>
      <c r="X100" s="16" t="s">
        <v>52</v>
      </c>
      <c r="Y100" s="2" t="s">
        <v>52</v>
      </c>
      <c r="Z100" s="2" t="s">
        <v>52</v>
      </c>
      <c r="AA100" s="42"/>
      <c r="AB100" s="2" t="s">
        <v>52</v>
      </c>
    </row>
    <row r="101" spans="1:28" ht="30" customHeight="1" x14ac:dyDescent="0.3">
      <c r="A101" s="16" t="s">
        <v>2284</v>
      </c>
      <c r="B101" s="16" t="s">
        <v>2282</v>
      </c>
      <c r="C101" s="16" t="s">
        <v>2283</v>
      </c>
      <c r="D101" s="40" t="s">
        <v>222</v>
      </c>
      <c r="E101" s="41">
        <v>0</v>
      </c>
      <c r="F101" s="16" t="s">
        <v>52</v>
      </c>
      <c r="G101" s="41">
        <v>77000</v>
      </c>
      <c r="H101" s="16" t="s">
        <v>3169</v>
      </c>
      <c r="I101" s="41">
        <v>0</v>
      </c>
      <c r="J101" s="16" t="s">
        <v>52</v>
      </c>
      <c r="K101" s="41">
        <v>0</v>
      </c>
      <c r="L101" s="16" t="s">
        <v>52</v>
      </c>
      <c r="M101" s="41">
        <v>0</v>
      </c>
      <c r="N101" s="16" t="s">
        <v>52</v>
      </c>
      <c r="O101" s="41">
        <f t="shared" si="4"/>
        <v>77000</v>
      </c>
      <c r="P101" s="41">
        <v>0</v>
      </c>
      <c r="Q101" s="41">
        <v>0</v>
      </c>
      <c r="R101" s="41">
        <v>0</v>
      </c>
      <c r="S101" s="41">
        <v>0</v>
      </c>
      <c r="T101" s="41">
        <v>0</v>
      </c>
      <c r="U101" s="41">
        <v>0</v>
      </c>
      <c r="V101" s="41">
        <v>0</v>
      </c>
      <c r="W101" s="16" t="s">
        <v>3181</v>
      </c>
      <c r="X101" s="16" t="s">
        <v>52</v>
      </c>
      <c r="Y101" s="2" t="s">
        <v>52</v>
      </c>
      <c r="Z101" s="2" t="s">
        <v>52</v>
      </c>
      <c r="AA101" s="42"/>
      <c r="AB101" s="2" t="s">
        <v>52</v>
      </c>
    </row>
    <row r="102" spans="1:28" ht="30" customHeight="1" x14ac:dyDescent="0.3">
      <c r="A102" s="16" t="s">
        <v>1257</v>
      </c>
      <c r="B102" s="16" t="s">
        <v>1255</v>
      </c>
      <c r="C102" s="16" t="s">
        <v>1256</v>
      </c>
      <c r="D102" s="40" t="s">
        <v>222</v>
      </c>
      <c r="E102" s="41">
        <v>28500</v>
      </c>
      <c r="F102" s="16" t="s">
        <v>52</v>
      </c>
      <c r="G102" s="41">
        <v>34400</v>
      </c>
      <c r="H102" s="16" t="s">
        <v>3166</v>
      </c>
      <c r="I102" s="41">
        <v>43200</v>
      </c>
      <c r="J102" s="16" t="s">
        <v>3163</v>
      </c>
      <c r="K102" s="41">
        <v>30000</v>
      </c>
      <c r="L102" s="16" t="s">
        <v>3164</v>
      </c>
      <c r="M102" s="41">
        <v>0</v>
      </c>
      <c r="N102" s="16" t="s">
        <v>52</v>
      </c>
      <c r="O102" s="41">
        <f t="shared" si="4"/>
        <v>28500</v>
      </c>
      <c r="P102" s="41">
        <v>0</v>
      </c>
      <c r="Q102" s="41">
        <v>0</v>
      </c>
      <c r="R102" s="41">
        <v>0</v>
      </c>
      <c r="S102" s="41">
        <v>0</v>
      </c>
      <c r="T102" s="41">
        <v>0</v>
      </c>
      <c r="U102" s="41">
        <v>0</v>
      </c>
      <c r="V102" s="41">
        <v>0</v>
      </c>
      <c r="W102" s="16" t="s">
        <v>3182</v>
      </c>
      <c r="X102" s="16" t="s">
        <v>52</v>
      </c>
      <c r="Y102" s="2" t="s">
        <v>52</v>
      </c>
      <c r="Z102" s="2" t="s">
        <v>52</v>
      </c>
      <c r="AA102" s="42"/>
      <c r="AB102" s="2" t="s">
        <v>52</v>
      </c>
    </row>
    <row r="103" spans="1:28" ht="30" customHeight="1" x14ac:dyDescent="0.3">
      <c r="A103" s="16" t="s">
        <v>1263</v>
      </c>
      <c r="B103" s="16" t="s">
        <v>1255</v>
      </c>
      <c r="C103" s="16" t="s">
        <v>1262</v>
      </c>
      <c r="D103" s="40" t="s">
        <v>222</v>
      </c>
      <c r="E103" s="41">
        <v>24130</v>
      </c>
      <c r="F103" s="16" t="s">
        <v>52</v>
      </c>
      <c r="G103" s="41">
        <v>30000</v>
      </c>
      <c r="H103" s="16" t="s">
        <v>3166</v>
      </c>
      <c r="I103" s="41">
        <v>0</v>
      </c>
      <c r="J103" s="16" t="s">
        <v>52</v>
      </c>
      <c r="K103" s="41">
        <v>25400</v>
      </c>
      <c r="L103" s="16" t="s">
        <v>3164</v>
      </c>
      <c r="M103" s="41">
        <v>0</v>
      </c>
      <c r="N103" s="16" t="s">
        <v>52</v>
      </c>
      <c r="O103" s="41">
        <f t="shared" si="4"/>
        <v>24130</v>
      </c>
      <c r="P103" s="41">
        <v>0</v>
      </c>
      <c r="Q103" s="41">
        <v>0</v>
      </c>
      <c r="R103" s="41">
        <v>0</v>
      </c>
      <c r="S103" s="41">
        <v>0</v>
      </c>
      <c r="T103" s="41">
        <v>0</v>
      </c>
      <c r="U103" s="41">
        <v>0</v>
      </c>
      <c r="V103" s="41">
        <v>0</v>
      </c>
      <c r="W103" s="16" t="s">
        <v>3183</v>
      </c>
      <c r="X103" s="16" t="s">
        <v>52</v>
      </c>
      <c r="Y103" s="2" t="s">
        <v>52</v>
      </c>
      <c r="Z103" s="2" t="s">
        <v>52</v>
      </c>
      <c r="AA103" s="42"/>
      <c r="AB103" s="2" t="s">
        <v>52</v>
      </c>
    </row>
    <row r="104" spans="1:28" ht="30" customHeight="1" x14ac:dyDescent="0.3">
      <c r="A104" s="16" t="s">
        <v>1269</v>
      </c>
      <c r="B104" s="16" t="s">
        <v>1255</v>
      </c>
      <c r="C104" s="16" t="s">
        <v>1268</v>
      </c>
      <c r="D104" s="40" t="s">
        <v>222</v>
      </c>
      <c r="E104" s="41">
        <v>0</v>
      </c>
      <c r="F104" s="16" t="s">
        <v>52</v>
      </c>
      <c r="G104" s="41">
        <v>10800</v>
      </c>
      <c r="H104" s="16" t="s">
        <v>3169</v>
      </c>
      <c r="I104" s="41">
        <v>0</v>
      </c>
      <c r="J104" s="16" t="s">
        <v>52</v>
      </c>
      <c r="K104" s="41">
        <v>0</v>
      </c>
      <c r="L104" s="16" t="s">
        <v>52</v>
      </c>
      <c r="M104" s="41">
        <v>0</v>
      </c>
      <c r="N104" s="16" t="s">
        <v>52</v>
      </c>
      <c r="O104" s="41">
        <f t="shared" si="4"/>
        <v>10800</v>
      </c>
      <c r="P104" s="41">
        <v>0</v>
      </c>
      <c r="Q104" s="41">
        <v>0</v>
      </c>
      <c r="R104" s="41">
        <v>0</v>
      </c>
      <c r="S104" s="41">
        <v>0</v>
      </c>
      <c r="T104" s="41">
        <v>0</v>
      </c>
      <c r="U104" s="41">
        <v>0</v>
      </c>
      <c r="V104" s="41">
        <v>0</v>
      </c>
      <c r="W104" s="16" t="s">
        <v>3184</v>
      </c>
      <c r="X104" s="16" t="s">
        <v>52</v>
      </c>
      <c r="Y104" s="2" t="s">
        <v>52</v>
      </c>
      <c r="Z104" s="2" t="s">
        <v>52</v>
      </c>
      <c r="AA104" s="42"/>
      <c r="AB104" s="2" t="s">
        <v>52</v>
      </c>
    </row>
    <row r="105" spans="1:28" ht="30" customHeight="1" x14ac:dyDescent="0.3">
      <c r="A105" s="16" t="s">
        <v>1272</v>
      </c>
      <c r="B105" s="16" t="s">
        <v>1255</v>
      </c>
      <c r="C105" s="16" t="s">
        <v>1271</v>
      </c>
      <c r="D105" s="40" t="s">
        <v>222</v>
      </c>
      <c r="E105" s="41">
        <v>0</v>
      </c>
      <c r="F105" s="16" t="s">
        <v>52</v>
      </c>
      <c r="G105" s="41">
        <v>13500</v>
      </c>
      <c r="H105" s="16" t="s">
        <v>3169</v>
      </c>
      <c r="I105" s="41">
        <v>0</v>
      </c>
      <c r="J105" s="16" t="s">
        <v>52</v>
      </c>
      <c r="K105" s="41">
        <v>0</v>
      </c>
      <c r="L105" s="16" t="s">
        <v>52</v>
      </c>
      <c r="M105" s="41">
        <v>0</v>
      </c>
      <c r="N105" s="16" t="s">
        <v>52</v>
      </c>
      <c r="O105" s="41">
        <f t="shared" si="4"/>
        <v>13500</v>
      </c>
      <c r="P105" s="41">
        <v>0</v>
      </c>
      <c r="Q105" s="41">
        <v>0</v>
      </c>
      <c r="R105" s="41">
        <v>0</v>
      </c>
      <c r="S105" s="41">
        <v>0</v>
      </c>
      <c r="T105" s="41">
        <v>0</v>
      </c>
      <c r="U105" s="41">
        <v>0</v>
      </c>
      <c r="V105" s="41">
        <v>0</v>
      </c>
      <c r="W105" s="16" t="s">
        <v>3185</v>
      </c>
      <c r="X105" s="16" t="s">
        <v>52</v>
      </c>
      <c r="Y105" s="2" t="s">
        <v>52</v>
      </c>
      <c r="Z105" s="2" t="s">
        <v>52</v>
      </c>
      <c r="AA105" s="42"/>
      <c r="AB105" s="2" t="s">
        <v>52</v>
      </c>
    </row>
    <row r="106" spans="1:28" ht="30" customHeight="1" x14ac:dyDescent="0.3">
      <c r="A106" s="16" t="s">
        <v>1266</v>
      </c>
      <c r="B106" s="16" t="s">
        <v>1255</v>
      </c>
      <c r="C106" s="16" t="s">
        <v>1265</v>
      </c>
      <c r="D106" s="40" t="s">
        <v>222</v>
      </c>
      <c r="E106" s="41">
        <v>0</v>
      </c>
      <c r="F106" s="16" t="s">
        <v>52</v>
      </c>
      <c r="G106" s="41">
        <v>22400</v>
      </c>
      <c r="H106" s="16" t="s">
        <v>3169</v>
      </c>
      <c r="I106" s="41">
        <v>0</v>
      </c>
      <c r="J106" s="16" t="s">
        <v>52</v>
      </c>
      <c r="K106" s="41">
        <v>0</v>
      </c>
      <c r="L106" s="16" t="s">
        <v>52</v>
      </c>
      <c r="M106" s="41">
        <v>0</v>
      </c>
      <c r="N106" s="16" t="s">
        <v>52</v>
      </c>
      <c r="O106" s="41">
        <f t="shared" si="4"/>
        <v>22400</v>
      </c>
      <c r="P106" s="41">
        <v>0</v>
      </c>
      <c r="Q106" s="41">
        <v>0</v>
      </c>
      <c r="R106" s="41">
        <v>0</v>
      </c>
      <c r="S106" s="41">
        <v>0</v>
      </c>
      <c r="T106" s="41">
        <v>0</v>
      </c>
      <c r="U106" s="41">
        <v>0</v>
      </c>
      <c r="V106" s="41">
        <v>0</v>
      </c>
      <c r="W106" s="16" t="s">
        <v>3186</v>
      </c>
      <c r="X106" s="16" t="s">
        <v>52</v>
      </c>
      <c r="Y106" s="2" t="s">
        <v>52</v>
      </c>
      <c r="Z106" s="2" t="s">
        <v>52</v>
      </c>
      <c r="AA106" s="42"/>
      <c r="AB106" s="2" t="s">
        <v>52</v>
      </c>
    </row>
    <row r="107" spans="1:28" ht="30" customHeight="1" x14ac:dyDescent="0.3">
      <c r="A107" s="16" t="s">
        <v>1275</v>
      </c>
      <c r="B107" s="16" t="s">
        <v>1255</v>
      </c>
      <c r="C107" s="16" t="s">
        <v>1274</v>
      </c>
      <c r="D107" s="40" t="s">
        <v>222</v>
      </c>
      <c r="E107" s="41">
        <v>0</v>
      </c>
      <c r="F107" s="16" t="s">
        <v>52</v>
      </c>
      <c r="G107" s="41">
        <v>11000</v>
      </c>
      <c r="H107" s="16" t="s">
        <v>3187</v>
      </c>
      <c r="I107" s="41">
        <v>0</v>
      </c>
      <c r="J107" s="16" t="s">
        <v>52</v>
      </c>
      <c r="K107" s="41">
        <v>9500</v>
      </c>
      <c r="L107" s="16" t="s">
        <v>3164</v>
      </c>
      <c r="M107" s="41">
        <v>0</v>
      </c>
      <c r="N107" s="16" t="s">
        <v>52</v>
      </c>
      <c r="O107" s="41">
        <f t="shared" si="4"/>
        <v>9500</v>
      </c>
      <c r="P107" s="41">
        <v>0</v>
      </c>
      <c r="Q107" s="41">
        <v>0</v>
      </c>
      <c r="R107" s="41">
        <v>0</v>
      </c>
      <c r="S107" s="41">
        <v>0</v>
      </c>
      <c r="T107" s="41">
        <v>0</v>
      </c>
      <c r="U107" s="41">
        <v>0</v>
      </c>
      <c r="V107" s="41">
        <v>0</v>
      </c>
      <c r="W107" s="16" t="s">
        <v>3188</v>
      </c>
      <c r="X107" s="16" t="s">
        <v>52</v>
      </c>
      <c r="Y107" s="2" t="s">
        <v>52</v>
      </c>
      <c r="Z107" s="2" t="s">
        <v>52</v>
      </c>
      <c r="AA107" s="42"/>
      <c r="AB107" s="2" t="s">
        <v>52</v>
      </c>
    </row>
    <row r="108" spans="1:28" ht="30" customHeight="1" x14ac:dyDescent="0.3">
      <c r="A108" s="16" t="s">
        <v>1278</v>
      </c>
      <c r="B108" s="16" t="s">
        <v>1255</v>
      </c>
      <c r="C108" s="16" t="s">
        <v>1277</v>
      </c>
      <c r="D108" s="40" t="s">
        <v>222</v>
      </c>
      <c r="E108" s="41">
        <v>0</v>
      </c>
      <c r="F108" s="16" t="s">
        <v>52</v>
      </c>
      <c r="G108" s="41">
        <v>8700</v>
      </c>
      <c r="H108" s="16" t="s">
        <v>3169</v>
      </c>
      <c r="I108" s="41">
        <v>13900</v>
      </c>
      <c r="J108" s="16" t="s">
        <v>3163</v>
      </c>
      <c r="K108" s="41">
        <v>11000</v>
      </c>
      <c r="L108" s="16" t="s">
        <v>3164</v>
      </c>
      <c r="M108" s="41">
        <v>0</v>
      </c>
      <c r="N108" s="16" t="s">
        <v>52</v>
      </c>
      <c r="O108" s="41">
        <f t="shared" si="4"/>
        <v>8700</v>
      </c>
      <c r="P108" s="41">
        <v>0</v>
      </c>
      <c r="Q108" s="41">
        <v>0</v>
      </c>
      <c r="R108" s="41">
        <v>0</v>
      </c>
      <c r="S108" s="41">
        <v>0</v>
      </c>
      <c r="T108" s="41">
        <v>0</v>
      </c>
      <c r="U108" s="41">
        <v>0</v>
      </c>
      <c r="V108" s="41">
        <v>0</v>
      </c>
      <c r="W108" s="16" t="s">
        <v>3189</v>
      </c>
      <c r="X108" s="16" t="s">
        <v>52</v>
      </c>
      <c r="Y108" s="2" t="s">
        <v>52</v>
      </c>
      <c r="Z108" s="2" t="s">
        <v>52</v>
      </c>
      <c r="AA108" s="42"/>
      <c r="AB108" s="2" t="s">
        <v>52</v>
      </c>
    </row>
    <row r="109" spans="1:28" ht="30" customHeight="1" x14ac:dyDescent="0.3">
      <c r="A109" s="16" t="s">
        <v>1260</v>
      </c>
      <c r="B109" s="16" t="s">
        <v>1255</v>
      </c>
      <c r="C109" s="16" t="s">
        <v>1259</v>
      </c>
      <c r="D109" s="40" t="s">
        <v>222</v>
      </c>
      <c r="E109" s="41">
        <v>9500</v>
      </c>
      <c r="F109" s="16" t="s">
        <v>52</v>
      </c>
      <c r="G109" s="41">
        <v>10400</v>
      </c>
      <c r="H109" s="16" t="s">
        <v>3166</v>
      </c>
      <c r="I109" s="41">
        <v>0</v>
      </c>
      <c r="J109" s="16" t="s">
        <v>52</v>
      </c>
      <c r="K109" s="41">
        <v>10000</v>
      </c>
      <c r="L109" s="16" t="s">
        <v>3164</v>
      </c>
      <c r="M109" s="41">
        <v>0</v>
      </c>
      <c r="N109" s="16" t="s">
        <v>52</v>
      </c>
      <c r="O109" s="41">
        <f t="shared" si="4"/>
        <v>9500</v>
      </c>
      <c r="P109" s="41">
        <v>0</v>
      </c>
      <c r="Q109" s="41">
        <v>0</v>
      </c>
      <c r="R109" s="41">
        <v>0</v>
      </c>
      <c r="S109" s="41">
        <v>0</v>
      </c>
      <c r="T109" s="41">
        <v>0</v>
      </c>
      <c r="U109" s="41">
        <v>0</v>
      </c>
      <c r="V109" s="41">
        <v>0</v>
      </c>
      <c r="W109" s="16" t="s">
        <v>3190</v>
      </c>
      <c r="X109" s="16" t="s">
        <v>52</v>
      </c>
      <c r="Y109" s="2" t="s">
        <v>52</v>
      </c>
      <c r="Z109" s="2" t="s">
        <v>52</v>
      </c>
      <c r="AA109" s="42"/>
      <c r="AB109" s="2" t="s">
        <v>52</v>
      </c>
    </row>
    <row r="110" spans="1:28" ht="30" customHeight="1" x14ac:dyDescent="0.3">
      <c r="A110" s="16" t="s">
        <v>1282</v>
      </c>
      <c r="B110" s="16" t="s">
        <v>1255</v>
      </c>
      <c r="C110" s="16" t="s">
        <v>1280</v>
      </c>
      <c r="D110" s="40" t="s">
        <v>1281</v>
      </c>
      <c r="E110" s="41">
        <v>0</v>
      </c>
      <c r="F110" s="16" t="s">
        <v>52</v>
      </c>
      <c r="G110" s="41">
        <v>9900</v>
      </c>
      <c r="H110" s="16" t="s">
        <v>3177</v>
      </c>
      <c r="I110" s="41">
        <v>0</v>
      </c>
      <c r="J110" s="16" t="s">
        <v>52</v>
      </c>
      <c r="K110" s="41">
        <v>0</v>
      </c>
      <c r="L110" s="16" t="s">
        <v>52</v>
      </c>
      <c r="M110" s="41">
        <v>0</v>
      </c>
      <c r="N110" s="16" t="s">
        <v>52</v>
      </c>
      <c r="O110" s="41">
        <f t="shared" si="4"/>
        <v>9900</v>
      </c>
      <c r="P110" s="41">
        <v>0</v>
      </c>
      <c r="Q110" s="41">
        <v>0</v>
      </c>
      <c r="R110" s="41">
        <v>0</v>
      </c>
      <c r="S110" s="41">
        <v>0</v>
      </c>
      <c r="T110" s="41">
        <v>0</v>
      </c>
      <c r="U110" s="41">
        <v>0</v>
      </c>
      <c r="V110" s="41">
        <v>0</v>
      </c>
      <c r="W110" s="16" t="s">
        <v>3191</v>
      </c>
      <c r="X110" s="16" t="s">
        <v>52</v>
      </c>
      <c r="Y110" s="2" t="s">
        <v>52</v>
      </c>
      <c r="Z110" s="2" t="s">
        <v>52</v>
      </c>
      <c r="AA110" s="42"/>
      <c r="AB110" s="2" t="s">
        <v>52</v>
      </c>
    </row>
    <row r="111" spans="1:28" ht="30" customHeight="1" x14ac:dyDescent="0.3">
      <c r="A111" s="16" t="s">
        <v>1209</v>
      </c>
      <c r="B111" s="16" t="s">
        <v>1206</v>
      </c>
      <c r="C111" s="16" t="s">
        <v>1207</v>
      </c>
      <c r="D111" s="40" t="s">
        <v>1208</v>
      </c>
      <c r="E111" s="41">
        <v>20875</v>
      </c>
      <c r="F111" s="16" t="s">
        <v>52</v>
      </c>
      <c r="G111" s="41">
        <v>0</v>
      </c>
      <c r="H111" s="16" t="s">
        <v>52</v>
      </c>
      <c r="I111" s="41">
        <v>0</v>
      </c>
      <c r="J111" s="16" t="s">
        <v>52</v>
      </c>
      <c r="K111" s="41">
        <v>21792</v>
      </c>
      <c r="L111" s="16" t="s">
        <v>3164</v>
      </c>
      <c r="M111" s="41">
        <v>0</v>
      </c>
      <c r="N111" s="16" t="s">
        <v>52</v>
      </c>
      <c r="O111" s="41">
        <f t="shared" si="4"/>
        <v>20875</v>
      </c>
      <c r="P111" s="41">
        <v>0</v>
      </c>
      <c r="Q111" s="41">
        <v>0</v>
      </c>
      <c r="R111" s="41">
        <v>0</v>
      </c>
      <c r="S111" s="41">
        <v>0</v>
      </c>
      <c r="T111" s="41">
        <v>0</v>
      </c>
      <c r="U111" s="41">
        <v>0</v>
      </c>
      <c r="V111" s="41">
        <v>0</v>
      </c>
      <c r="W111" s="16" t="s">
        <v>3192</v>
      </c>
      <c r="X111" s="16" t="s">
        <v>52</v>
      </c>
      <c r="Y111" s="2" t="s">
        <v>52</v>
      </c>
      <c r="Z111" s="2" t="s">
        <v>52</v>
      </c>
      <c r="AA111" s="42"/>
      <c r="AB111" s="2" t="s">
        <v>52</v>
      </c>
    </row>
    <row r="112" spans="1:28" ht="30" customHeight="1" x14ac:dyDescent="0.3">
      <c r="A112" s="16" t="s">
        <v>1223</v>
      </c>
      <c r="B112" s="16" t="s">
        <v>1206</v>
      </c>
      <c r="C112" s="16" t="s">
        <v>1222</v>
      </c>
      <c r="D112" s="40" t="s">
        <v>222</v>
      </c>
      <c r="E112" s="41">
        <v>459</v>
      </c>
      <c r="F112" s="16" t="s">
        <v>52</v>
      </c>
      <c r="G112" s="41">
        <v>450</v>
      </c>
      <c r="H112" s="16" t="s">
        <v>3193</v>
      </c>
      <c r="I112" s="41">
        <v>0</v>
      </c>
      <c r="J112" s="16" t="s">
        <v>52</v>
      </c>
      <c r="K112" s="41">
        <v>350</v>
      </c>
      <c r="L112" s="16" t="s">
        <v>3164</v>
      </c>
      <c r="M112" s="41">
        <v>0</v>
      </c>
      <c r="N112" s="16" t="s">
        <v>52</v>
      </c>
      <c r="O112" s="41">
        <f t="shared" si="4"/>
        <v>350</v>
      </c>
      <c r="P112" s="41">
        <v>0</v>
      </c>
      <c r="Q112" s="41">
        <v>0</v>
      </c>
      <c r="R112" s="41">
        <v>0</v>
      </c>
      <c r="S112" s="41">
        <v>0</v>
      </c>
      <c r="T112" s="41">
        <v>0</v>
      </c>
      <c r="U112" s="41">
        <v>0</v>
      </c>
      <c r="V112" s="41">
        <v>0</v>
      </c>
      <c r="W112" s="16" t="s">
        <v>3194</v>
      </c>
      <c r="X112" s="16" t="s">
        <v>52</v>
      </c>
      <c r="Y112" s="2" t="s">
        <v>52</v>
      </c>
      <c r="Z112" s="2" t="s">
        <v>52</v>
      </c>
      <c r="AA112" s="42"/>
      <c r="AB112" s="2" t="s">
        <v>52</v>
      </c>
    </row>
    <row r="113" spans="1:28" ht="30" customHeight="1" x14ac:dyDescent="0.3">
      <c r="A113" s="16" t="s">
        <v>1431</v>
      </c>
      <c r="B113" s="16" t="s">
        <v>1429</v>
      </c>
      <c r="C113" s="16" t="s">
        <v>1430</v>
      </c>
      <c r="D113" s="40" t="s">
        <v>1208</v>
      </c>
      <c r="E113" s="41">
        <v>27075</v>
      </c>
      <c r="F113" s="16" t="s">
        <v>52</v>
      </c>
      <c r="G113" s="41">
        <v>26500</v>
      </c>
      <c r="H113" s="16" t="s">
        <v>3177</v>
      </c>
      <c r="I113" s="41">
        <v>33000</v>
      </c>
      <c r="J113" s="16" t="s">
        <v>3195</v>
      </c>
      <c r="K113" s="41">
        <v>29000</v>
      </c>
      <c r="L113" s="16" t="s">
        <v>3164</v>
      </c>
      <c r="M113" s="41">
        <v>0</v>
      </c>
      <c r="N113" s="16" t="s">
        <v>52</v>
      </c>
      <c r="O113" s="41">
        <f t="shared" si="4"/>
        <v>26500</v>
      </c>
      <c r="P113" s="41">
        <v>0</v>
      </c>
      <c r="Q113" s="41">
        <v>0</v>
      </c>
      <c r="R113" s="41">
        <v>0</v>
      </c>
      <c r="S113" s="41">
        <v>0</v>
      </c>
      <c r="T113" s="41">
        <v>0</v>
      </c>
      <c r="U113" s="41">
        <v>0</v>
      </c>
      <c r="V113" s="41">
        <v>0</v>
      </c>
      <c r="W113" s="16" t="s">
        <v>3196</v>
      </c>
      <c r="X113" s="16" t="s">
        <v>52</v>
      </c>
      <c r="Y113" s="2" t="s">
        <v>52</v>
      </c>
      <c r="Z113" s="2" t="s">
        <v>52</v>
      </c>
      <c r="AA113" s="42"/>
      <c r="AB113" s="2" t="s">
        <v>52</v>
      </c>
    </row>
    <row r="114" spans="1:28" ht="30" customHeight="1" x14ac:dyDescent="0.3">
      <c r="A114" s="16" t="s">
        <v>1434</v>
      </c>
      <c r="B114" s="16" t="s">
        <v>1429</v>
      </c>
      <c r="C114" s="16" t="s">
        <v>1433</v>
      </c>
      <c r="D114" s="40" t="s">
        <v>1208</v>
      </c>
      <c r="E114" s="41">
        <v>22990</v>
      </c>
      <c r="F114" s="16" t="s">
        <v>52</v>
      </c>
      <c r="G114" s="41">
        <v>0</v>
      </c>
      <c r="H114" s="16" t="s">
        <v>52</v>
      </c>
      <c r="I114" s="41">
        <v>0</v>
      </c>
      <c r="J114" s="16" t="s">
        <v>52</v>
      </c>
      <c r="K114" s="41">
        <v>0</v>
      </c>
      <c r="L114" s="16" t="s">
        <v>52</v>
      </c>
      <c r="M114" s="41">
        <v>0</v>
      </c>
      <c r="N114" s="16" t="s">
        <v>52</v>
      </c>
      <c r="O114" s="41">
        <f t="shared" si="4"/>
        <v>22990</v>
      </c>
      <c r="P114" s="41">
        <v>0</v>
      </c>
      <c r="Q114" s="41">
        <v>0</v>
      </c>
      <c r="R114" s="41">
        <v>0</v>
      </c>
      <c r="S114" s="41">
        <v>0</v>
      </c>
      <c r="T114" s="41">
        <v>0</v>
      </c>
      <c r="U114" s="41">
        <v>0</v>
      </c>
      <c r="V114" s="41">
        <v>0</v>
      </c>
      <c r="W114" s="16" t="s">
        <v>3197</v>
      </c>
      <c r="X114" s="16" t="s">
        <v>52</v>
      </c>
      <c r="Y114" s="2" t="s">
        <v>52</v>
      </c>
      <c r="Z114" s="2" t="s">
        <v>52</v>
      </c>
      <c r="AA114" s="42"/>
      <c r="AB114" s="2" t="s">
        <v>52</v>
      </c>
    </row>
    <row r="115" spans="1:28" ht="30" customHeight="1" x14ac:dyDescent="0.3">
      <c r="A115" s="16" t="s">
        <v>1323</v>
      </c>
      <c r="B115" s="16" t="s">
        <v>1320</v>
      </c>
      <c r="C115" s="16" t="s">
        <v>1321</v>
      </c>
      <c r="D115" s="40" t="s">
        <v>1322</v>
      </c>
      <c r="E115" s="41">
        <v>23275</v>
      </c>
      <c r="F115" s="16" t="s">
        <v>52</v>
      </c>
      <c r="G115" s="41">
        <v>28000</v>
      </c>
      <c r="H115" s="16" t="s">
        <v>3166</v>
      </c>
      <c r="I115" s="41">
        <v>27700</v>
      </c>
      <c r="J115" s="16" t="s">
        <v>3163</v>
      </c>
      <c r="K115" s="41">
        <v>24500</v>
      </c>
      <c r="L115" s="16" t="s">
        <v>3164</v>
      </c>
      <c r="M115" s="41">
        <v>0</v>
      </c>
      <c r="N115" s="16" t="s">
        <v>52</v>
      </c>
      <c r="O115" s="41">
        <f t="shared" si="4"/>
        <v>23275</v>
      </c>
      <c r="P115" s="41">
        <v>0</v>
      </c>
      <c r="Q115" s="41">
        <v>0</v>
      </c>
      <c r="R115" s="41">
        <v>0</v>
      </c>
      <c r="S115" s="41">
        <v>0</v>
      </c>
      <c r="T115" s="41">
        <v>0</v>
      </c>
      <c r="U115" s="41">
        <v>0</v>
      </c>
      <c r="V115" s="41">
        <v>0</v>
      </c>
      <c r="W115" s="16" t="s">
        <v>3198</v>
      </c>
      <c r="X115" s="16" t="s">
        <v>52</v>
      </c>
      <c r="Y115" s="2" t="s">
        <v>52</v>
      </c>
      <c r="Z115" s="2" t="s">
        <v>52</v>
      </c>
      <c r="AA115" s="42"/>
      <c r="AB115" s="2" t="s">
        <v>52</v>
      </c>
    </row>
    <row r="116" spans="1:28" ht="30" customHeight="1" x14ac:dyDescent="0.3">
      <c r="A116" s="16" t="s">
        <v>1331</v>
      </c>
      <c r="B116" s="16" t="s">
        <v>1329</v>
      </c>
      <c r="C116" s="16" t="s">
        <v>1330</v>
      </c>
      <c r="D116" s="40" t="s">
        <v>222</v>
      </c>
      <c r="E116" s="41">
        <v>3040000</v>
      </c>
      <c r="F116" s="16" t="s">
        <v>52</v>
      </c>
      <c r="G116" s="41">
        <v>3200000</v>
      </c>
      <c r="H116" s="16" t="s">
        <v>3199</v>
      </c>
      <c r="I116" s="41">
        <v>3200000</v>
      </c>
      <c r="J116" s="16" t="s">
        <v>3200</v>
      </c>
      <c r="K116" s="41">
        <v>3200000</v>
      </c>
      <c r="L116" s="16" t="s">
        <v>3201</v>
      </c>
      <c r="M116" s="41">
        <v>0</v>
      </c>
      <c r="N116" s="16" t="s">
        <v>52</v>
      </c>
      <c r="O116" s="41">
        <f t="shared" si="4"/>
        <v>3040000</v>
      </c>
      <c r="P116" s="41">
        <v>0</v>
      </c>
      <c r="Q116" s="41">
        <v>0</v>
      </c>
      <c r="R116" s="41">
        <v>0</v>
      </c>
      <c r="S116" s="41">
        <v>0</v>
      </c>
      <c r="T116" s="41">
        <v>0</v>
      </c>
      <c r="U116" s="41">
        <v>0</v>
      </c>
      <c r="V116" s="41">
        <v>0</v>
      </c>
      <c r="W116" s="16" t="s">
        <v>3202</v>
      </c>
      <c r="X116" s="16" t="s">
        <v>52</v>
      </c>
      <c r="Y116" s="2" t="s">
        <v>52</v>
      </c>
      <c r="Z116" s="2" t="s">
        <v>52</v>
      </c>
      <c r="AA116" s="42"/>
      <c r="AB116" s="2" t="s">
        <v>52</v>
      </c>
    </row>
    <row r="117" spans="1:28" ht="30" customHeight="1" x14ac:dyDescent="0.3">
      <c r="A117" s="16" t="s">
        <v>1471</v>
      </c>
      <c r="B117" s="16" t="s">
        <v>1469</v>
      </c>
      <c r="C117" s="16" t="s">
        <v>1470</v>
      </c>
      <c r="D117" s="40" t="s">
        <v>540</v>
      </c>
      <c r="E117" s="41">
        <v>1539</v>
      </c>
      <c r="F117" s="16" t="s">
        <v>52</v>
      </c>
      <c r="G117" s="41">
        <v>1830</v>
      </c>
      <c r="H117" s="16" t="s">
        <v>3089</v>
      </c>
      <c r="I117" s="41">
        <v>2380</v>
      </c>
      <c r="J117" s="16" t="s">
        <v>3203</v>
      </c>
      <c r="K117" s="41">
        <v>1920</v>
      </c>
      <c r="L117" s="16" t="s">
        <v>3204</v>
      </c>
      <c r="M117" s="41">
        <v>0</v>
      </c>
      <c r="N117" s="16" t="s">
        <v>52</v>
      </c>
      <c r="O117" s="41">
        <f t="shared" si="4"/>
        <v>1539</v>
      </c>
      <c r="P117" s="41">
        <v>0</v>
      </c>
      <c r="Q117" s="41">
        <v>0</v>
      </c>
      <c r="R117" s="41">
        <v>0</v>
      </c>
      <c r="S117" s="41">
        <v>0</v>
      </c>
      <c r="T117" s="41">
        <v>0</v>
      </c>
      <c r="U117" s="41">
        <v>0</v>
      </c>
      <c r="V117" s="41">
        <v>0</v>
      </c>
      <c r="W117" s="16" t="s">
        <v>3205</v>
      </c>
      <c r="X117" s="16" t="s">
        <v>52</v>
      </c>
      <c r="Y117" s="2" t="s">
        <v>52</v>
      </c>
      <c r="Z117" s="2" t="s">
        <v>52</v>
      </c>
      <c r="AA117" s="42"/>
      <c r="AB117" s="2" t="s">
        <v>52</v>
      </c>
    </row>
    <row r="118" spans="1:28" ht="30" customHeight="1" x14ac:dyDescent="0.3">
      <c r="A118" s="16" t="s">
        <v>1689</v>
      </c>
      <c r="B118" s="16" t="s">
        <v>1688</v>
      </c>
      <c r="C118" s="16" t="s">
        <v>283</v>
      </c>
      <c r="D118" s="40" t="s">
        <v>540</v>
      </c>
      <c r="E118" s="41">
        <v>1387</v>
      </c>
      <c r="F118" s="16" t="s">
        <v>52</v>
      </c>
      <c r="G118" s="41">
        <v>1495</v>
      </c>
      <c r="H118" s="16" t="s">
        <v>3206</v>
      </c>
      <c r="I118" s="41">
        <v>1900</v>
      </c>
      <c r="J118" s="16" t="s">
        <v>3207</v>
      </c>
      <c r="K118" s="41">
        <v>1640</v>
      </c>
      <c r="L118" s="16" t="s">
        <v>3204</v>
      </c>
      <c r="M118" s="41">
        <v>0</v>
      </c>
      <c r="N118" s="16" t="s">
        <v>52</v>
      </c>
      <c r="O118" s="41">
        <f t="shared" si="4"/>
        <v>1387</v>
      </c>
      <c r="P118" s="41">
        <v>0</v>
      </c>
      <c r="Q118" s="41">
        <v>0</v>
      </c>
      <c r="R118" s="41">
        <v>0</v>
      </c>
      <c r="S118" s="41">
        <v>0</v>
      </c>
      <c r="T118" s="41">
        <v>0</v>
      </c>
      <c r="U118" s="41">
        <v>0</v>
      </c>
      <c r="V118" s="41">
        <v>0</v>
      </c>
      <c r="W118" s="16" t="s">
        <v>3208</v>
      </c>
      <c r="X118" s="16" t="s">
        <v>52</v>
      </c>
      <c r="Y118" s="2" t="s">
        <v>52</v>
      </c>
      <c r="Z118" s="2" t="s">
        <v>52</v>
      </c>
      <c r="AA118" s="42"/>
      <c r="AB118" s="2" t="s">
        <v>52</v>
      </c>
    </row>
    <row r="119" spans="1:28" ht="30" customHeight="1" x14ac:dyDescent="0.3">
      <c r="A119" s="16" t="s">
        <v>1725</v>
      </c>
      <c r="B119" s="16" t="s">
        <v>1723</v>
      </c>
      <c r="C119" s="16" t="s">
        <v>1724</v>
      </c>
      <c r="D119" s="40" t="s">
        <v>222</v>
      </c>
      <c r="E119" s="41">
        <v>0</v>
      </c>
      <c r="F119" s="16" t="s">
        <v>52</v>
      </c>
      <c r="G119" s="41">
        <v>52.1</v>
      </c>
      <c r="H119" s="16" t="s">
        <v>3071</v>
      </c>
      <c r="I119" s="41">
        <v>47.8</v>
      </c>
      <c r="J119" s="16" t="s">
        <v>3209</v>
      </c>
      <c r="K119" s="41">
        <v>144</v>
      </c>
      <c r="L119" s="16" t="s">
        <v>3210</v>
      </c>
      <c r="M119" s="41">
        <v>0</v>
      </c>
      <c r="N119" s="16" t="s">
        <v>52</v>
      </c>
      <c r="O119" s="41">
        <f t="shared" si="4"/>
        <v>47.8</v>
      </c>
      <c r="P119" s="41">
        <v>0</v>
      </c>
      <c r="Q119" s="41">
        <v>0</v>
      </c>
      <c r="R119" s="41">
        <v>0</v>
      </c>
      <c r="S119" s="41">
        <v>0</v>
      </c>
      <c r="T119" s="41">
        <v>0</v>
      </c>
      <c r="U119" s="41">
        <v>0</v>
      </c>
      <c r="V119" s="41">
        <v>0</v>
      </c>
      <c r="W119" s="16" t="s">
        <v>3211</v>
      </c>
      <c r="X119" s="16" t="s">
        <v>52</v>
      </c>
      <c r="Y119" s="2" t="s">
        <v>52</v>
      </c>
      <c r="Z119" s="2" t="s">
        <v>52</v>
      </c>
      <c r="AA119" s="42"/>
      <c r="AB119" s="2" t="s">
        <v>52</v>
      </c>
    </row>
    <row r="120" spans="1:28" ht="30" customHeight="1" x14ac:dyDescent="0.3">
      <c r="A120" s="16" t="s">
        <v>223</v>
      </c>
      <c r="B120" s="16" t="s">
        <v>220</v>
      </c>
      <c r="C120" s="16" t="s">
        <v>221</v>
      </c>
      <c r="D120" s="40" t="s">
        <v>222</v>
      </c>
      <c r="E120" s="41">
        <v>0</v>
      </c>
      <c r="F120" s="16" t="s">
        <v>52</v>
      </c>
      <c r="G120" s="41">
        <v>0</v>
      </c>
      <c r="H120" s="16" t="s">
        <v>52</v>
      </c>
      <c r="I120" s="41">
        <v>120</v>
      </c>
      <c r="J120" s="16" t="s">
        <v>3212</v>
      </c>
      <c r="K120" s="41">
        <v>0</v>
      </c>
      <c r="L120" s="16" t="s">
        <v>52</v>
      </c>
      <c r="M120" s="41">
        <v>0</v>
      </c>
      <c r="N120" s="16" t="s">
        <v>52</v>
      </c>
      <c r="O120" s="41">
        <f t="shared" si="4"/>
        <v>120</v>
      </c>
      <c r="P120" s="41">
        <v>0</v>
      </c>
      <c r="Q120" s="41">
        <v>0</v>
      </c>
      <c r="R120" s="41">
        <v>0</v>
      </c>
      <c r="S120" s="41">
        <v>0</v>
      </c>
      <c r="T120" s="41">
        <v>0</v>
      </c>
      <c r="U120" s="41">
        <v>0</v>
      </c>
      <c r="V120" s="41">
        <v>0</v>
      </c>
      <c r="W120" s="16" t="s">
        <v>3213</v>
      </c>
      <c r="X120" s="16" t="s">
        <v>52</v>
      </c>
      <c r="Y120" s="2" t="s">
        <v>52</v>
      </c>
      <c r="Z120" s="2" t="s">
        <v>52</v>
      </c>
      <c r="AA120" s="42"/>
      <c r="AB120" s="2" t="s">
        <v>52</v>
      </c>
    </row>
    <row r="121" spans="1:28" ht="30" customHeight="1" x14ac:dyDescent="0.3">
      <c r="A121" s="16" t="s">
        <v>1781</v>
      </c>
      <c r="B121" s="16" t="s">
        <v>1779</v>
      </c>
      <c r="C121" s="16" t="s">
        <v>1780</v>
      </c>
      <c r="D121" s="40" t="s">
        <v>222</v>
      </c>
      <c r="E121" s="41">
        <v>0</v>
      </c>
      <c r="F121" s="16" t="s">
        <v>52</v>
      </c>
      <c r="G121" s="41">
        <v>120</v>
      </c>
      <c r="H121" s="16" t="s">
        <v>3214</v>
      </c>
      <c r="I121" s="41">
        <v>200</v>
      </c>
      <c r="J121" s="16" t="s">
        <v>3215</v>
      </c>
      <c r="K121" s="41">
        <v>140</v>
      </c>
      <c r="L121" s="16" t="s">
        <v>3216</v>
      </c>
      <c r="M121" s="41">
        <v>0</v>
      </c>
      <c r="N121" s="16" t="s">
        <v>52</v>
      </c>
      <c r="O121" s="41">
        <f t="shared" si="4"/>
        <v>120</v>
      </c>
      <c r="P121" s="41">
        <v>0</v>
      </c>
      <c r="Q121" s="41">
        <v>0</v>
      </c>
      <c r="R121" s="41">
        <v>0</v>
      </c>
      <c r="S121" s="41">
        <v>0</v>
      </c>
      <c r="T121" s="41">
        <v>0</v>
      </c>
      <c r="U121" s="41">
        <v>0</v>
      </c>
      <c r="V121" s="41">
        <v>0</v>
      </c>
      <c r="W121" s="16" t="s">
        <v>3217</v>
      </c>
      <c r="X121" s="16" t="s">
        <v>52</v>
      </c>
      <c r="Y121" s="2" t="s">
        <v>52</v>
      </c>
      <c r="Z121" s="2" t="s">
        <v>52</v>
      </c>
      <c r="AA121" s="42"/>
      <c r="AB121" s="2" t="s">
        <v>52</v>
      </c>
    </row>
    <row r="122" spans="1:28" ht="30" customHeight="1" x14ac:dyDescent="0.3">
      <c r="A122" s="16" t="s">
        <v>342</v>
      </c>
      <c r="B122" s="16" t="s">
        <v>339</v>
      </c>
      <c r="C122" s="16" t="s">
        <v>340</v>
      </c>
      <c r="D122" s="40" t="s">
        <v>341</v>
      </c>
      <c r="E122" s="41">
        <v>0</v>
      </c>
      <c r="F122" s="16" t="s">
        <v>52</v>
      </c>
      <c r="G122" s="41">
        <v>12000</v>
      </c>
      <c r="H122" s="16" t="s">
        <v>3218</v>
      </c>
      <c r="I122" s="41">
        <v>0</v>
      </c>
      <c r="J122" s="16" t="s">
        <v>52</v>
      </c>
      <c r="K122" s="41">
        <v>0</v>
      </c>
      <c r="L122" s="16" t="s">
        <v>52</v>
      </c>
      <c r="M122" s="41">
        <v>0</v>
      </c>
      <c r="N122" s="16" t="s">
        <v>52</v>
      </c>
      <c r="O122" s="41">
        <f t="shared" si="4"/>
        <v>12000</v>
      </c>
      <c r="P122" s="41">
        <v>5300</v>
      </c>
      <c r="Q122" s="41">
        <v>0</v>
      </c>
      <c r="R122" s="41">
        <v>0</v>
      </c>
      <c r="S122" s="41">
        <v>0</v>
      </c>
      <c r="T122" s="41">
        <v>0</v>
      </c>
      <c r="U122" s="41">
        <v>0</v>
      </c>
      <c r="V122" s="41">
        <v>0</v>
      </c>
      <c r="W122" s="16" t="s">
        <v>3219</v>
      </c>
      <c r="X122" s="16" t="s">
        <v>52</v>
      </c>
      <c r="Y122" s="2" t="s">
        <v>52</v>
      </c>
      <c r="Z122" s="2" t="s">
        <v>52</v>
      </c>
      <c r="AA122" s="42"/>
      <c r="AB122" s="2" t="s">
        <v>52</v>
      </c>
    </row>
    <row r="123" spans="1:28" ht="30" customHeight="1" x14ac:dyDescent="0.3">
      <c r="A123" s="16" t="s">
        <v>2132</v>
      </c>
      <c r="B123" s="16" t="s">
        <v>2130</v>
      </c>
      <c r="C123" s="16" t="s">
        <v>52</v>
      </c>
      <c r="D123" s="40" t="s">
        <v>2131</v>
      </c>
      <c r="E123" s="41">
        <v>0</v>
      </c>
      <c r="F123" s="16" t="s">
        <v>52</v>
      </c>
      <c r="G123" s="41">
        <v>700</v>
      </c>
      <c r="H123" s="16" t="s">
        <v>3220</v>
      </c>
      <c r="I123" s="41">
        <v>0</v>
      </c>
      <c r="J123" s="16" t="s">
        <v>52</v>
      </c>
      <c r="K123" s="41">
        <v>0</v>
      </c>
      <c r="L123" s="16" t="s">
        <v>52</v>
      </c>
      <c r="M123" s="41">
        <v>0</v>
      </c>
      <c r="N123" s="16" t="s">
        <v>52</v>
      </c>
      <c r="O123" s="41">
        <f t="shared" si="4"/>
        <v>700</v>
      </c>
      <c r="P123" s="41">
        <v>0</v>
      </c>
      <c r="Q123" s="41">
        <v>0</v>
      </c>
      <c r="R123" s="41">
        <v>0</v>
      </c>
      <c r="S123" s="41">
        <v>0</v>
      </c>
      <c r="T123" s="41">
        <v>0</v>
      </c>
      <c r="U123" s="41">
        <v>0</v>
      </c>
      <c r="V123" s="41">
        <v>0</v>
      </c>
      <c r="W123" s="16" t="s">
        <v>3221</v>
      </c>
      <c r="X123" s="16" t="s">
        <v>52</v>
      </c>
      <c r="Y123" s="2" t="s">
        <v>52</v>
      </c>
      <c r="Z123" s="2" t="s">
        <v>52</v>
      </c>
      <c r="AA123" s="42"/>
      <c r="AB123" s="2" t="s">
        <v>52</v>
      </c>
    </row>
    <row r="124" spans="1:28" ht="30" customHeight="1" x14ac:dyDescent="0.3">
      <c r="A124" s="16" t="s">
        <v>2246</v>
      </c>
      <c r="B124" s="16" t="s">
        <v>2244</v>
      </c>
      <c r="C124" s="16" t="s">
        <v>2245</v>
      </c>
      <c r="D124" s="40" t="s">
        <v>222</v>
      </c>
      <c r="E124" s="41">
        <v>0</v>
      </c>
      <c r="F124" s="16" t="s">
        <v>52</v>
      </c>
      <c r="G124" s="41">
        <v>0</v>
      </c>
      <c r="H124" s="16" t="s">
        <v>52</v>
      </c>
      <c r="I124" s="41">
        <v>0</v>
      </c>
      <c r="J124" s="16" t="s">
        <v>52</v>
      </c>
      <c r="K124" s="41">
        <v>0</v>
      </c>
      <c r="L124" s="16" t="s">
        <v>52</v>
      </c>
      <c r="M124" s="41">
        <v>3300</v>
      </c>
      <c r="N124" s="16" t="s">
        <v>52</v>
      </c>
      <c r="O124" s="41">
        <f t="shared" si="4"/>
        <v>3300</v>
      </c>
      <c r="P124" s="41">
        <v>0</v>
      </c>
      <c r="Q124" s="41">
        <v>0</v>
      </c>
      <c r="R124" s="41">
        <v>0</v>
      </c>
      <c r="S124" s="41">
        <v>0</v>
      </c>
      <c r="T124" s="41">
        <v>0</v>
      </c>
      <c r="U124" s="41">
        <v>0</v>
      </c>
      <c r="V124" s="41">
        <v>0</v>
      </c>
      <c r="W124" s="16" t="s">
        <v>3222</v>
      </c>
      <c r="X124" s="16" t="s">
        <v>52</v>
      </c>
      <c r="Y124" s="2" t="s">
        <v>52</v>
      </c>
      <c r="Z124" s="2" t="s">
        <v>52</v>
      </c>
      <c r="AA124" s="42"/>
      <c r="AB124" s="2" t="s">
        <v>52</v>
      </c>
    </row>
    <row r="125" spans="1:28" ht="30" customHeight="1" x14ac:dyDescent="0.3">
      <c r="A125" s="16" t="s">
        <v>2052</v>
      </c>
      <c r="B125" s="16" t="s">
        <v>2050</v>
      </c>
      <c r="C125" s="16" t="s">
        <v>2051</v>
      </c>
      <c r="D125" s="40" t="s">
        <v>540</v>
      </c>
      <c r="E125" s="41">
        <v>2080</v>
      </c>
      <c r="F125" s="16" t="s">
        <v>52</v>
      </c>
      <c r="G125" s="41">
        <v>2312</v>
      </c>
      <c r="H125" s="16" t="s">
        <v>3223</v>
      </c>
      <c r="I125" s="41">
        <v>2312</v>
      </c>
      <c r="J125" s="16" t="s">
        <v>3224</v>
      </c>
      <c r="K125" s="41">
        <v>0</v>
      </c>
      <c r="L125" s="16" t="s">
        <v>52</v>
      </c>
      <c r="M125" s="41">
        <v>0</v>
      </c>
      <c r="N125" s="16" t="s">
        <v>52</v>
      </c>
      <c r="O125" s="41">
        <f t="shared" si="4"/>
        <v>2080</v>
      </c>
      <c r="P125" s="41">
        <v>0</v>
      </c>
      <c r="Q125" s="41">
        <v>0</v>
      </c>
      <c r="R125" s="41">
        <v>0</v>
      </c>
      <c r="S125" s="41">
        <v>0</v>
      </c>
      <c r="T125" s="41">
        <v>0</v>
      </c>
      <c r="U125" s="41">
        <v>0</v>
      </c>
      <c r="V125" s="41">
        <v>0</v>
      </c>
      <c r="W125" s="16" t="s">
        <v>3225</v>
      </c>
      <c r="X125" s="16" t="s">
        <v>52</v>
      </c>
      <c r="Y125" s="2" t="s">
        <v>52</v>
      </c>
      <c r="Z125" s="2" t="s">
        <v>52</v>
      </c>
      <c r="AA125" s="42"/>
      <c r="AB125" s="2" t="s">
        <v>52</v>
      </c>
    </row>
    <row r="126" spans="1:28" ht="30" customHeight="1" x14ac:dyDescent="0.3">
      <c r="A126" s="16" t="s">
        <v>2093</v>
      </c>
      <c r="B126" s="16" t="s">
        <v>2050</v>
      </c>
      <c r="C126" s="16" t="s">
        <v>2092</v>
      </c>
      <c r="D126" s="40" t="s">
        <v>540</v>
      </c>
      <c r="E126" s="41">
        <v>2565</v>
      </c>
      <c r="F126" s="16" t="s">
        <v>52</v>
      </c>
      <c r="G126" s="41">
        <v>832</v>
      </c>
      <c r="H126" s="16" t="s">
        <v>3226</v>
      </c>
      <c r="I126" s="41">
        <v>1272</v>
      </c>
      <c r="J126" s="16" t="s">
        <v>3224</v>
      </c>
      <c r="K126" s="41">
        <v>2350</v>
      </c>
      <c r="L126" s="16" t="s">
        <v>3095</v>
      </c>
      <c r="M126" s="41">
        <v>0</v>
      </c>
      <c r="N126" s="16" t="s">
        <v>52</v>
      </c>
      <c r="O126" s="41">
        <f t="shared" si="4"/>
        <v>832</v>
      </c>
      <c r="P126" s="41">
        <v>0</v>
      </c>
      <c r="Q126" s="41">
        <v>0</v>
      </c>
      <c r="R126" s="41">
        <v>0</v>
      </c>
      <c r="S126" s="41">
        <v>0</v>
      </c>
      <c r="T126" s="41">
        <v>0</v>
      </c>
      <c r="U126" s="41">
        <v>0</v>
      </c>
      <c r="V126" s="41">
        <v>0</v>
      </c>
      <c r="W126" s="16" t="s">
        <v>3227</v>
      </c>
      <c r="X126" s="16" t="s">
        <v>52</v>
      </c>
      <c r="Y126" s="2" t="s">
        <v>52</v>
      </c>
      <c r="Z126" s="2" t="s">
        <v>52</v>
      </c>
      <c r="AA126" s="42"/>
      <c r="AB126" s="2" t="s">
        <v>52</v>
      </c>
    </row>
    <row r="127" spans="1:28" ht="30" customHeight="1" x14ac:dyDescent="0.3">
      <c r="A127" s="16" t="s">
        <v>1962</v>
      </c>
      <c r="B127" s="16" t="s">
        <v>1960</v>
      </c>
      <c r="C127" s="16" t="s">
        <v>1961</v>
      </c>
      <c r="D127" s="40" t="s">
        <v>540</v>
      </c>
      <c r="E127" s="41">
        <v>2520</v>
      </c>
      <c r="F127" s="16" t="s">
        <v>52</v>
      </c>
      <c r="G127" s="41">
        <v>0</v>
      </c>
      <c r="H127" s="16" t="s">
        <v>52</v>
      </c>
      <c r="I127" s="41">
        <v>0</v>
      </c>
      <c r="J127" s="16" t="s">
        <v>52</v>
      </c>
      <c r="K127" s="41">
        <v>0</v>
      </c>
      <c r="L127" s="16" t="s">
        <v>52</v>
      </c>
      <c r="M127" s="41">
        <v>0</v>
      </c>
      <c r="N127" s="16" t="s">
        <v>52</v>
      </c>
      <c r="O127" s="41">
        <f t="shared" si="4"/>
        <v>2520</v>
      </c>
      <c r="P127" s="41">
        <v>0</v>
      </c>
      <c r="Q127" s="41">
        <v>0</v>
      </c>
      <c r="R127" s="41">
        <v>0</v>
      </c>
      <c r="S127" s="41">
        <v>0</v>
      </c>
      <c r="T127" s="41">
        <v>0</v>
      </c>
      <c r="U127" s="41">
        <v>0</v>
      </c>
      <c r="V127" s="41">
        <v>0</v>
      </c>
      <c r="W127" s="16" t="s">
        <v>3228</v>
      </c>
      <c r="X127" s="16" t="s">
        <v>52</v>
      </c>
      <c r="Y127" s="2" t="s">
        <v>52</v>
      </c>
      <c r="Z127" s="2" t="s">
        <v>52</v>
      </c>
      <c r="AA127" s="42"/>
      <c r="AB127" s="2" t="s">
        <v>52</v>
      </c>
    </row>
    <row r="128" spans="1:28" ht="30" customHeight="1" x14ac:dyDescent="0.3">
      <c r="A128" s="16" t="s">
        <v>1943</v>
      </c>
      <c r="B128" s="16" t="s">
        <v>1942</v>
      </c>
      <c r="C128" s="16" t="s">
        <v>52</v>
      </c>
      <c r="D128" s="40" t="s">
        <v>670</v>
      </c>
      <c r="E128" s="41">
        <v>240</v>
      </c>
      <c r="F128" s="16" t="s">
        <v>52</v>
      </c>
      <c r="G128" s="41">
        <v>0</v>
      </c>
      <c r="H128" s="16" t="s">
        <v>52</v>
      </c>
      <c r="I128" s="41">
        <v>0</v>
      </c>
      <c r="J128" s="16" t="s">
        <v>52</v>
      </c>
      <c r="K128" s="41">
        <v>0</v>
      </c>
      <c r="L128" s="16" t="s">
        <v>52</v>
      </c>
      <c r="M128" s="41">
        <v>0</v>
      </c>
      <c r="N128" s="16" t="s">
        <v>52</v>
      </c>
      <c r="O128" s="41">
        <f t="shared" si="4"/>
        <v>240</v>
      </c>
      <c r="P128" s="41">
        <v>0</v>
      </c>
      <c r="Q128" s="41">
        <v>0</v>
      </c>
      <c r="R128" s="41">
        <v>0</v>
      </c>
      <c r="S128" s="41">
        <v>0</v>
      </c>
      <c r="T128" s="41">
        <v>0</v>
      </c>
      <c r="U128" s="41">
        <v>0</v>
      </c>
      <c r="V128" s="41">
        <v>0</v>
      </c>
      <c r="W128" s="16" t="s">
        <v>3229</v>
      </c>
      <c r="X128" s="16" t="s">
        <v>52</v>
      </c>
      <c r="Y128" s="2" t="s">
        <v>52</v>
      </c>
      <c r="Z128" s="2" t="s">
        <v>52</v>
      </c>
      <c r="AA128" s="42"/>
      <c r="AB128" s="2" t="s">
        <v>52</v>
      </c>
    </row>
    <row r="129" spans="1:28" ht="30" customHeight="1" x14ac:dyDescent="0.3">
      <c r="A129" s="16" t="s">
        <v>1931</v>
      </c>
      <c r="B129" s="16" t="s">
        <v>1929</v>
      </c>
      <c r="C129" s="16" t="s">
        <v>1930</v>
      </c>
      <c r="D129" s="40" t="s">
        <v>670</v>
      </c>
      <c r="E129" s="41">
        <v>0</v>
      </c>
      <c r="F129" s="16" t="s">
        <v>52</v>
      </c>
      <c r="G129" s="41">
        <v>2772</v>
      </c>
      <c r="H129" s="16" t="s">
        <v>3230</v>
      </c>
      <c r="I129" s="41">
        <v>2966</v>
      </c>
      <c r="J129" s="16" t="s">
        <v>3231</v>
      </c>
      <c r="K129" s="41">
        <v>4194</v>
      </c>
      <c r="L129" s="16" t="s">
        <v>3232</v>
      </c>
      <c r="M129" s="41">
        <v>0</v>
      </c>
      <c r="N129" s="16" t="s">
        <v>52</v>
      </c>
      <c r="O129" s="41">
        <f t="shared" si="4"/>
        <v>2772</v>
      </c>
      <c r="P129" s="41">
        <v>0</v>
      </c>
      <c r="Q129" s="41">
        <v>0</v>
      </c>
      <c r="R129" s="41">
        <v>0</v>
      </c>
      <c r="S129" s="41">
        <v>0</v>
      </c>
      <c r="T129" s="41">
        <v>0</v>
      </c>
      <c r="U129" s="41">
        <v>0</v>
      </c>
      <c r="V129" s="41">
        <v>0</v>
      </c>
      <c r="W129" s="16" t="s">
        <v>3233</v>
      </c>
      <c r="X129" s="16" t="s">
        <v>52</v>
      </c>
      <c r="Y129" s="2" t="s">
        <v>52</v>
      </c>
      <c r="Z129" s="2" t="s">
        <v>52</v>
      </c>
      <c r="AA129" s="42"/>
      <c r="AB129" s="2" t="s">
        <v>52</v>
      </c>
    </row>
    <row r="130" spans="1:28" ht="30" customHeight="1" x14ac:dyDescent="0.3">
      <c r="A130" s="16" t="s">
        <v>1897</v>
      </c>
      <c r="B130" s="16" t="s">
        <v>1895</v>
      </c>
      <c r="C130" s="16" t="s">
        <v>1896</v>
      </c>
      <c r="D130" s="40" t="s">
        <v>670</v>
      </c>
      <c r="E130" s="41">
        <v>8402</v>
      </c>
      <c r="F130" s="16" t="s">
        <v>52</v>
      </c>
      <c r="G130" s="41">
        <v>10477</v>
      </c>
      <c r="H130" s="16" t="s">
        <v>3033</v>
      </c>
      <c r="I130" s="41">
        <v>8400</v>
      </c>
      <c r="J130" s="16" t="s">
        <v>3234</v>
      </c>
      <c r="K130" s="41">
        <v>8333</v>
      </c>
      <c r="L130" s="16" t="s">
        <v>3235</v>
      </c>
      <c r="M130" s="41">
        <v>0</v>
      </c>
      <c r="N130" s="16" t="s">
        <v>52</v>
      </c>
      <c r="O130" s="41">
        <f t="shared" si="4"/>
        <v>8333</v>
      </c>
      <c r="P130" s="41">
        <v>0</v>
      </c>
      <c r="Q130" s="41">
        <v>0</v>
      </c>
      <c r="R130" s="41">
        <v>0</v>
      </c>
      <c r="S130" s="41">
        <v>0</v>
      </c>
      <c r="T130" s="41">
        <v>0</v>
      </c>
      <c r="U130" s="41">
        <v>0</v>
      </c>
      <c r="V130" s="41">
        <v>0</v>
      </c>
      <c r="W130" s="16" t="s">
        <v>3236</v>
      </c>
      <c r="X130" s="16" t="s">
        <v>52</v>
      </c>
      <c r="Y130" s="2" t="s">
        <v>52</v>
      </c>
      <c r="Z130" s="2" t="s">
        <v>52</v>
      </c>
      <c r="AA130" s="42"/>
      <c r="AB130" s="2" t="s">
        <v>52</v>
      </c>
    </row>
    <row r="131" spans="1:28" ht="30" customHeight="1" x14ac:dyDescent="0.3">
      <c r="A131" s="16" t="s">
        <v>1654</v>
      </c>
      <c r="B131" s="16" t="s">
        <v>1652</v>
      </c>
      <c r="C131" s="16" t="s">
        <v>1653</v>
      </c>
      <c r="D131" s="40" t="s">
        <v>670</v>
      </c>
      <c r="E131" s="41">
        <v>5292</v>
      </c>
      <c r="F131" s="16" t="s">
        <v>52</v>
      </c>
      <c r="G131" s="41">
        <v>5333</v>
      </c>
      <c r="H131" s="16" t="s">
        <v>3237</v>
      </c>
      <c r="I131" s="41">
        <v>5333</v>
      </c>
      <c r="J131" s="16" t="s">
        <v>3238</v>
      </c>
      <c r="K131" s="41">
        <v>6000</v>
      </c>
      <c r="L131" s="16" t="s">
        <v>3226</v>
      </c>
      <c r="M131" s="41">
        <v>0</v>
      </c>
      <c r="N131" s="16" t="s">
        <v>52</v>
      </c>
      <c r="O131" s="41">
        <f t="shared" si="4"/>
        <v>5292</v>
      </c>
      <c r="P131" s="41">
        <v>0</v>
      </c>
      <c r="Q131" s="41">
        <v>0</v>
      </c>
      <c r="R131" s="41">
        <v>0</v>
      </c>
      <c r="S131" s="41">
        <v>0</v>
      </c>
      <c r="T131" s="41">
        <v>0</v>
      </c>
      <c r="U131" s="41">
        <v>0</v>
      </c>
      <c r="V131" s="41">
        <v>0</v>
      </c>
      <c r="W131" s="16" t="s">
        <v>3239</v>
      </c>
      <c r="X131" s="16" t="s">
        <v>52</v>
      </c>
      <c r="Y131" s="2" t="s">
        <v>52</v>
      </c>
      <c r="Z131" s="2" t="s">
        <v>52</v>
      </c>
      <c r="AA131" s="42"/>
      <c r="AB131" s="2" t="s">
        <v>52</v>
      </c>
    </row>
    <row r="132" spans="1:28" ht="30" customHeight="1" x14ac:dyDescent="0.3">
      <c r="A132" s="16" t="s">
        <v>1901</v>
      </c>
      <c r="B132" s="16" t="s">
        <v>1899</v>
      </c>
      <c r="C132" s="16" t="s">
        <v>1900</v>
      </c>
      <c r="D132" s="40" t="s">
        <v>670</v>
      </c>
      <c r="E132" s="41">
        <v>2700</v>
      </c>
      <c r="F132" s="16" t="s">
        <v>52</v>
      </c>
      <c r="G132" s="41">
        <v>2700</v>
      </c>
      <c r="H132" s="16" t="s">
        <v>3033</v>
      </c>
      <c r="I132" s="41">
        <v>2708</v>
      </c>
      <c r="J132" s="16" t="s">
        <v>3234</v>
      </c>
      <c r="K132" s="41">
        <v>3583</v>
      </c>
      <c r="L132" s="16" t="s">
        <v>3235</v>
      </c>
      <c r="M132" s="41">
        <v>0</v>
      </c>
      <c r="N132" s="16" t="s">
        <v>52</v>
      </c>
      <c r="O132" s="41">
        <f t="shared" si="4"/>
        <v>2700</v>
      </c>
      <c r="P132" s="41">
        <v>0</v>
      </c>
      <c r="Q132" s="41">
        <v>0</v>
      </c>
      <c r="R132" s="41">
        <v>0</v>
      </c>
      <c r="S132" s="41">
        <v>0</v>
      </c>
      <c r="T132" s="41">
        <v>0</v>
      </c>
      <c r="U132" s="41">
        <v>0</v>
      </c>
      <c r="V132" s="41">
        <v>0</v>
      </c>
      <c r="W132" s="16" t="s">
        <v>3240</v>
      </c>
      <c r="X132" s="16" t="s">
        <v>52</v>
      </c>
      <c r="Y132" s="2" t="s">
        <v>52</v>
      </c>
      <c r="Z132" s="2" t="s">
        <v>52</v>
      </c>
      <c r="AA132" s="42"/>
      <c r="AB132" s="2" t="s">
        <v>52</v>
      </c>
    </row>
    <row r="133" spans="1:28" ht="30" customHeight="1" x14ac:dyDescent="0.3">
      <c r="A133" s="16" t="s">
        <v>883</v>
      </c>
      <c r="B133" s="16" t="s">
        <v>879</v>
      </c>
      <c r="C133" s="16" t="s">
        <v>882</v>
      </c>
      <c r="D133" s="40" t="s">
        <v>93</v>
      </c>
      <c r="E133" s="41">
        <v>0</v>
      </c>
      <c r="F133" s="16" t="s">
        <v>52</v>
      </c>
      <c r="G133" s="41">
        <v>0</v>
      </c>
      <c r="H133" s="16" t="s">
        <v>52</v>
      </c>
      <c r="I133" s="41">
        <v>0</v>
      </c>
      <c r="J133" s="16" t="s">
        <v>52</v>
      </c>
      <c r="K133" s="41">
        <v>0</v>
      </c>
      <c r="L133" s="16" t="s">
        <v>52</v>
      </c>
      <c r="M133" s="41">
        <v>0</v>
      </c>
      <c r="N133" s="16" t="s">
        <v>52</v>
      </c>
      <c r="O133" s="41">
        <v>0</v>
      </c>
      <c r="P133" s="41">
        <v>0</v>
      </c>
      <c r="Q133" s="41">
        <v>0</v>
      </c>
      <c r="R133" s="41">
        <v>0</v>
      </c>
      <c r="S133" s="41">
        <v>0</v>
      </c>
      <c r="T133" s="41">
        <v>0</v>
      </c>
      <c r="U133" s="41">
        <v>232260</v>
      </c>
      <c r="V133" s="41">
        <f>SMALL(Q133:U133,COUNTIF(Q133:U133,0)+1)</f>
        <v>232260</v>
      </c>
      <c r="W133" s="16" t="s">
        <v>3241</v>
      </c>
      <c r="X133" s="16" t="s">
        <v>665</v>
      </c>
      <c r="Y133" s="2" t="s">
        <v>52</v>
      </c>
      <c r="Z133" s="2" t="s">
        <v>52</v>
      </c>
      <c r="AA133" s="42"/>
      <c r="AB133" s="2" t="s">
        <v>52</v>
      </c>
    </row>
    <row r="134" spans="1:28" ht="30" customHeight="1" x14ac:dyDescent="0.3">
      <c r="A134" s="16" t="s">
        <v>929</v>
      </c>
      <c r="B134" s="16" t="s">
        <v>928</v>
      </c>
      <c r="C134" s="16" t="s">
        <v>926</v>
      </c>
      <c r="D134" s="40" t="s">
        <v>93</v>
      </c>
      <c r="E134" s="41">
        <v>0</v>
      </c>
      <c r="F134" s="16" t="s">
        <v>52</v>
      </c>
      <c r="G134" s="41">
        <v>0</v>
      </c>
      <c r="H134" s="16" t="s">
        <v>52</v>
      </c>
      <c r="I134" s="41">
        <v>0</v>
      </c>
      <c r="J134" s="16" t="s">
        <v>52</v>
      </c>
      <c r="K134" s="41">
        <v>0</v>
      </c>
      <c r="L134" s="16" t="s">
        <v>52</v>
      </c>
      <c r="M134" s="41">
        <v>0</v>
      </c>
      <c r="N134" s="16" t="s">
        <v>52</v>
      </c>
      <c r="O134" s="41">
        <v>0</v>
      </c>
      <c r="P134" s="41">
        <v>0</v>
      </c>
      <c r="Q134" s="41">
        <v>0</v>
      </c>
      <c r="R134" s="41">
        <v>0</v>
      </c>
      <c r="S134" s="41">
        <v>0</v>
      </c>
      <c r="T134" s="41">
        <v>0</v>
      </c>
      <c r="U134" s="41">
        <v>85357</v>
      </c>
      <c r="V134" s="41">
        <f>SMALL(Q134:U134,COUNTIF(Q134:U134,0)+1)</f>
        <v>85357</v>
      </c>
      <c r="W134" s="16" t="s">
        <v>3242</v>
      </c>
      <c r="X134" s="16" t="s">
        <v>665</v>
      </c>
      <c r="Y134" s="2" t="s">
        <v>52</v>
      </c>
      <c r="Z134" s="2" t="s">
        <v>52</v>
      </c>
      <c r="AA134" s="42"/>
      <c r="AB134" s="2" t="s">
        <v>52</v>
      </c>
    </row>
    <row r="135" spans="1:28" ht="30" customHeight="1" x14ac:dyDescent="0.3">
      <c r="A135" s="16" t="s">
        <v>941</v>
      </c>
      <c r="B135" s="16" t="s">
        <v>937</v>
      </c>
      <c r="C135" s="16" t="s">
        <v>940</v>
      </c>
      <c r="D135" s="40" t="s">
        <v>93</v>
      </c>
      <c r="E135" s="41">
        <v>0</v>
      </c>
      <c r="F135" s="16" t="s">
        <v>52</v>
      </c>
      <c r="G135" s="41">
        <v>0</v>
      </c>
      <c r="H135" s="16" t="s">
        <v>52</v>
      </c>
      <c r="I135" s="41">
        <v>0</v>
      </c>
      <c r="J135" s="16" t="s">
        <v>52</v>
      </c>
      <c r="K135" s="41">
        <v>0</v>
      </c>
      <c r="L135" s="16" t="s">
        <v>52</v>
      </c>
      <c r="M135" s="41">
        <v>0</v>
      </c>
      <c r="N135" s="16" t="s">
        <v>52</v>
      </c>
      <c r="O135" s="41">
        <v>0</v>
      </c>
      <c r="P135" s="41">
        <v>0</v>
      </c>
      <c r="Q135" s="41">
        <v>0</v>
      </c>
      <c r="R135" s="41">
        <v>0</v>
      </c>
      <c r="S135" s="41">
        <v>0</v>
      </c>
      <c r="T135" s="41">
        <v>0</v>
      </c>
      <c r="U135" s="41">
        <v>85439</v>
      </c>
      <c r="V135" s="41">
        <f>SMALL(Q135:U135,COUNTIF(Q135:U135,0)+1)</f>
        <v>85439</v>
      </c>
      <c r="W135" s="16" t="s">
        <v>3243</v>
      </c>
      <c r="X135" s="16" t="s">
        <v>665</v>
      </c>
      <c r="Y135" s="2" t="s">
        <v>52</v>
      </c>
      <c r="Z135" s="2" t="s">
        <v>52</v>
      </c>
      <c r="AA135" s="42"/>
      <c r="AB135" s="2" t="s">
        <v>52</v>
      </c>
    </row>
    <row r="136" spans="1:28" ht="30" customHeight="1" x14ac:dyDescent="0.3">
      <c r="A136" s="16" t="s">
        <v>918</v>
      </c>
      <c r="B136" s="16" t="s">
        <v>917</v>
      </c>
      <c r="C136" s="16" t="s">
        <v>915</v>
      </c>
      <c r="D136" s="40" t="s">
        <v>93</v>
      </c>
      <c r="E136" s="41">
        <v>0</v>
      </c>
      <c r="F136" s="16" t="s">
        <v>52</v>
      </c>
      <c r="G136" s="41">
        <v>0</v>
      </c>
      <c r="H136" s="16" t="s">
        <v>52</v>
      </c>
      <c r="I136" s="41">
        <v>0</v>
      </c>
      <c r="J136" s="16" t="s">
        <v>52</v>
      </c>
      <c r="K136" s="41">
        <v>0</v>
      </c>
      <c r="L136" s="16" t="s">
        <v>52</v>
      </c>
      <c r="M136" s="41">
        <v>0</v>
      </c>
      <c r="N136" s="16" t="s">
        <v>52</v>
      </c>
      <c r="O136" s="41">
        <v>0</v>
      </c>
      <c r="P136" s="41">
        <v>0</v>
      </c>
      <c r="Q136" s="41">
        <v>0</v>
      </c>
      <c r="R136" s="41">
        <v>0</v>
      </c>
      <c r="S136" s="41">
        <v>0</v>
      </c>
      <c r="T136" s="41">
        <v>0</v>
      </c>
      <c r="U136" s="41">
        <v>46996</v>
      </c>
      <c r="V136" s="41">
        <f>SMALL(Q136:U136,COUNTIF(Q136:U136,0)+1)</f>
        <v>46996</v>
      </c>
      <c r="W136" s="16" t="s">
        <v>3244</v>
      </c>
      <c r="X136" s="16" t="s">
        <v>665</v>
      </c>
      <c r="Y136" s="2" t="s">
        <v>52</v>
      </c>
      <c r="Z136" s="2" t="s">
        <v>52</v>
      </c>
      <c r="AA136" s="42"/>
      <c r="AB136" s="2" t="s">
        <v>52</v>
      </c>
    </row>
    <row r="137" spans="1:28" ht="30" customHeight="1" x14ac:dyDescent="0.3">
      <c r="A137" s="16" t="s">
        <v>907</v>
      </c>
      <c r="B137" s="16" t="s">
        <v>773</v>
      </c>
      <c r="C137" s="16" t="s">
        <v>905</v>
      </c>
      <c r="D137" s="40" t="s">
        <v>93</v>
      </c>
      <c r="E137" s="41">
        <v>0</v>
      </c>
      <c r="F137" s="16" t="s">
        <v>52</v>
      </c>
      <c r="G137" s="41">
        <v>0</v>
      </c>
      <c r="H137" s="16" t="s">
        <v>52</v>
      </c>
      <c r="I137" s="41">
        <v>0</v>
      </c>
      <c r="J137" s="16" t="s">
        <v>52</v>
      </c>
      <c r="K137" s="41">
        <v>0</v>
      </c>
      <c r="L137" s="16" t="s">
        <v>52</v>
      </c>
      <c r="M137" s="41">
        <v>0</v>
      </c>
      <c r="N137" s="16" t="s">
        <v>52</v>
      </c>
      <c r="O137" s="41">
        <v>0</v>
      </c>
      <c r="P137" s="41">
        <v>0</v>
      </c>
      <c r="Q137" s="41">
        <v>0</v>
      </c>
      <c r="R137" s="41">
        <v>0</v>
      </c>
      <c r="S137" s="41">
        <v>0</v>
      </c>
      <c r="T137" s="41">
        <v>0</v>
      </c>
      <c r="U137" s="41">
        <v>61986</v>
      </c>
      <c r="V137" s="41">
        <f>SMALL(Q137:U137,COUNTIF(Q137:U137,0)+1)</f>
        <v>61986</v>
      </c>
      <c r="W137" s="16" t="s">
        <v>3245</v>
      </c>
      <c r="X137" s="16" t="s">
        <v>665</v>
      </c>
      <c r="Y137" s="2" t="s">
        <v>52</v>
      </c>
      <c r="Z137" s="2" t="s">
        <v>52</v>
      </c>
      <c r="AA137" s="42"/>
      <c r="AB137" s="2" t="s">
        <v>52</v>
      </c>
    </row>
    <row r="138" spans="1:28" ht="30" customHeight="1" x14ac:dyDescent="0.3">
      <c r="A138" s="16" t="s">
        <v>1812</v>
      </c>
      <c r="B138" s="16" t="s">
        <v>1810</v>
      </c>
      <c r="C138" s="16" t="s">
        <v>1811</v>
      </c>
      <c r="D138" s="40" t="s">
        <v>78</v>
      </c>
      <c r="E138" s="41">
        <v>3740</v>
      </c>
      <c r="F138" s="16" t="s">
        <v>3246</v>
      </c>
      <c r="G138" s="41">
        <v>0</v>
      </c>
      <c r="H138" s="16" t="s">
        <v>52</v>
      </c>
      <c r="I138" s="41">
        <v>0</v>
      </c>
      <c r="J138" s="16" t="s">
        <v>52</v>
      </c>
      <c r="K138" s="41">
        <v>3840</v>
      </c>
      <c r="L138" s="16" t="s">
        <v>3218</v>
      </c>
      <c r="M138" s="41">
        <v>0</v>
      </c>
      <c r="N138" s="16" t="s">
        <v>52</v>
      </c>
      <c r="O138" s="41">
        <f>SMALL(E138:M138,COUNTIF(E138:M138,0)+1)</f>
        <v>3740</v>
      </c>
      <c r="P138" s="41">
        <v>0</v>
      </c>
      <c r="Q138" s="41">
        <v>0</v>
      </c>
      <c r="R138" s="41">
        <v>0</v>
      </c>
      <c r="S138" s="41">
        <v>0</v>
      </c>
      <c r="T138" s="41">
        <v>0</v>
      </c>
      <c r="U138" s="41">
        <v>0</v>
      </c>
      <c r="V138" s="41">
        <v>0</v>
      </c>
      <c r="W138" s="16" t="s">
        <v>3247</v>
      </c>
      <c r="X138" s="16" t="s">
        <v>52</v>
      </c>
      <c r="Y138" s="2" t="s">
        <v>52</v>
      </c>
      <c r="Z138" s="2" t="s">
        <v>52</v>
      </c>
      <c r="AA138" s="42"/>
      <c r="AB138" s="2" t="s">
        <v>52</v>
      </c>
    </row>
    <row r="139" spans="1:28" ht="30" customHeight="1" x14ac:dyDescent="0.3">
      <c r="A139" s="16" t="s">
        <v>2063</v>
      </c>
      <c r="B139" s="16" t="s">
        <v>2061</v>
      </c>
      <c r="C139" s="16" t="s">
        <v>2062</v>
      </c>
      <c r="D139" s="40" t="s">
        <v>78</v>
      </c>
      <c r="E139" s="41">
        <v>0</v>
      </c>
      <c r="F139" s="16" t="s">
        <v>52</v>
      </c>
      <c r="G139" s="41">
        <v>96000</v>
      </c>
      <c r="H139" s="16" t="s">
        <v>3248</v>
      </c>
      <c r="I139" s="41">
        <v>0</v>
      </c>
      <c r="J139" s="16" t="s">
        <v>52</v>
      </c>
      <c r="K139" s="41">
        <v>0</v>
      </c>
      <c r="L139" s="16" t="s">
        <v>52</v>
      </c>
      <c r="M139" s="41">
        <v>0</v>
      </c>
      <c r="N139" s="16" t="s">
        <v>52</v>
      </c>
      <c r="O139" s="41">
        <f>SMALL(E139:M139,COUNTIF(E139:M139,0)+1)</f>
        <v>96000</v>
      </c>
      <c r="P139" s="41">
        <v>0</v>
      </c>
      <c r="Q139" s="41">
        <v>0</v>
      </c>
      <c r="R139" s="41">
        <v>0</v>
      </c>
      <c r="S139" s="41">
        <v>0</v>
      </c>
      <c r="T139" s="41">
        <v>0</v>
      </c>
      <c r="U139" s="41">
        <v>0</v>
      </c>
      <c r="V139" s="41">
        <v>0</v>
      </c>
      <c r="W139" s="16" t="s">
        <v>3249</v>
      </c>
      <c r="X139" s="16" t="s">
        <v>52</v>
      </c>
      <c r="Y139" s="2" t="s">
        <v>52</v>
      </c>
      <c r="Z139" s="2" t="s">
        <v>52</v>
      </c>
      <c r="AA139" s="42"/>
      <c r="AB139" s="2" t="s">
        <v>52</v>
      </c>
    </row>
    <row r="140" spans="1:28" ht="30" customHeight="1" x14ac:dyDescent="0.3">
      <c r="A140" s="16" t="s">
        <v>1349</v>
      </c>
      <c r="B140" s="16" t="s">
        <v>1347</v>
      </c>
      <c r="C140" s="16" t="s">
        <v>1348</v>
      </c>
      <c r="D140" s="40" t="s">
        <v>72</v>
      </c>
      <c r="E140" s="41">
        <v>0</v>
      </c>
      <c r="F140" s="16" t="s">
        <v>52</v>
      </c>
      <c r="G140" s="41">
        <v>3550</v>
      </c>
      <c r="H140" s="16" t="s">
        <v>3250</v>
      </c>
      <c r="I140" s="41">
        <v>0</v>
      </c>
      <c r="J140" s="16" t="s">
        <v>52</v>
      </c>
      <c r="K140" s="41">
        <v>3720</v>
      </c>
      <c r="L140" s="16" t="s">
        <v>3251</v>
      </c>
      <c r="M140" s="41">
        <v>0</v>
      </c>
      <c r="N140" s="16" t="s">
        <v>52</v>
      </c>
      <c r="O140" s="41">
        <f>SMALL(E140:M140,COUNTIF(E140:M140,0)+1)</f>
        <v>3550</v>
      </c>
      <c r="P140" s="41">
        <v>0</v>
      </c>
      <c r="Q140" s="41">
        <v>0</v>
      </c>
      <c r="R140" s="41">
        <v>0</v>
      </c>
      <c r="S140" s="41">
        <v>0</v>
      </c>
      <c r="T140" s="41">
        <v>0</v>
      </c>
      <c r="U140" s="41">
        <v>0</v>
      </c>
      <c r="V140" s="41">
        <v>0</v>
      </c>
      <c r="W140" s="16" t="s">
        <v>3252</v>
      </c>
      <c r="X140" s="16" t="s">
        <v>52</v>
      </c>
      <c r="Y140" s="2" t="s">
        <v>52</v>
      </c>
      <c r="Z140" s="2" t="s">
        <v>52</v>
      </c>
      <c r="AA140" s="42"/>
      <c r="AB140" s="2" t="s">
        <v>52</v>
      </c>
    </row>
    <row r="141" spans="1:28" ht="30" customHeight="1" x14ac:dyDescent="0.3">
      <c r="A141" s="16" t="s">
        <v>965</v>
      </c>
      <c r="B141" s="16" t="s">
        <v>961</v>
      </c>
      <c r="C141" s="16" t="s">
        <v>964</v>
      </c>
      <c r="D141" s="40" t="s">
        <v>93</v>
      </c>
      <c r="E141" s="41">
        <v>0</v>
      </c>
      <c r="F141" s="16" t="s">
        <v>52</v>
      </c>
      <c r="G141" s="41">
        <v>0</v>
      </c>
      <c r="H141" s="16" t="s">
        <v>52</v>
      </c>
      <c r="I141" s="41">
        <v>0</v>
      </c>
      <c r="J141" s="16" t="s">
        <v>52</v>
      </c>
      <c r="K141" s="41">
        <v>0</v>
      </c>
      <c r="L141" s="16" t="s">
        <v>52</v>
      </c>
      <c r="M141" s="41">
        <v>0</v>
      </c>
      <c r="N141" s="16" t="s">
        <v>52</v>
      </c>
      <c r="O141" s="41">
        <v>0</v>
      </c>
      <c r="P141" s="41">
        <v>0</v>
      </c>
      <c r="Q141" s="41">
        <v>0</v>
      </c>
      <c r="R141" s="41">
        <v>0</v>
      </c>
      <c r="S141" s="41">
        <v>0</v>
      </c>
      <c r="T141" s="41">
        <v>0</v>
      </c>
      <c r="U141" s="41">
        <v>38257</v>
      </c>
      <c r="V141" s="41">
        <f>SMALL(Q141:U141,COUNTIF(Q141:U141,0)+1)</f>
        <v>38257</v>
      </c>
      <c r="W141" s="16" t="s">
        <v>3253</v>
      </c>
      <c r="X141" s="16" t="s">
        <v>665</v>
      </c>
      <c r="Y141" s="2" t="s">
        <v>52</v>
      </c>
      <c r="Z141" s="2" t="s">
        <v>52</v>
      </c>
      <c r="AA141" s="42"/>
      <c r="AB141" s="2" t="s">
        <v>52</v>
      </c>
    </row>
    <row r="142" spans="1:28" ht="30" customHeight="1" x14ac:dyDescent="0.3">
      <c r="A142" s="16" t="s">
        <v>1041</v>
      </c>
      <c r="B142" s="16" t="s">
        <v>1039</v>
      </c>
      <c r="C142" s="16" t="s">
        <v>1040</v>
      </c>
      <c r="D142" s="40" t="s">
        <v>135</v>
      </c>
      <c r="E142" s="41">
        <v>0</v>
      </c>
      <c r="F142" s="16" t="s">
        <v>52</v>
      </c>
      <c r="G142" s="41">
        <v>0</v>
      </c>
      <c r="H142" s="16" t="s">
        <v>52</v>
      </c>
      <c r="I142" s="41">
        <v>10000</v>
      </c>
      <c r="J142" s="16" t="s">
        <v>3254</v>
      </c>
      <c r="K142" s="41">
        <v>0</v>
      </c>
      <c r="L142" s="16" t="s">
        <v>52</v>
      </c>
      <c r="M142" s="41">
        <v>0</v>
      </c>
      <c r="N142" s="16" t="s">
        <v>52</v>
      </c>
      <c r="O142" s="41">
        <f>SMALL(E142:M142,COUNTIF(E142:M142,0)+1)</f>
        <v>10000</v>
      </c>
      <c r="P142" s="41">
        <v>0</v>
      </c>
      <c r="Q142" s="41">
        <v>0</v>
      </c>
      <c r="R142" s="41">
        <v>0</v>
      </c>
      <c r="S142" s="41">
        <v>0</v>
      </c>
      <c r="T142" s="41">
        <v>0</v>
      </c>
      <c r="U142" s="41">
        <v>0</v>
      </c>
      <c r="V142" s="41">
        <v>0</v>
      </c>
      <c r="W142" s="16" t="s">
        <v>3255</v>
      </c>
      <c r="X142" s="16" t="s">
        <v>52</v>
      </c>
      <c r="Y142" s="2" t="s">
        <v>52</v>
      </c>
      <c r="Z142" s="2" t="s">
        <v>52</v>
      </c>
      <c r="AA142" s="42"/>
      <c r="AB142" s="2" t="s">
        <v>52</v>
      </c>
    </row>
    <row r="143" spans="1:28" ht="30" customHeight="1" x14ac:dyDescent="0.3">
      <c r="A143" s="16" t="s">
        <v>1065</v>
      </c>
      <c r="B143" s="16" t="s">
        <v>1039</v>
      </c>
      <c r="C143" s="16" t="s">
        <v>1064</v>
      </c>
      <c r="D143" s="40" t="s">
        <v>135</v>
      </c>
      <c r="E143" s="41">
        <v>0</v>
      </c>
      <c r="F143" s="16" t="s">
        <v>52</v>
      </c>
      <c r="G143" s="41">
        <v>0</v>
      </c>
      <c r="H143" s="16" t="s">
        <v>52</v>
      </c>
      <c r="I143" s="41">
        <v>10000</v>
      </c>
      <c r="J143" s="16" t="s">
        <v>3254</v>
      </c>
      <c r="K143" s="41">
        <v>0</v>
      </c>
      <c r="L143" s="16" t="s">
        <v>52</v>
      </c>
      <c r="M143" s="41">
        <v>0</v>
      </c>
      <c r="N143" s="16" t="s">
        <v>52</v>
      </c>
      <c r="O143" s="41">
        <f>SMALL(E143:M143,COUNTIF(E143:M143,0)+1)</f>
        <v>10000</v>
      </c>
      <c r="P143" s="41">
        <v>0</v>
      </c>
      <c r="Q143" s="41">
        <v>0</v>
      </c>
      <c r="R143" s="41">
        <v>0</v>
      </c>
      <c r="S143" s="41">
        <v>0</v>
      </c>
      <c r="T143" s="41">
        <v>0</v>
      </c>
      <c r="U143" s="41">
        <v>0</v>
      </c>
      <c r="V143" s="41">
        <v>0</v>
      </c>
      <c r="W143" s="16" t="s">
        <v>3256</v>
      </c>
      <c r="X143" s="16" t="s">
        <v>52</v>
      </c>
      <c r="Y143" s="2" t="s">
        <v>52</v>
      </c>
      <c r="Z143" s="2" t="s">
        <v>52</v>
      </c>
      <c r="AA143" s="42"/>
      <c r="AB143" s="2" t="s">
        <v>52</v>
      </c>
    </row>
    <row r="144" spans="1:28" ht="30" customHeight="1" x14ac:dyDescent="0.3">
      <c r="A144" s="16" t="s">
        <v>1120</v>
      </c>
      <c r="B144" s="16" t="s">
        <v>1117</v>
      </c>
      <c r="C144" s="16" t="s">
        <v>1118</v>
      </c>
      <c r="D144" s="40" t="s">
        <v>1119</v>
      </c>
      <c r="E144" s="41">
        <v>0</v>
      </c>
      <c r="F144" s="16" t="s">
        <v>52</v>
      </c>
      <c r="G144" s="41">
        <v>180000</v>
      </c>
      <c r="H144" s="16" t="s">
        <v>3257</v>
      </c>
      <c r="I144" s="41">
        <v>180000</v>
      </c>
      <c r="J144" s="16" t="s">
        <v>3258</v>
      </c>
      <c r="K144" s="41">
        <v>180000</v>
      </c>
      <c r="L144" s="16" t="s">
        <v>3259</v>
      </c>
      <c r="M144" s="41">
        <v>0</v>
      </c>
      <c r="N144" s="16" t="s">
        <v>52</v>
      </c>
      <c r="O144" s="41">
        <f>SMALL(E144:M144,COUNTIF(E144:M144,0)+1)</f>
        <v>180000</v>
      </c>
      <c r="P144" s="41">
        <v>0</v>
      </c>
      <c r="Q144" s="41">
        <v>0</v>
      </c>
      <c r="R144" s="41">
        <v>0</v>
      </c>
      <c r="S144" s="41">
        <v>0</v>
      </c>
      <c r="T144" s="41">
        <v>0</v>
      </c>
      <c r="U144" s="41">
        <v>0</v>
      </c>
      <c r="V144" s="41">
        <v>0</v>
      </c>
      <c r="W144" s="16" t="s">
        <v>3260</v>
      </c>
      <c r="X144" s="16" t="s">
        <v>52</v>
      </c>
      <c r="Y144" s="2" t="s">
        <v>52</v>
      </c>
      <c r="Z144" s="2" t="s">
        <v>52</v>
      </c>
      <c r="AA144" s="42"/>
      <c r="AB144" s="2" t="s">
        <v>52</v>
      </c>
    </row>
    <row r="145" spans="1:28" ht="30" customHeight="1" x14ac:dyDescent="0.3">
      <c r="A145" s="16" t="s">
        <v>1143</v>
      </c>
      <c r="B145" s="16" t="s">
        <v>1086</v>
      </c>
      <c r="C145" s="16" t="s">
        <v>1142</v>
      </c>
      <c r="D145" s="40" t="s">
        <v>1003</v>
      </c>
      <c r="E145" s="41">
        <v>0</v>
      </c>
      <c r="F145" s="16" t="s">
        <v>52</v>
      </c>
      <c r="G145" s="41">
        <v>55000</v>
      </c>
      <c r="H145" s="16" t="s">
        <v>3257</v>
      </c>
      <c r="I145" s="41">
        <v>0</v>
      </c>
      <c r="J145" s="16" t="s">
        <v>52</v>
      </c>
      <c r="K145" s="41">
        <v>55000</v>
      </c>
      <c r="L145" s="16" t="s">
        <v>3259</v>
      </c>
      <c r="M145" s="41">
        <v>0</v>
      </c>
      <c r="N145" s="16" t="s">
        <v>52</v>
      </c>
      <c r="O145" s="41">
        <f>SMALL(E145:M145,COUNTIF(E145:M145,0)+1)</f>
        <v>55000</v>
      </c>
      <c r="P145" s="41">
        <v>0</v>
      </c>
      <c r="Q145" s="41">
        <v>0</v>
      </c>
      <c r="R145" s="41">
        <v>0</v>
      </c>
      <c r="S145" s="41">
        <v>0</v>
      </c>
      <c r="T145" s="41">
        <v>0</v>
      </c>
      <c r="U145" s="41">
        <v>0</v>
      </c>
      <c r="V145" s="41">
        <v>0</v>
      </c>
      <c r="W145" s="16" t="s">
        <v>3261</v>
      </c>
      <c r="X145" s="16" t="s">
        <v>52</v>
      </c>
      <c r="Y145" s="2" t="s">
        <v>52</v>
      </c>
      <c r="Z145" s="2" t="s">
        <v>52</v>
      </c>
      <c r="AA145" s="42"/>
      <c r="AB145" s="2" t="s">
        <v>52</v>
      </c>
    </row>
    <row r="146" spans="1:28" ht="30" customHeight="1" x14ac:dyDescent="0.3">
      <c r="A146" s="16" t="s">
        <v>1088</v>
      </c>
      <c r="B146" s="16" t="s">
        <v>1086</v>
      </c>
      <c r="C146" s="16" t="s">
        <v>1087</v>
      </c>
      <c r="D146" s="40" t="s">
        <v>1003</v>
      </c>
      <c r="E146" s="41">
        <v>0</v>
      </c>
      <c r="F146" s="16" t="s">
        <v>52</v>
      </c>
      <c r="G146" s="41">
        <v>59000</v>
      </c>
      <c r="H146" s="16" t="s">
        <v>3257</v>
      </c>
      <c r="I146" s="41">
        <v>0</v>
      </c>
      <c r="J146" s="16" t="s">
        <v>52</v>
      </c>
      <c r="K146" s="41">
        <v>59000</v>
      </c>
      <c r="L146" s="16" t="s">
        <v>3259</v>
      </c>
      <c r="M146" s="41">
        <v>0</v>
      </c>
      <c r="N146" s="16" t="s">
        <v>52</v>
      </c>
      <c r="O146" s="41">
        <f>SMALL(E146:M146,COUNTIF(E146:M146,0)+1)</f>
        <v>59000</v>
      </c>
      <c r="P146" s="41">
        <v>0</v>
      </c>
      <c r="Q146" s="41">
        <v>0</v>
      </c>
      <c r="R146" s="41">
        <v>0</v>
      </c>
      <c r="S146" s="41">
        <v>0</v>
      </c>
      <c r="T146" s="41">
        <v>0</v>
      </c>
      <c r="U146" s="41">
        <v>0</v>
      </c>
      <c r="V146" s="41">
        <v>0</v>
      </c>
      <c r="W146" s="16" t="s">
        <v>3262</v>
      </c>
      <c r="X146" s="16" t="s">
        <v>52</v>
      </c>
      <c r="Y146" s="2" t="s">
        <v>52</v>
      </c>
      <c r="Z146" s="2" t="s">
        <v>52</v>
      </c>
      <c r="AA146" s="42"/>
      <c r="AB146" s="2" t="s">
        <v>52</v>
      </c>
    </row>
    <row r="147" spans="1:28" ht="30" customHeight="1" x14ac:dyDescent="0.3">
      <c r="A147" s="16" t="s">
        <v>890</v>
      </c>
      <c r="B147" s="16" t="s">
        <v>676</v>
      </c>
      <c r="C147" s="16" t="s">
        <v>677</v>
      </c>
      <c r="D147" s="40" t="s">
        <v>678</v>
      </c>
      <c r="E147" s="41">
        <v>0</v>
      </c>
      <c r="F147" s="16" t="s">
        <v>52</v>
      </c>
      <c r="G147" s="41">
        <v>0</v>
      </c>
      <c r="H147" s="16" t="s">
        <v>52</v>
      </c>
      <c r="I147" s="41">
        <v>0</v>
      </c>
      <c r="J147" s="16" t="s">
        <v>52</v>
      </c>
      <c r="K147" s="41">
        <v>0</v>
      </c>
      <c r="L147" s="16" t="s">
        <v>52</v>
      </c>
      <c r="M147" s="41">
        <v>0</v>
      </c>
      <c r="N147" s="16" t="s">
        <v>52</v>
      </c>
      <c r="O147" s="41">
        <v>0</v>
      </c>
      <c r="P147" s="41">
        <v>230245</v>
      </c>
      <c r="Q147" s="41">
        <v>0</v>
      </c>
      <c r="R147" s="41">
        <v>0</v>
      </c>
      <c r="S147" s="41">
        <v>0</v>
      </c>
      <c r="T147" s="41">
        <v>0</v>
      </c>
      <c r="U147" s="41">
        <v>0</v>
      </c>
      <c r="V147" s="41">
        <v>0</v>
      </c>
      <c r="W147" s="16" t="s">
        <v>3263</v>
      </c>
      <c r="X147" s="16" t="s">
        <v>3264</v>
      </c>
      <c r="Y147" s="2" t="s">
        <v>3265</v>
      </c>
      <c r="Z147" s="2" t="s">
        <v>63</v>
      </c>
      <c r="AA147" s="42"/>
      <c r="AB147" s="2" t="s">
        <v>52</v>
      </c>
    </row>
    <row r="148" spans="1:28" ht="30" customHeight="1" x14ac:dyDescent="0.3">
      <c r="A148" s="16" t="s">
        <v>1135</v>
      </c>
      <c r="B148" s="16" t="s">
        <v>1134</v>
      </c>
      <c r="C148" s="16" t="s">
        <v>677</v>
      </c>
      <c r="D148" s="40" t="s">
        <v>678</v>
      </c>
      <c r="E148" s="41">
        <v>0</v>
      </c>
      <c r="F148" s="16" t="s">
        <v>52</v>
      </c>
      <c r="G148" s="41">
        <v>0</v>
      </c>
      <c r="H148" s="16" t="s">
        <v>52</v>
      </c>
      <c r="I148" s="41">
        <v>0</v>
      </c>
      <c r="J148" s="16" t="s">
        <v>52</v>
      </c>
      <c r="K148" s="41">
        <v>0</v>
      </c>
      <c r="L148" s="16" t="s">
        <v>52</v>
      </c>
      <c r="M148" s="41">
        <v>0</v>
      </c>
      <c r="N148" s="16" t="s">
        <v>52</v>
      </c>
      <c r="O148" s="41">
        <v>0</v>
      </c>
      <c r="P148" s="41">
        <v>153671</v>
      </c>
      <c r="Q148" s="41">
        <v>0</v>
      </c>
      <c r="R148" s="41">
        <v>0</v>
      </c>
      <c r="S148" s="41">
        <v>0</v>
      </c>
      <c r="T148" s="41">
        <v>0</v>
      </c>
      <c r="U148" s="41">
        <v>0</v>
      </c>
      <c r="V148" s="41">
        <v>0</v>
      </c>
      <c r="W148" s="16" t="s">
        <v>3266</v>
      </c>
      <c r="X148" s="16" t="s">
        <v>52</v>
      </c>
      <c r="Y148" s="2" t="s">
        <v>3265</v>
      </c>
      <c r="Z148" s="2" t="s">
        <v>52</v>
      </c>
      <c r="AA148" s="42"/>
      <c r="AB148" s="2" t="s">
        <v>52</v>
      </c>
    </row>
    <row r="149" spans="1:28" ht="30" customHeight="1" x14ac:dyDescent="0.3">
      <c r="A149" s="16" t="s">
        <v>969</v>
      </c>
      <c r="B149" s="16" t="s">
        <v>753</v>
      </c>
      <c r="C149" s="16" t="s">
        <v>677</v>
      </c>
      <c r="D149" s="40" t="s">
        <v>678</v>
      </c>
      <c r="E149" s="41">
        <v>0</v>
      </c>
      <c r="F149" s="16" t="s">
        <v>52</v>
      </c>
      <c r="G149" s="41">
        <v>0</v>
      </c>
      <c r="H149" s="16" t="s">
        <v>52</v>
      </c>
      <c r="I149" s="41">
        <v>0</v>
      </c>
      <c r="J149" s="16" t="s">
        <v>52</v>
      </c>
      <c r="K149" s="41">
        <v>0</v>
      </c>
      <c r="L149" s="16" t="s">
        <v>52</v>
      </c>
      <c r="M149" s="41">
        <v>0</v>
      </c>
      <c r="N149" s="16" t="s">
        <v>52</v>
      </c>
      <c r="O149" s="41">
        <v>0</v>
      </c>
      <c r="P149" s="41">
        <v>192000</v>
      </c>
      <c r="Q149" s="41">
        <v>0</v>
      </c>
      <c r="R149" s="41">
        <v>0</v>
      </c>
      <c r="S149" s="41">
        <v>0</v>
      </c>
      <c r="T149" s="41">
        <v>0</v>
      </c>
      <c r="U149" s="41">
        <v>0</v>
      </c>
      <c r="V149" s="41">
        <v>0</v>
      </c>
      <c r="W149" s="16" t="s">
        <v>3267</v>
      </c>
      <c r="X149" s="16" t="s">
        <v>52</v>
      </c>
      <c r="Y149" s="2" t="s">
        <v>3265</v>
      </c>
      <c r="Z149" s="2" t="s">
        <v>63</v>
      </c>
      <c r="AA149" s="42"/>
      <c r="AB149" s="2" t="s">
        <v>52</v>
      </c>
    </row>
    <row r="150" spans="1:28" ht="30" customHeight="1" x14ac:dyDescent="0.3">
      <c r="A150" s="16" t="s">
        <v>1132</v>
      </c>
      <c r="B150" s="16" t="s">
        <v>1131</v>
      </c>
      <c r="C150" s="16" t="s">
        <v>677</v>
      </c>
      <c r="D150" s="40" t="s">
        <v>678</v>
      </c>
      <c r="E150" s="41">
        <v>0</v>
      </c>
      <c r="F150" s="16" t="s">
        <v>52</v>
      </c>
      <c r="G150" s="41">
        <v>0</v>
      </c>
      <c r="H150" s="16" t="s">
        <v>52</v>
      </c>
      <c r="I150" s="41">
        <v>0</v>
      </c>
      <c r="J150" s="16" t="s">
        <v>52</v>
      </c>
      <c r="K150" s="41">
        <v>0</v>
      </c>
      <c r="L150" s="16" t="s">
        <v>52</v>
      </c>
      <c r="M150" s="41">
        <v>0</v>
      </c>
      <c r="N150" s="16" t="s">
        <v>52</v>
      </c>
      <c r="O150" s="41">
        <v>0</v>
      </c>
      <c r="P150" s="41">
        <v>232804</v>
      </c>
      <c r="Q150" s="41">
        <v>0</v>
      </c>
      <c r="R150" s="41">
        <v>0</v>
      </c>
      <c r="S150" s="41">
        <v>0</v>
      </c>
      <c r="T150" s="41">
        <v>0</v>
      </c>
      <c r="U150" s="41">
        <v>0</v>
      </c>
      <c r="V150" s="41">
        <v>0</v>
      </c>
      <c r="W150" s="16" t="s">
        <v>3268</v>
      </c>
      <c r="X150" s="16" t="s">
        <v>52</v>
      </c>
      <c r="Y150" s="2" t="s">
        <v>3265</v>
      </c>
      <c r="Z150" s="2" t="s">
        <v>52</v>
      </c>
      <c r="AA150" s="42"/>
      <c r="AB150" s="2" t="s">
        <v>52</v>
      </c>
    </row>
    <row r="151" spans="1:28" ht="30" customHeight="1" x14ac:dyDescent="0.3">
      <c r="A151" s="16" t="s">
        <v>1139</v>
      </c>
      <c r="B151" s="16" t="s">
        <v>1137</v>
      </c>
      <c r="C151" s="16" t="s">
        <v>1138</v>
      </c>
      <c r="D151" s="40" t="s">
        <v>678</v>
      </c>
      <c r="E151" s="41">
        <v>0</v>
      </c>
      <c r="F151" s="16" t="s">
        <v>52</v>
      </c>
      <c r="G151" s="41">
        <v>0</v>
      </c>
      <c r="H151" s="16" t="s">
        <v>52</v>
      </c>
      <c r="I151" s="41">
        <v>0</v>
      </c>
      <c r="J151" s="16" t="s">
        <v>52</v>
      </c>
      <c r="K151" s="41">
        <v>0</v>
      </c>
      <c r="L151" s="16" t="s">
        <v>52</v>
      </c>
      <c r="M151" s="41">
        <v>0</v>
      </c>
      <c r="N151" s="16" t="s">
        <v>52</v>
      </c>
      <c r="O151" s="41">
        <v>0</v>
      </c>
      <c r="P151" s="41">
        <v>153671</v>
      </c>
      <c r="Q151" s="41">
        <v>0</v>
      </c>
      <c r="R151" s="41">
        <v>0</v>
      </c>
      <c r="S151" s="41">
        <v>0</v>
      </c>
      <c r="T151" s="41">
        <v>0</v>
      </c>
      <c r="U151" s="41">
        <v>0</v>
      </c>
      <c r="V151" s="41">
        <v>0</v>
      </c>
      <c r="W151" s="16" t="s">
        <v>3269</v>
      </c>
      <c r="X151" s="16" t="s">
        <v>52</v>
      </c>
      <c r="Y151" s="2" t="s">
        <v>3265</v>
      </c>
      <c r="Z151" s="2" t="s">
        <v>52</v>
      </c>
      <c r="AA151" s="42"/>
      <c r="AB151" s="2" t="s">
        <v>52</v>
      </c>
    </row>
    <row r="152" spans="1:28" ht="30" customHeight="1" x14ac:dyDescent="0.3">
      <c r="A152" s="16" t="s">
        <v>1502</v>
      </c>
      <c r="B152" s="16" t="s">
        <v>1500</v>
      </c>
      <c r="C152" s="16" t="s">
        <v>1501</v>
      </c>
      <c r="D152" s="40" t="s">
        <v>72</v>
      </c>
      <c r="E152" s="41">
        <v>0</v>
      </c>
      <c r="F152" s="16" t="s">
        <v>52</v>
      </c>
      <c r="G152" s="41">
        <v>0</v>
      </c>
      <c r="H152" s="16" t="s">
        <v>52</v>
      </c>
      <c r="I152" s="41">
        <v>10000</v>
      </c>
      <c r="J152" s="16" t="s">
        <v>3270</v>
      </c>
      <c r="K152" s="41">
        <v>0</v>
      </c>
      <c r="L152" s="16" t="s">
        <v>52</v>
      </c>
      <c r="M152" s="41">
        <v>0</v>
      </c>
      <c r="N152" s="16" t="s">
        <v>52</v>
      </c>
      <c r="O152" s="41">
        <f t="shared" ref="O152:O161" si="5">SMALL(E152:M152,COUNTIF(E152:M152,0)+1)</f>
        <v>10000</v>
      </c>
      <c r="P152" s="41">
        <v>0</v>
      </c>
      <c r="Q152" s="41">
        <v>0</v>
      </c>
      <c r="R152" s="41">
        <v>0</v>
      </c>
      <c r="S152" s="41">
        <v>0</v>
      </c>
      <c r="T152" s="41">
        <v>0</v>
      </c>
      <c r="U152" s="41">
        <v>0</v>
      </c>
      <c r="V152" s="41">
        <v>0</v>
      </c>
      <c r="W152" s="16" t="s">
        <v>3271</v>
      </c>
      <c r="X152" s="16" t="s">
        <v>52</v>
      </c>
      <c r="Y152" s="2" t="s">
        <v>52</v>
      </c>
      <c r="Z152" s="2" t="s">
        <v>52</v>
      </c>
      <c r="AA152" s="42"/>
      <c r="AB152" s="2" t="s">
        <v>52</v>
      </c>
    </row>
    <row r="153" spans="1:28" ht="30" customHeight="1" x14ac:dyDescent="0.3">
      <c r="A153" s="16" t="s">
        <v>623</v>
      </c>
      <c r="B153" s="16" t="s">
        <v>620</v>
      </c>
      <c r="C153" s="16" t="s">
        <v>621</v>
      </c>
      <c r="D153" s="40" t="s">
        <v>93</v>
      </c>
      <c r="E153" s="41">
        <v>0</v>
      </c>
      <c r="F153" s="16" t="s">
        <v>52</v>
      </c>
      <c r="G153" s="41">
        <v>0</v>
      </c>
      <c r="H153" s="16" t="s">
        <v>52</v>
      </c>
      <c r="I153" s="41">
        <v>0</v>
      </c>
      <c r="J153" s="16" t="s">
        <v>52</v>
      </c>
      <c r="K153" s="41">
        <v>0</v>
      </c>
      <c r="L153" s="16" t="s">
        <v>52</v>
      </c>
      <c r="M153" s="41">
        <v>4850000</v>
      </c>
      <c r="N153" s="16" t="s">
        <v>52</v>
      </c>
      <c r="O153" s="41">
        <f t="shared" si="5"/>
        <v>4850000</v>
      </c>
      <c r="P153" s="41">
        <v>0</v>
      </c>
      <c r="Q153" s="41">
        <v>0</v>
      </c>
      <c r="R153" s="41">
        <v>0</v>
      </c>
      <c r="S153" s="41">
        <v>0</v>
      </c>
      <c r="T153" s="41">
        <v>0</v>
      </c>
      <c r="U153" s="41">
        <v>0</v>
      </c>
      <c r="V153" s="41">
        <v>0</v>
      </c>
      <c r="W153" s="16" t="s">
        <v>3272</v>
      </c>
      <c r="X153" s="16" t="s">
        <v>622</v>
      </c>
      <c r="Y153" s="2" t="s">
        <v>52</v>
      </c>
      <c r="Z153" s="2" t="s">
        <v>52</v>
      </c>
      <c r="AA153" s="42"/>
      <c r="AB153" s="2" t="s">
        <v>52</v>
      </c>
    </row>
    <row r="154" spans="1:28" ht="30" customHeight="1" x14ac:dyDescent="0.3">
      <c r="A154" s="16" t="s">
        <v>618</v>
      </c>
      <c r="B154" s="16" t="s">
        <v>616</v>
      </c>
      <c r="C154" s="16" t="s">
        <v>608</v>
      </c>
      <c r="D154" s="40" t="s">
        <v>93</v>
      </c>
      <c r="E154" s="41">
        <v>0</v>
      </c>
      <c r="F154" s="16" t="s">
        <v>52</v>
      </c>
      <c r="G154" s="41">
        <v>0</v>
      </c>
      <c r="H154" s="16" t="s">
        <v>52</v>
      </c>
      <c r="I154" s="41">
        <v>0</v>
      </c>
      <c r="J154" s="16" t="s">
        <v>52</v>
      </c>
      <c r="K154" s="41">
        <v>0</v>
      </c>
      <c r="L154" s="16" t="s">
        <v>52</v>
      </c>
      <c r="M154" s="41">
        <v>920000</v>
      </c>
      <c r="N154" s="16" t="s">
        <v>52</v>
      </c>
      <c r="O154" s="41">
        <f t="shared" si="5"/>
        <v>920000</v>
      </c>
      <c r="P154" s="41">
        <v>0</v>
      </c>
      <c r="Q154" s="41">
        <v>0</v>
      </c>
      <c r="R154" s="41">
        <v>0</v>
      </c>
      <c r="S154" s="41">
        <v>0</v>
      </c>
      <c r="T154" s="41">
        <v>0</v>
      </c>
      <c r="U154" s="41">
        <v>0</v>
      </c>
      <c r="V154" s="41">
        <v>0</v>
      </c>
      <c r="W154" s="16" t="s">
        <v>3273</v>
      </c>
      <c r="X154" s="16" t="s">
        <v>617</v>
      </c>
      <c r="Y154" s="2" t="s">
        <v>52</v>
      </c>
      <c r="Z154" s="2" t="s">
        <v>52</v>
      </c>
      <c r="AA154" s="42"/>
      <c r="AB154" s="2" t="s">
        <v>52</v>
      </c>
    </row>
    <row r="155" spans="1:28" ht="30" customHeight="1" x14ac:dyDescent="0.3">
      <c r="A155" s="16" t="s">
        <v>614</v>
      </c>
      <c r="B155" s="16" t="s">
        <v>612</v>
      </c>
      <c r="C155" s="16" t="s">
        <v>603</v>
      </c>
      <c r="D155" s="40" t="s">
        <v>598</v>
      </c>
      <c r="E155" s="41">
        <v>0</v>
      </c>
      <c r="F155" s="16" t="s">
        <v>52</v>
      </c>
      <c r="G155" s="41">
        <v>0</v>
      </c>
      <c r="H155" s="16" t="s">
        <v>52</v>
      </c>
      <c r="I155" s="41">
        <v>0</v>
      </c>
      <c r="J155" s="16" t="s">
        <v>52</v>
      </c>
      <c r="K155" s="41">
        <v>0</v>
      </c>
      <c r="L155" s="16" t="s">
        <v>52</v>
      </c>
      <c r="M155" s="41">
        <v>485000</v>
      </c>
      <c r="N155" s="16" t="s">
        <v>52</v>
      </c>
      <c r="O155" s="41">
        <f t="shared" si="5"/>
        <v>485000</v>
      </c>
      <c r="P155" s="41">
        <v>0</v>
      </c>
      <c r="Q155" s="41">
        <v>0</v>
      </c>
      <c r="R155" s="41">
        <v>0</v>
      </c>
      <c r="S155" s="41">
        <v>0</v>
      </c>
      <c r="T155" s="41">
        <v>0</v>
      </c>
      <c r="U155" s="41">
        <v>0</v>
      </c>
      <c r="V155" s="41">
        <v>0</v>
      </c>
      <c r="W155" s="16" t="s">
        <v>3274</v>
      </c>
      <c r="X155" s="16" t="s">
        <v>613</v>
      </c>
      <c r="Y155" s="2" t="s">
        <v>52</v>
      </c>
      <c r="Z155" s="2" t="s">
        <v>52</v>
      </c>
      <c r="AA155" s="42"/>
      <c r="AB155" s="2" t="s">
        <v>52</v>
      </c>
    </row>
    <row r="156" spans="1:28" ht="30" customHeight="1" x14ac:dyDescent="0.3">
      <c r="A156" s="16" t="s">
        <v>610</v>
      </c>
      <c r="B156" s="16" t="s">
        <v>607</v>
      </c>
      <c r="C156" s="16" t="s">
        <v>608</v>
      </c>
      <c r="D156" s="40" t="s">
        <v>93</v>
      </c>
      <c r="E156" s="41">
        <v>0</v>
      </c>
      <c r="F156" s="16" t="s">
        <v>52</v>
      </c>
      <c r="G156" s="41">
        <v>0</v>
      </c>
      <c r="H156" s="16" t="s">
        <v>52</v>
      </c>
      <c r="I156" s="41">
        <v>0</v>
      </c>
      <c r="J156" s="16" t="s">
        <v>52</v>
      </c>
      <c r="K156" s="41">
        <v>0</v>
      </c>
      <c r="L156" s="16" t="s">
        <v>52</v>
      </c>
      <c r="M156" s="41">
        <v>3100000</v>
      </c>
      <c r="N156" s="16" t="s">
        <v>52</v>
      </c>
      <c r="O156" s="41">
        <f t="shared" si="5"/>
        <v>3100000</v>
      </c>
      <c r="P156" s="41">
        <v>0</v>
      </c>
      <c r="Q156" s="41">
        <v>0</v>
      </c>
      <c r="R156" s="41">
        <v>0</v>
      </c>
      <c r="S156" s="41">
        <v>0</v>
      </c>
      <c r="T156" s="41">
        <v>0</v>
      </c>
      <c r="U156" s="41">
        <v>0</v>
      </c>
      <c r="V156" s="41">
        <v>0</v>
      </c>
      <c r="W156" s="16" t="s">
        <v>3275</v>
      </c>
      <c r="X156" s="16" t="s">
        <v>609</v>
      </c>
      <c r="Y156" s="2" t="s">
        <v>52</v>
      </c>
      <c r="Z156" s="2" t="s">
        <v>52</v>
      </c>
      <c r="AA156" s="42"/>
      <c r="AB156" s="2" t="s">
        <v>52</v>
      </c>
    </row>
    <row r="157" spans="1:28" ht="30" customHeight="1" x14ac:dyDescent="0.3">
      <c r="A157" s="16" t="s">
        <v>605</v>
      </c>
      <c r="B157" s="16" t="s">
        <v>602</v>
      </c>
      <c r="C157" s="16" t="s">
        <v>603</v>
      </c>
      <c r="D157" s="40" t="s">
        <v>598</v>
      </c>
      <c r="E157" s="41">
        <v>0</v>
      </c>
      <c r="F157" s="16" t="s">
        <v>52</v>
      </c>
      <c r="G157" s="41">
        <v>0</v>
      </c>
      <c r="H157" s="16" t="s">
        <v>52</v>
      </c>
      <c r="I157" s="41">
        <v>0</v>
      </c>
      <c r="J157" s="16" t="s">
        <v>52</v>
      </c>
      <c r="K157" s="41">
        <v>0</v>
      </c>
      <c r="L157" s="16" t="s">
        <v>52</v>
      </c>
      <c r="M157" s="41">
        <v>1150000</v>
      </c>
      <c r="N157" s="16" t="s">
        <v>52</v>
      </c>
      <c r="O157" s="41">
        <f t="shared" si="5"/>
        <v>1150000</v>
      </c>
      <c r="P157" s="41">
        <v>0</v>
      </c>
      <c r="Q157" s="41">
        <v>0</v>
      </c>
      <c r="R157" s="41">
        <v>0</v>
      </c>
      <c r="S157" s="41">
        <v>0</v>
      </c>
      <c r="T157" s="41">
        <v>0</v>
      </c>
      <c r="U157" s="41">
        <v>0</v>
      </c>
      <c r="V157" s="41">
        <v>0</v>
      </c>
      <c r="W157" s="16" t="s">
        <v>3276</v>
      </c>
      <c r="X157" s="16" t="s">
        <v>604</v>
      </c>
      <c r="Y157" s="2" t="s">
        <v>52</v>
      </c>
      <c r="Z157" s="2" t="s">
        <v>52</v>
      </c>
      <c r="AA157" s="42"/>
      <c r="AB157" s="2" t="s">
        <v>52</v>
      </c>
    </row>
    <row r="158" spans="1:28" ht="30" customHeight="1" x14ac:dyDescent="0.3">
      <c r="A158" s="16" t="s">
        <v>600</v>
      </c>
      <c r="B158" s="16" t="s">
        <v>596</v>
      </c>
      <c r="C158" s="16" t="s">
        <v>597</v>
      </c>
      <c r="D158" s="40" t="s">
        <v>598</v>
      </c>
      <c r="E158" s="41">
        <v>0</v>
      </c>
      <c r="F158" s="16" t="s">
        <v>52</v>
      </c>
      <c r="G158" s="41">
        <v>0</v>
      </c>
      <c r="H158" s="16" t="s">
        <v>52</v>
      </c>
      <c r="I158" s="41">
        <v>0</v>
      </c>
      <c r="J158" s="16" t="s">
        <v>52</v>
      </c>
      <c r="K158" s="41">
        <v>0</v>
      </c>
      <c r="L158" s="16" t="s">
        <v>52</v>
      </c>
      <c r="M158" s="41">
        <v>3060000</v>
      </c>
      <c r="N158" s="16" t="s">
        <v>52</v>
      </c>
      <c r="O158" s="41">
        <f t="shared" si="5"/>
        <v>3060000</v>
      </c>
      <c r="P158" s="41">
        <v>0</v>
      </c>
      <c r="Q158" s="41">
        <v>0</v>
      </c>
      <c r="R158" s="41">
        <v>0</v>
      </c>
      <c r="S158" s="41">
        <v>0</v>
      </c>
      <c r="T158" s="41">
        <v>0</v>
      </c>
      <c r="U158" s="41">
        <v>0</v>
      </c>
      <c r="V158" s="41">
        <v>0</v>
      </c>
      <c r="W158" s="16" t="s">
        <v>3277</v>
      </c>
      <c r="X158" s="16" t="s">
        <v>599</v>
      </c>
      <c r="Y158" s="2" t="s">
        <v>52</v>
      </c>
      <c r="Z158" s="2" t="s">
        <v>52</v>
      </c>
      <c r="AA158" s="42"/>
      <c r="AB158" s="2" t="s">
        <v>52</v>
      </c>
    </row>
    <row r="159" spans="1:28" ht="30" customHeight="1" x14ac:dyDescent="0.3">
      <c r="A159" s="16" t="s">
        <v>594</v>
      </c>
      <c r="B159" s="16" t="s">
        <v>591</v>
      </c>
      <c r="C159" s="16" t="s">
        <v>592</v>
      </c>
      <c r="D159" s="40" t="s">
        <v>93</v>
      </c>
      <c r="E159" s="41">
        <v>0</v>
      </c>
      <c r="F159" s="16" t="s">
        <v>52</v>
      </c>
      <c r="G159" s="41">
        <v>0</v>
      </c>
      <c r="H159" s="16" t="s">
        <v>52</v>
      </c>
      <c r="I159" s="41">
        <v>0</v>
      </c>
      <c r="J159" s="16" t="s">
        <v>52</v>
      </c>
      <c r="K159" s="41">
        <v>0</v>
      </c>
      <c r="L159" s="16" t="s">
        <v>52</v>
      </c>
      <c r="M159" s="41">
        <v>53000000</v>
      </c>
      <c r="N159" s="16" t="s">
        <v>52</v>
      </c>
      <c r="O159" s="41">
        <f t="shared" si="5"/>
        <v>53000000</v>
      </c>
      <c r="P159" s="41">
        <v>0</v>
      </c>
      <c r="Q159" s="41">
        <v>0</v>
      </c>
      <c r="R159" s="41">
        <v>0</v>
      </c>
      <c r="S159" s="41">
        <v>0</v>
      </c>
      <c r="T159" s="41">
        <v>0</v>
      </c>
      <c r="U159" s="41">
        <v>0</v>
      </c>
      <c r="V159" s="41">
        <v>0</v>
      </c>
      <c r="W159" s="16" t="s">
        <v>3278</v>
      </c>
      <c r="X159" s="16" t="s">
        <v>593</v>
      </c>
      <c r="Y159" s="2" t="s">
        <v>52</v>
      </c>
      <c r="Z159" s="2" t="s">
        <v>52</v>
      </c>
      <c r="AA159" s="42"/>
      <c r="AB159" s="2" t="s">
        <v>52</v>
      </c>
    </row>
    <row r="160" spans="1:28" ht="30" customHeight="1" x14ac:dyDescent="0.3">
      <c r="A160" s="16" t="s">
        <v>2138</v>
      </c>
      <c r="B160" s="16" t="s">
        <v>2137</v>
      </c>
      <c r="C160" s="16" t="s">
        <v>52</v>
      </c>
      <c r="D160" s="40" t="s">
        <v>630</v>
      </c>
      <c r="E160" s="41">
        <v>0</v>
      </c>
      <c r="F160" s="16" t="s">
        <v>52</v>
      </c>
      <c r="G160" s="41">
        <v>0</v>
      </c>
      <c r="H160" s="16" t="s">
        <v>52</v>
      </c>
      <c r="I160" s="41">
        <v>0</v>
      </c>
      <c r="J160" s="16" t="s">
        <v>52</v>
      </c>
      <c r="K160" s="41">
        <v>0</v>
      </c>
      <c r="L160" s="16" t="s">
        <v>52</v>
      </c>
      <c r="M160" s="41">
        <v>456100</v>
      </c>
      <c r="N160" s="16" t="s">
        <v>52</v>
      </c>
      <c r="O160" s="41">
        <f t="shared" si="5"/>
        <v>456100</v>
      </c>
      <c r="P160" s="41">
        <v>0</v>
      </c>
      <c r="Q160" s="41">
        <v>0</v>
      </c>
      <c r="R160" s="41">
        <v>0</v>
      </c>
      <c r="S160" s="41">
        <v>0</v>
      </c>
      <c r="T160" s="41">
        <v>0</v>
      </c>
      <c r="U160" s="41">
        <v>0</v>
      </c>
      <c r="V160" s="41">
        <v>0</v>
      </c>
      <c r="W160" s="16" t="s">
        <v>3279</v>
      </c>
      <c r="X160" s="16" t="s">
        <v>52</v>
      </c>
      <c r="Y160" s="2" t="s">
        <v>52</v>
      </c>
      <c r="Z160" s="2" t="s">
        <v>52</v>
      </c>
      <c r="AA160" s="42"/>
      <c r="AB160" s="2" t="s">
        <v>52</v>
      </c>
    </row>
    <row r="161" spans="1:28" ht="30" customHeight="1" x14ac:dyDescent="0.3">
      <c r="A161" s="16" t="s">
        <v>886</v>
      </c>
      <c r="B161" s="16" t="s">
        <v>668</v>
      </c>
      <c r="C161" s="16" t="s">
        <v>885</v>
      </c>
      <c r="D161" s="40" t="s">
        <v>670</v>
      </c>
      <c r="E161" s="41">
        <v>1070</v>
      </c>
      <c r="F161" s="16" t="s">
        <v>52</v>
      </c>
      <c r="G161" s="41">
        <v>1451</v>
      </c>
      <c r="H161" s="16" t="s">
        <v>3280</v>
      </c>
      <c r="I161" s="41">
        <v>1345</v>
      </c>
      <c r="J161" s="16" t="s">
        <v>3281</v>
      </c>
      <c r="K161" s="41">
        <v>0</v>
      </c>
      <c r="L161" s="16" t="s">
        <v>52</v>
      </c>
      <c r="M161" s="41">
        <v>0</v>
      </c>
      <c r="N161" s="16" t="s">
        <v>52</v>
      </c>
      <c r="O161" s="41">
        <f t="shared" si="5"/>
        <v>1070</v>
      </c>
      <c r="P161" s="41">
        <v>0</v>
      </c>
      <c r="Q161" s="41">
        <v>0</v>
      </c>
      <c r="R161" s="41">
        <v>0</v>
      </c>
      <c r="S161" s="41">
        <v>0</v>
      </c>
      <c r="T161" s="41">
        <v>0</v>
      </c>
      <c r="U161" s="41">
        <v>0</v>
      </c>
      <c r="V161" s="41">
        <v>0</v>
      </c>
      <c r="W161" s="16" t="s">
        <v>3282</v>
      </c>
      <c r="X161" s="16" t="s">
        <v>52</v>
      </c>
      <c r="Y161" s="2" t="s">
        <v>52</v>
      </c>
      <c r="Z161" s="2" t="s">
        <v>52</v>
      </c>
      <c r="AA161" s="42"/>
      <c r="AB161" s="2" t="s">
        <v>52</v>
      </c>
    </row>
    <row r="162" spans="1:28" ht="30" customHeight="1" x14ac:dyDescent="0.3">
      <c r="A162" s="16" t="s">
        <v>553</v>
      </c>
      <c r="B162" s="16" t="s">
        <v>551</v>
      </c>
      <c r="C162" s="16" t="s">
        <v>552</v>
      </c>
      <c r="D162" s="40" t="s">
        <v>135</v>
      </c>
      <c r="E162" s="41">
        <v>0</v>
      </c>
      <c r="F162" s="16" t="s">
        <v>52</v>
      </c>
      <c r="G162" s="41">
        <v>0</v>
      </c>
      <c r="H162" s="16" t="s">
        <v>52</v>
      </c>
      <c r="I162" s="41">
        <v>0</v>
      </c>
      <c r="J162" s="16" t="s">
        <v>52</v>
      </c>
      <c r="K162" s="41">
        <v>0</v>
      </c>
      <c r="L162" s="16" t="s">
        <v>52</v>
      </c>
      <c r="M162" s="41">
        <v>0</v>
      </c>
      <c r="N162" s="16" t="s">
        <v>52</v>
      </c>
      <c r="O162" s="41">
        <v>0</v>
      </c>
      <c r="P162" s="41">
        <v>0</v>
      </c>
      <c r="Q162" s="41">
        <v>0</v>
      </c>
      <c r="R162" s="41">
        <v>0</v>
      </c>
      <c r="S162" s="41">
        <v>0</v>
      </c>
      <c r="T162" s="41">
        <v>0</v>
      </c>
      <c r="U162" s="41">
        <v>50000</v>
      </c>
      <c r="V162" s="41">
        <f t="shared" ref="V162:V171" si="6">SMALL(Q162:U162,COUNTIF(Q162:U162,0)+1)</f>
        <v>50000</v>
      </c>
      <c r="W162" s="16" t="s">
        <v>3283</v>
      </c>
      <c r="X162" s="16" t="s">
        <v>52</v>
      </c>
      <c r="Y162" s="2" t="s">
        <v>2311</v>
      </c>
      <c r="Z162" s="2" t="s">
        <v>52</v>
      </c>
      <c r="AA162" s="42"/>
      <c r="AB162" s="2" t="s">
        <v>52</v>
      </c>
    </row>
    <row r="163" spans="1:28" ht="30" customHeight="1" x14ac:dyDescent="0.3">
      <c r="A163" s="16" t="s">
        <v>557</v>
      </c>
      <c r="B163" s="16" t="s">
        <v>555</v>
      </c>
      <c r="C163" s="16" t="s">
        <v>556</v>
      </c>
      <c r="D163" s="40" t="s">
        <v>165</v>
      </c>
      <c r="E163" s="41">
        <v>0</v>
      </c>
      <c r="F163" s="16" t="s">
        <v>52</v>
      </c>
      <c r="G163" s="41">
        <v>0</v>
      </c>
      <c r="H163" s="16" t="s">
        <v>3284</v>
      </c>
      <c r="I163" s="41">
        <v>0</v>
      </c>
      <c r="J163" s="16" t="s">
        <v>52</v>
      </c>
      <c r="K163" s="41">
        <v>0</v>
      </c>
      <c r="L163" s="16" t="s">
        <v>52</v>
      </c>
      <c r="M163" s="41">
        <v>0</v>
      </c>
      <c r="N163" s="16" t="s">
        <v>52</v>
      </c>
      <c r="O163" s="41">
        <v>0</v>
      </c>
      <c r="P163" s="41">
        <v>0</v>
      </c>
      <c r="Q163" s="41">
        <v>0</v>
      </c>
      <c r="R163" s="41">
        <v>0</v>
      </c>
      <c r="S163" s="41">
        <v>0</v>
      </c>
      <c r="T163" s="41">
        <v>0</v>
      </c>
      <c r="U163" s="41">
        <v>31142</v>
      </c>
      <c r="V163" s="41">
        <f t="shared" si="6"/>
        <v>31142</v>
      </c>
      <c r="W163" s="16" t="s">
        <v>3285</v>
      </c>
      <c r="X163" s="16" t="s">
        <v>52</v>
      </c>
      <c r="Y163" s="2" t="s">
        <v>2311</v>
      </c>
      <c r="Z163" s="2" t="s">
        <v>52</v>
      </c>
      <c r="AA163" s="42"/>
      <c r="AB163" s="2" t="s">
        <v>52</v>
      </c>
    </row>
    <row r="164" spans="1:28" ht="30" customHeight="1" x14ac:dyDescent="0.3">
      <c r="A164" s="16" t="s">
        <v>561</v>
      </c>
      <c r="B164" s="16" t="s">
        <v>559</v>
      </c>
      <c r="C164" s="16" t="s">
        <v>560</v>
      </c>
      <c r="D164" s="40" t="s">
        <v>165</v>
      </c>
      <c r="E164" s="41">
        <v>0</v>
      </c>
      <c r="F164" s="16" t="s">
        <v>52</v>
      </c>
      <c r="G164" s="41">
        <v>0</v>
      </c>
      <c r="H164" s="16" t="s">
        <v>3284</v>
      </c>
      <c r="I164" s="41">
        <v>0</v>
      </c>
      <c r="J164" s="16" t="s">
        <v>52</v>
      </c>
      <c r="K164" s="41">
        <v>0</v>
      </c>
      <c r="L164" s="16" t="s">
        <v>52</v>
      </c>
      <c r="M164" s="41">
        <v>0</v>
      </c>
      <c r="N164" s="16" t="s">
        <v>52</v>
      </c>
      <c r="O164" s="41">
        <v>0</v>
      </c>
      <c r="P164" s="41">
        <v>0</v>
      </c>
      <c r="Q164" s="41">
        <v>0</v>
      </c>
      <c r="R164" s="41">
        <v>0</v>
      </c>
      <c r="S164" s="41">
        <v>0</v>
      </c>
      <c r="T164" s="41">
        <v>0</v>
      </c>
      <c r="U164" s="41">
        <v>32166</v>
      </c>
      <c r="V164" s="41">
        <f t="shared" si="6"/>
        <v>32166</v>
      </c>
      <c r="W164" s="16" t="s">
        <v>3286</v>
      </c>
      <c r="X164" s="16" t="s">
        <v>52</v>
      </c>
      <c r="Y164" s="2" t="s">
        <v>2311</v>
      </c>
      <c r="Z164" s="2" t="s">
        <v>52</v>
      </c>
      <c r="AA164" s="42"/>
      <c r="AB164" s="2" t="s">
        <v>52</v>
      </c>
    </row>
    <row r="165" spans="1:28" ht="30" customHeight="1" x14ac:dyDescent="0.3">
      <c r="A165" s="16" t="s">
        <v>565</v>
      </c>
      <c r="B165" s="16" t="s">
        <v>563</v>
      </c>
      <c r="C165" s="16" t="s">
        <v>564</v>
      </c>
      <c r="D165" s="40" t="s">
        <v>165</v>
      </c>
      <c r="E165" s="41">
        <v>0</v>
      </c>
      <c r="F165" s="16" t="s">
        <v>52</v>
      </c>
      <c r="G165" s="41">
        <v>0</v>
      </c>
      <c r="H165" s="16" t="s">
        <v>3284</v>
      </c>
      <c r="I165" s="41">
        <v>0</v>
      </c>
      <c r="J165" s="16" t="s">
        <v>52</v>
      </c>
      <c r="K165" s="41">
        <v>0</v>
      </c>
      <c r="L165" s="16" t="s">
        <v>52</v>
      </c>
      <c r="M165" s="41">
        <v>0</v>
      </c>
      <c r="N165" s="16" t="s">
        <v>52</v>
      </c>
      <c r="O165" s="41">
        <v>0</v>
      </c>
      <c r="P165" s="41">
        <v>0</v>
      </c>
      <c r="Q165" s="41">
        <v>0</v>
      </c>
      <c r="R165" s="41">
        <v>0</v>
      </c>
      <c r="S165" s="41">
        <v>0</v>
      </c>
      <c r="T165" s="41">
        <v>0</v>
      </c>
      <c r="U165" s="41">
        <v>49571</v>
      </c>
      <c r="V165" s="41">
        <f t="shared" si="6"/>
        <v>49571</v>
      </c>
      <c r="W165" s="16" t="s">
        <v>3287</v>
      </c>
      <c r="X165" s="16" t="s">
        <v>52</v>
      </c>
      <c r="Y165" s="2" t="s">
        <v>2311</v>
      </c>
      <c r="Z165" s="2" t="s">
        <v>52</v>
      </c>
      <c r="AA165" s="42"/>
      <c r="AB165" s="2" t="s">
        <v>52</v>
      </c>
    </row>
    <row r="166" spans="1:28" ht="30" customHeight="1" x14ac:dyDescent="0.3">
      <c r="A166" s="16" t="s">
        <v>569</v>
      </c>
      <c r="B166" s="16" t="s">
        <v>567</v>
      </c>
      <c r="C166" s="16" t="s">
        <v>568</v>
      </c>
      <c r="D166" s="40" t="s">
        <v>165</v>
      </c>
      <c r="E166" s="41">
        <v>0</v>
      </c>
      <c r="F166" s="16" t="s">
        <v>52</v>
      </c>
      <c r="G166" s="41">
        <v>0</v>
      </c>
      <c r="H166" s="16" t="s">
        <v>3284</v>
      </c>
      <c r="I166" s="41">
        <v>0</v>
      </c>
      <c r="J166" s="16" t="s">
        <v>52</v>
      </c>
      <c r="K166" s="41">
        <v>0</v>
      </c>
      <c r="L166" s="16" t="s">
        <v>52</v>
      </c>
      <c r="M166" s="41">
        <v>0</v>
      </c>
      <c r="N166" s="16" t="s">
        <v>52</v>
      </c>
      <c r="O166" s="41">
        <v>0</v>
      </c>
      <c r="P166" s="41">
        <v>0</v>
      </c>
      <c r="Q166" s="41">
        <v>0</v>
      </c>
      <c r="R166" s="41">
        <v>0</v>
      </c>
      <c r="S166" s="41">
        <v>0</v>
      </c>
      <c r="T166" s="41">
        <v>0</v>
      </c>
      <c r="U166" s="41">
        <v>72721</v>
      </c>
      <c r="V166" s="41">
        <f t="shared" si="6"/>
        <v>72721</v>
      </c>
      <c r="W166" s="16" t="s">
        <v>3288</v>
      </c>
      <c r="X166" s="16" t="s">
        <v>52</v>
      </c>
      <c r="Y166" s="2" t="s">
        <v>2311</v>
      </c>
      <c r="Z166" s="2" t="s">
        <v>52</v>
      </c>
      <c r="AA166" s="42"/>
      <c r="AB166" s="2" t="s">
        <v>52</v>
      </c>
    </row>
    <row r="167" spans="1:28" ht="30" customHeight="1" x14ac:dyDescent="0.3">
      <c r="A167" s="16" t="s">
        <v>572</v>
      </c>
      <c r="B167" s="16" t="s">
        <v>567</v>
      </c>
      <c r="C167" s="16" t="s">
        <v>571</v>
      </c>
      <c r="D167" s="40" t="s">
        <v>165</v>
      </c>
      <c r="E167" s="41">
        <v>0</v>
      </c>
      <c r="F167" s="16" t="s">
        <v>52</v>
      </c>
      <c r="G167" s="41">
        <v>0</v>
      </c>
      <c r="H167" s="16" t="s">
        <v>3284</v>
      </c>
      <c r="I167" s="41">
        <v>0</v>
      </c>
      <c r="J167" s="16" t="s">
        <v>52</v>
      </c>
      <c r="K167" s="41">
        <v>0</v>
      </c>
      <c r="L167" s="16" t="s">
        <v>52</v>
      </c>
      <c r="M167" s="41">
        <v>0</v>
      </c>
      <c r="N167" s="16" t="s">
        <v>52</v>
      </c>
      <c r="O167" s="41">
        <v>0</v>
      </c>
      <c r="P167" s="41">
        <v>0</v>
      </c>
      <c r="Q167" s="41">
        <v>0</v>
      </c>
      <c r="R167" s="41">
        <v>0</v>
      </c>
      <c r="S167" s="41">
        <v>0</v>
      </c>
      <c r="T167" s="41">
        <v>0</v>
      </c>
      <c r="U167" s="41">
        <v>188715</v>
      </c>
      <c r="V167" s="41">
        <f t="shared" si="6"/>
        <v>188715</v>
      </c>
      <c r="W167" s="16" t="s">
        <v>3289</v>
      </c>
      <c r="X167" s="16" t="s">
        <v>52</v>
      </c>
      <c r="Y167" s="2" t="s">
        <v>2311</v>
      </c>
      <c r="Z167" s="2" t="s">
        <v>52</v>
      </c>
      <c r="AA167" s="42"/>
      <c r="AB167" s="2" t="s">
        <v>52</v>
      </c>
    </row>
    <row r="168" spans="1:28" ht="30" customHeight="1" x14ac:dyDescent="0.3">
      <c r="A168" s="16" t="s">
        <v>575</v>
      </c>
      <c r="B168" s="16" t="s">
        <v>574</v>
      </c>
      <c r="C168" s="16" t="s">
        <v>52</v>
      </c>
      <c r="D168" s="40" t="s">
        <v>165</v>
      </c>
      <c r="E168" s="41">
        <v>0</v>
      </c>
      <c r="F168" s="16" t="s">
        <v>52</v>
      </c>
      <c r="G168" s="41">
        <v>0</v>
      </c>
      <c r="H168" s="16" t="s">
        <v>3290</v>
      </c>
      <c r="I168" s="41">
        <v>0</v>
      </c>
      <c r="J168" s="16" t="s">
        <v>52</v>
      </c>
      <c r="K168" s="41">
        <v>0</v>
      </c>
      <c r="L168" s="16" t="s">
        <v>52</v>
      </c>
      <c r="M168" s="41">
        <v>0</v>
      </c>
      <c r="N168" s="16" t="s">
        <v>52</v>
      </c>
      <c r="O168" s="41">
        <v>0</v>
      </c>
      <c r="P168" s="41">
        <v>0</v>
      </c>
      <c r="Q168" s="41">
        <v>0</v>
      </c>
      <c r="R168" s="41">
        <v>0</v>
      </c>
      <c r="S168" s="41">
        <v>0</v>
      </c>
      <c r="T168" s="41">
        <v>0</v>
      </c>
      <c r="U168" s="41">
        <v>3890</v>
      </c>
      <c r="V168" s="41">
        <f t="shared" si="6"/>
        <v>3890</v>
      </c>
      <c r="W168" s="16" t="s">
        <v>3291</v>
      </c>
      <c r="X168" s="16" t="s">
        <v>52</v>
      </c>
      <c r="Y168" s="2" t="s">
        <v>2311</v>
      </c>
      <c r="Z168" s="2" t="s">
        <v>52</v>
      </c>
      <c r="AA168" s="42"/>
      <c r="AB168" s="2" t="s">
        <v>52</v>
      </c>
    </row>
    <row r="169" spans="1:28" ht="30" customHeight="1" x14ac:dyDescent="0.3">
      <c r="A169" s="16" t="s">
        <v>579</v>
      </c>
      <c r="B169" s="16" t="s">
        <v>577</v>
      </c>
      <c r="C169" s="16" t="s">
        <v>578</v>
      </c>
      <c r="D169" s="40" t="s">
        <v>165</v>
      </c>
      <c r="E169" s="41">
        <v>0</v>
      </c>
      <c r="F169" s="16" t="s">
        <v>52</v>
      </c>
      <c r="G169" s="41">
        <v>0</v>
      </c>
      <c r="H169" s="16" t="s">
        <v>3290</v>
      </c>
      <c r="I169" s="41">
        <v>0</v>
      </c>
      <c r="J169" s="16" t="s">
        <v>52</v>
      </c>
      <c r="K169" s="41">
        <v>0</v>
      </c>
      <c r="L169" s="16" t="s">
        <v>52</v>
      </c>
      <c r="M169" s="41">
        <v>0</v>
      </c>
      <c r="N169" s="16" t="s">
        <v>52</v>
      </c>
      <c r="O169" s="41">
        <v>0</v>
      </c>
      <c r="P169" s="41">
        <v>0</v>
      </c>
      <c r="Q169" s="41">
        <v>0</v>
      </c>
      <c r="R169" s="41">
        <v>0</v>
      </c>
      <c r="S169" s="41">
        <v>0</v>
      </c>
      <c r="T169" s="41">
        <v>0</v>
      </c>
      <c r="U169" s="41">
        <v>6420</v>
      </c>
      <c r="V169" s="41">
        <f t="shared" si="6"/>
        <v>6420</v>
      </c>
      <c r="W169" s="16" t="s">
        <v>3292</v>
      </c>
      <c r="X169" s="16" t="s">
        <v>52</v>
      </c>
      <c r="Y169" s="2" t="s">
        <v>2311</v>
      </c>
      <c r="Z169" s="2" t="s">
        <v>52</v>
      </c>
      <c r="AA169" s="42"/>
      <c r="AB169" s="2" t="s">
        <v>52</v>
      </c>
    </row>
    <row r="170" spans="1:28" ht="30" customHeight="1" x14ac:dyDescent="0.3">
      <c r="A170" s="16" t="s">
        <v>583</v>
      </c>
      <c r="B170" s="16" t="s">
        <v>581</v>
      </c>
      <c r="C170" s="16" t="s">
        <v>582</v>
      </c>
      <c r="D170" s="40" t="s">
        <v>165</v>
      </c>
      <c r="E170" s="41">
        <v>0</v>
      </c>
      <c r="F170" s="16" t="s">
        <v>52</v>
      </c>
      <c r="G170" s="41">
        <v>0</v>
      </c>
      <c r="H170" s="16" t="s">
        <v>3290</v>
      </c>
      <c r="I170" s="41">
        <v>0</v>
      </c>
      <c r="J170" s="16" t="s">
        <v>52</v>
      </c>
      <c r="K170" s="41">
        <v>0</v>
      </c>
      <c r="L170" s="16" t="s">
        <v>52</v>
      </c>
      <c r="M170" s="41">
        <v>0</v>
      </c>
      <c r="N170" s="16" t="s">
        <v>52</v>
      </c>
      <c r="O170" s="41">
        <v>0</v>
      </c>
      <c r="P170" s="41">
        <v>0</v>
      </c>
      <c r="Q170" s="41">
        <v>0</v>
      </c>
      <c r="R170" s="41">
        <v>0</v>
      </c>
      <c r="S170" s="41">
        <v>0</v>
      </c>
      <c r="T170" s="41">
        <v>0</v>
      </c>
      <c r="U170" s="41">
        <v>19700</v>
      </c>
      <c r="V170" s="41">
        <f t="shared" si="6"/>
        <v>19700</v>
      </c>
      <c r="W170" s="16" t="s">
        <v>3293</v>
      </c>
      <c r="X170" s="16" t="s">
        <v>52</v>
      </c>
      <c r="Y170" s="2" t="s">
        <v>2311</v>
      </c>
      <c r="Z170" s="2" t="s">
        <v>52</v>
      </c>
      <c r="AA170" s="42"/>
      <c r="AB170" s="2" t="s">
        <v>52</v>
      </c>
    </row>
    <row r="171" spans="1:28" ht="30" customHeight="1" x14ac:dyDescent="0.3">
      <c r="A171" s="16" t="s">
        <v>587</v>
      </c>
      <c r="B171" s="16" t="s">
        <v>585</v>
      </c>
      <c r="C171" s="16" t="s">
        <v>586</v>
      </c>
      <c r="D171" s="40" t="s">
        <v>165</v>
      </c>
      <c r="E171" s="41">
        <v>0</v>
      </c>
      <c r="F171" s="16" t="s">
        <v>52</v>
      </c>
      <c r="G171" s="41">
        <v>0</v>
      </c>
      <c r="H171" s="16" t="s">
        <v>3284</v>
      </c>
      <c r="I171" s="41">
        <v>0</v>
      </c>
      <c r="J171" s="16" t="s">
        <v>52</v>
      </c>
      <c r="K171" s="41">
        <v>0</v>
      </c>
      <c r="L171" s="16" t="s">
        <v>52</v>
      </c>
      <c r="M171" s="41">
        <v>0</v>
      </c>
      <c r="N171" s="16" t="s">
        <v>52</v>
      </c>
      <c r="O171" s="41">
        <v>0</v>
      </c>
      <c r="P171" s="41">
        <v>0</v>
      </c>
      <c r="Q171" s="41">
        <v>0</v>
      </c>
      <c r="R171" s="41">
        <v>0</v>
      </c>
      <c r="S171" s="41">
        <v>0</v>
      </c>
      <c r="T171" s="41">
        <v>0</v>
      </c>
      <c r="U171" s="41">
        <v>74930</v>
      </c>
      <c r="V171" s="41">
        <f t="shared" si="6"/>
        <v>74930</v>
      </c>
      <c r="W171" s="16" t="s">
        <v>3294</v>
      </c>
      <c r="X171" s="16" t="s">
        <v>52</v>
      </c>
      <c r="Y171" s="2" t="s">
        <v>2311</v>
      </c>
      <c r="Z171" s="2" t="s">
        <v>52</v>
      </c>
      <c r="AA171" s="42"/>
      <c r="AB171" s="2" t="s">
        <v>52</v>
      </c>
    </row>
    <row r="172" spans="1:28" ht="30" customHeight="1" x14ac:dyDescent="0.3">
      <c r="A172" s="16" t="s">
        <v>1186</v>
      </c>
      <c r="B172" s="16" t="s">
        <v>1134</v>
      </c>
      <c r="C172" s="16" t="s">
        <v>677</v>
      </c>
      <c r="D172" s="40" t="s">
        <v>678</v>
      </c>
      <c r="E172" s="41">
        <v>0</v>
      </c>
      <c r="F172" s="16" t="s">
        <v>52</v>
      </c>
      <c r="G172" s="41">
        <v>0</v>
      </c>
      <c r="H172" s="16" t="s">
        <v>52</v>
      </c>
      <c r="I172" s="41">
        <v>0</v>
      </c>
      <c r="J172" s="16" t="s">
        <v>52</v>
      </c>
      <c r="K172" s="41">
        <v>0</v>
      </c>
      <c r="L172" s="16" t="s">
        <v>52</v>
      </c>
      <c r="M172" s="41">
        <v>0</v>
      </c>
      <c r="N172" s="16" t="s">
        <v>52</v>
      </c>
      <c r="O172" s="41">
        <v>0</v>
      </c>
      <c r="P172" s="41">
        <v>172068</v>
      </c>
      <c r="Q172" s="41">
        <v>0</v>
      </c>
      <c r="R172" s="41">
        <v>0</v>
      </c>
      <c r="S172" s="41">
        <v>0</v>
      </c>
      <c r="T172" s="41">
        <v>0</v>
      </c>
      <c r="U172" s="41">
        <v>0</v>
      </c>
      <c r="V172" s="41">
        <v>0</v>
      </c>
      <c r="W172" s="16" t="s">
        <v>3295</v>
      </c>
      <c r="X172" s="16" t="s">
        <v>52</v>
      </c>
      <c r="Y172" s="2" t="s">
        <v>3265</v>
      </c>
      <c r="Z172" s="2" t="s">
        <v>52</v>
      </c>
      <c r="AA172" s="42"/>
      <c r="AB172" s="2" t="s">
        <v>52</v>
      </c>
    </row>
    <row r="173" spans="1:28" ht="30" customHeight="1" x14ac:dyDescent="0.3">
      <c r="A173" s="16" t="s">
        <v>1342</v>
      </c>
      <c r="B173" s="16" t="s">
        <v>1341</v>
      </c>
      <c r="C173" s="16" t="s">
        <v>677</v>
      </c>
      <c r="D173" s="40" t="s">
        <v>678</v>
      </c>
      <c r="E173" s="41">
        <v>0</v>
      </c>
      <c r="F173" s="16" t="s">
        <v>52</v>
      </c>
      <c r="G173" s="41">
        <v>0</v>
      </c>
      <c r="H173" s="16" t="s">
        <v>52</v>
      </c>
      <c r="I173" s="41">
        <v>0</v>
      </c>
      <c r="J173" s="16" t="s">
        <v>52</v>
      </c>
      <c r="K173" s="41">
        <v>0</v>
      </c>
      <c r="L173" s="16" t="s">
        <v>52</v>
      </c>
      <c r="M173" s="41">
        <v>0</v>
      </c>
      <c r="N173" s="16" t="s">
        <v>52</v>
      </c>
      <c r="O173" s="41">
        <v>0</v>
      </c>
      <c r="P173" s="41">
        <v>226122</v>
      </c>
      <c r="Q173" s="41">
        <v>0</v>
      </c>
      <c r="R173" s="41">
        <v>0</v>
      </c>
      <c r="S173" s="41">
        <v>0</v>
      </c>
      <c r="T173" s="41">
        <v>0</v>
      </c>
      <c r="U173" s="41">
        <v>0</v>
      </c>
      <c r="V173" s="41">
        <v>0</v>
      </c>
      <c r="W173" s="16" t="s">
        <v>3296</v>
      </c>
      <c r="X173" s="16" t="s">
        <v>52</v>
      </c>
      <c r="Y173" s="2" t="s">
        <v>3265</v>
      </c>
      <c r="Z173" s="2" t="s">
        <v>52</v>
      </c>
      <c r="AA173" s="42"/>
      <c r="AB173" s="2" t="s">
        <v>52</v>
      </c>
    </row>
    <row r="174" spans="1:28" ht="30" customHeight="1" x14ac:dyDescent="0.3">
      <c r="A174" s="16" t="s">
        <v>1183</v>
      </c>
      <c r="B174" s="16" t="s">
        <v>1181</v>
      </c>
      <c r="C174" s="16" t="s">
        <v>677</v>
      </c>
      <c r="D174" s="40" t="s">
        <v>678</v>
      </c>
      <c r="E174" s="41">
        <v>0</v>
      </c>
      <c r="F174" s="16" t="s">
        <v>52</v>
      </c>
      <c r="G174" s="41">
        <v>0</v>
      </c>
      <c r="H174" s="16" t="s">
        <v>52</v>
      </c>
      <c r="I174" s="41">
        <v>0</v>
      </c>
      <c r="J174" s="16" t="s">
        <v>52</v>
      </c>
      <c r="K174" s="41">
        <v>0</v>
      </c>
      <c r="L174" s="16" t="s">
        <v>52</v>
      </c>
      <c r="M174" s="41">
        <v>0</v>
      </c>
      <c r="N174" s="16" t="s">
        <v>52</v>
      </c>
      <c r="O174" s="41">
        <v>0</v>
      </c>
      <c r="P174" s="41">
        <v>281939</v>
      </c>
      <c r="Q174" s="41">
        <v>0</v>
      </c>
      <c r="R174" s="41">
        <v>0</v>
      </c>
      <c r="S174" s="41">
        <v>0</v>
      </c>
      <c r="T174" s="41">
        <v>0</v>
      </c>
      <c r="U174" s="41">
        <v>0</v>
      </c>
      <c r="V174" s="41">
        <v>0</v>
      </c>
      <c r="W174" s="16" t="s">
        <v>3297</v>
      </c>
      <c r="X174" s="16" t="s">
        <v>52</v>
      </c>
      <c r="Y174" s="2" t="s">
        <v>3265</v>
      </c>
      <c r="Z174" s="2" t="s">
        <v>52</v>
      </c>
      <c r="AA174" s="42"/>
      <c r="AB174" s="2" t="s">
        <v>52</v>
      </c>
    </row>
    <row r="175" spans="1:28" ht="30" customHeight="1" x14ac:dyDescent="0.3">
      <c r="A175" s="16" t="s">
        <v>1316</v>
      </c>
      <c r="B175" s="16" t="s">
        <v>1315</v>
      </c>
      <c r="C175" s="16" t="s">
        <v>677</v>
      </c>
      <c r="D175" s="40" t="s">
        <v>678</v>
      </c>
      <c r="E175" s="41">
        <v>0</v>
      </c>
      <c r="F175" s="16" t="s">
        <v>52</v>
      </c>
      <c r="G175" s="41">
        <v>0</v>
      </c>
      <c r="H175" s="16" t="s">
        <v>52</v>
      </c>
      <c r="I175" s="41">
        <v>0</v>
      </c>
      <c r="J175" s="16" t="s">
        <v>52</v>
      </c>
      <c r="K175" s="41">
        <v>0</v>
      </c>
      <c r="L175" s="16" t="s">
        <v>52</v>
      </c>
      <c r="M175" s="41">
        <v>0</v>
      </c>
      <c r="N175" s="16" t="s">
        <v>52</v>
      </c>
      <c r="O175" s="41">
        <v>0</v>
      </c>
      <c r="P175" s="41">
        <v>275790</v>
      </c>
      <c r="Q175" s="41">
        <v>0</v>
      </c>
      <c r="R175" s="41">
        <v>0</v>
      </c>
      <c r="S175" s="41">
        <v>0</v>
      </c>
      <c r="T175" s="41">
        <v>0</v>
      </c>
      <c r="U175" s="41">
        <v>0</v>
      </c>
      <c r="V175" s="41">
        <v>0</v>
      </c>
      <c r="W175" s="16" t="s">
        <v>3298</v>
      </c>
      <c r="X175" s="16" t="s">
        <v>52</v>
      </c>
      <c r="Y175" s="2" t="s">
        <v>3265</v>
      </c>
      <c r="Z175" s="2" t="s">
        <v>52</v>
      </c>
      <c r="AA175" s="42"/>
      <c r="AB175" s="2" t="s">
        <v>52</v>
      </c>
    </row>
    <row r="176" spans="1:28" ht="30" customHeight="1" x14ac:dyDescent="0.3">
      <c r="A176" s="16" t="s">
        <v>1457</v>
      </c>
      <c r="B176" s="16" t="s">
        <v>1456</v>
      </c>
      <c r="C176" s="16" t="s">
        <v>677</v>
      </c>
      <c r="D176" s="40" t="s">
        <v>678</v>
      </c>
      <c r="E176" s="41">
        <v>0</v>
      </c>
      <c r="F176" s="16" t="s">
        <v>52</v>
      </c>
      <c r="G176" s="41">
        <v>0</v>
      </c>
      <c r="H176" s="16" t="s">
        <v>52</v>
      </c>
      <c r="I176" s="41">
        <v>0</v>
      </c>
      <c r="J176" s="16" t="s">
        <v>52</v>
      </c>
      <c r="K176" s="41">
        <v>0</v>
      </c>
      <c r="L176" s="16" t="s">
        <v>52</v>
      </c>
      <c r="M176" s="41">
        <v>0</v>
      </c>
      <c r="N176" s="16" t="s">
        <v>52</v>
      </c>
      <c r="O176" s="41">
        <v>0</v>
      </c>
      <c r="P176" s="41">
        <v>268187</v>
      </c>
      <c r="Q176" s="41">
        <v>0</v>
      </c>
      <c r="R176" s="41">
        <v>0</v>
      </c>
      <c r="S176" s="41">
        <v>0</v>
      </c>
      <c r="T176" s="41">
        <v>0</v>
      </c>
      <c r="U176" s="41">
        <v>0</v>
      </c>
      <c r="V176" s="41">
        <v>0</v>
      </c>
      <c r="W176" s="16" t="s">
        <v>3299</v>
      </c>
      <c r="X176" s="16" t="s">
        <v>52</v>
      </c>
      <c r="Y176" s="2" t="s">
        <v>3265</v>
      </c>
      <c r="Z176" s="2" t="s">
        <v>52</v>
      </c>
      <c r="AA176" s="42"/>
      <c r="AB176" s="2" t="s">
        <v>52</v>
      </c>
    </row>
    <row r="177" spans="1:28" ht="30" customHeight="1" x14ac:dyDescent="0.3">
      <c r="A177" s="16" t="s">
        <v>1792</v>
      </c>
      <c r="B177" s="16" t="s">
        <v>1791</v>
      </c>
      <c r="C177" s="16" t="s">
        <v>677</v>
      </c>
      <c r="D177" s="40" t="s">
        <v>678</v>
      </c>
      <c r="E177" s="41">
        <v>0</v>
      </c>
      <c r="F177" s="16" t="s">
        <v>52</v>
      </c>
      <c r="G177" s="41">
        <v>0</v>
      </c>
      <c r="H177" s="16" t="s">
        <v>52</v>
      </c>
      <c r="I177" s="41">
        <v>0</v>
      </c>
      <c r="J177" s="16" t="s">
        <v>52</v>
      </c>
      <c r="K177" s="41">
        <v>0</v>
      </c>
      <c r="L177" s="16" t="s">
        <v>52</v>
      </c>
      <c r="M177" s="41">
        <v>0</v>
      </c>
      <c r="N177" s="16" t="s">
        <v>52</v>
      </c>
      <c r="O177" s="41">
        <v>0</v>
      </c>
      <c r="P177" s="41">
        <v>239808</v>
      </c>
      <c r="Q177" s="41">
        <v>0</v>
      </c>
      <c r="R177" s="41">
        <v>0</v>
      </c>
      <c r="S177" s="41">
        <v>0</v>
      </c>
      <c r="T177" s="41">
        <v>0</v>
      </c>
      <c r="U177" s="41">
        <v>0</v>
      </c>
      <c r="V177" s="41">
        <v>0</v>
      </c>
      <c r="W177" s="16" t="s">
        <v>3300</v>
      </c>
      <c r="X177" s="16" t="s">
        <v>52</v>
      </c>
      <c r="Y177" s="2" t="s">
        <v>3265</v>
      </c>
      <c r="Z177" s="2" t="s">
        <v>52</v>
      </c>
      <c r="AA177" s="42"/>
      <c r="AB177" s="2" t="s">
        <v>52</v>
      </c>
    </row>
    <row r="178" spans="1:28" ht="30" customHeight="1" x14ac:dyDescent="0.3">
      <c r="A178" s="16" t="s">
        <v>1815</v>
      </c>
      <c r="B178" s="16" t="s">
        <v>1814</v>
      </c>
      <c r="C178" s="16" t="s">
        <v>677</v>
      </c>
      <c r="D178" s="40" t="s">
        <v>678</v>
      </c>
      <c r="E178" s="41">
        <v>0</v>
      </c>
      <c r="F178" s="16" t="s">
        <v>52</v>
      </c>
      <c r="G178" s="41">
        <v>0</v>
      </c>
      <c r="H178" s="16" t="s">
        <v>52</v>
      </c>
      <c r="I178" s="41">
        <v>0</v>
      </c>
      <c r="J178" s="16" t="s">
        <v>52</v>
      </c>
      <c r="K178" s="41">
        <v>0</v>
      </c>
      <c r="L178" s="16" t="s">
        <v>52</v>
      </c>
      <c r="M178" s="41">
        <v>0</v>
      </c>
      <c r="N178" s="16" t="s">
        <v>52</v>
      </c>
      <c r="O178" s="41">
        <v>0</v>
      </c>
      <c r="P178" s="41">
        <v>221481</v>
      </c>
      <c r="Q178" s="41">
        <v>0</v>
      </c>
      <c r="R178" s="41">
        <v>0</v>
      </c>
      <c r="S178" s="41">
        <v>0</v>
      </c>
      <c r="T178" s="41">
        <v>0</v>
      </c>
      <c r="U178" s="41">
        <v>0</v>
      </c>
      <c r="V178" s="41">
        <v>0</v>
      </c>
      <c r="W178" s="16" t="s">
        <v>3301</v>
      </c>
      <c r="X178" s="16" t="s">
        <v>52</v>
      </c>
      <c r="Y178" s="2" t="s">
        <v>3265</v>
      </c>
      <c r="Z178" s="2" t="s">
        <v>52</v>
      </c>
      <c r="AA178" s="42"/>
      <c r="AB178" s="2" t="s">
        <v>52</v>
      </c>
    </row>
    <row r="179" spans="1:28" ht="30" customHeight="1" x14ac:dyDescent="0.3">
      <c r="A179" s="16" t="s">
        <v>1508</v>
      </c>
      <c r="B179" s="16" t="s">
        <v>1507</v>
      </c>
      <c r="C179" s="16" t="s">
        <v>677</v>
      </c>
      <c r="D179" s="40" t="s">
        <v>678</v>
      </c>
      <c r="E179" s="41">
        <v>0</v>
      </c>
      <c r="F179" s="16" t="s">
        <v>52</v>
      </c>
      <c r="G179" s="41">
        <v>0</v>
      </c>
      <c r="H179" s="16" t="s">
        <v>52</v>
      </c>
      <c r="I179" s="41">
        <v>0</v>
      </c>
      <c r="J179" s="16" t="s">
        <v>52</v>
      </c>
      <c r="K179" s="41">
        <v>0</v>
      </c>
      <c r="L179" s="16" t="s">
        <v>52</v>
      </c>
      <c r="M179" s="41">
        <v>0</v>
      </c>
      <c r="N179" s="16" t="s">
        <v>52</v>
      </c>
      <c r="O179" s="41">
        <v>0</v>
      </c>
      <c r="P179" s="41">
        <v>252641</v>
      </c>
      <c r="Q179" s="41">
        <v>0</v>
      </c>
      <c r="R179" s="41">
        <v>0</v>
      </c>
      <c r="S179" s="41">
        <v>0</v>
      </c>
      <c r="T179" s="41">
        <v>0</v>
      </c>
      <c r="U179" s="41">
        <v>0</v>
      </c>
      <c r="V179" s="41">
        <v>0</v>
      </c>
      <c r="W179" s="16" t="s">
        <v>3302</v>
      </c>
      <c r="X179" s="16" t="s">
        <v>52</v>
      </c>
      <c r="Y179" s="2" t="s">
        <v>3265</v>
      </c>
      <c r="Z179" s="2" t="s">
        <v>52</v>
      </c>
      <c r="AA179" s="42"/>
      <c r="AB179" s="2" t="s">
        <v>52</v>
      </c>
    </row>
    <row r="180" spans="1:28" ht="30" customHeight="1" x14ac:dyDescent="0.3">
      <c r="A180" s="16" t="s">
        <v>1795</v>
      </c>
      <c r="B180" s="16" t="s">
        <v>1794</v>
      </c>
      <c r="C180" s="16" t="s">
        <v>677</v>
      </c>
      <c r="D180" s="40" t="s">
        <v>678</v>
      </c>
      <c r="E180" s="41">
        <v>0</v>
      </c>
      <c r="F180" s="16" t="s">
        <v>52</v>
      </c>
      <c r="G180" s="41">
        <v>0</v>
      </c>
      <c r="H180" s="16" t="s">
        <v>52</v>
      </c>
      <c r="I180" s="41">
        <v>0</v>
      </c>
      <c r="J180" s="16" t="s">
        <v>52</v>
      </c>
      <c r="K180" s="41">
        <v>0</v>
      </c>
      <c r="L180" s="16" t="s">
        <v>52</v>
      </c>
      <c r="M180" s="41">
        <v>0</v>
      </c>
      <c r="N180" s="16" t="s">
        <v>52</v>
      </c>
      <c r="O180" s="41">
        <v>0</v>
      </c>
      <c r="P180" s="41">
        <v>282536</v>
      </c>
      <c r="Q180" s="41">
        <v>0</v>
      </c>
      <c r="R180" s="41">
        <v>0</v>
      </c>
      <c r="S180" s="41">
        <v>0</v>
      </c>
      <c r="T180" s="41">
        <v>0</v>
      </c>
      <c r="U180" s="41">
        <v>0</v>
      </c>
      <c r="V180" s="41">
        <v>0</v>
      </c>
      <c r="W180" s="16" t="s">
        <v>3303</v>
      </c>
      <c r="X180" s="16" t="s">
        <v>52</v>
      </c>
      <c r="Y180" s="2" t="s">
        <v>3265</v>
      </c>
      <c r="Z180" s="2" t="s">
        <v>52</v>
      </c>
      <c r="AA180" s="42"/>
      <c r="AB180" s="2" t="s">
        <v>52</v>
      </c>
    </row>
    <row r="181" spans="1:28" ht="30" customHeight="1" x14ac:dyDescent="0.3">
      <c r="A181" s="16" t="s">
        <v>1481</v>
      </c>
      <c r="B181" s="16" t="s">
        <v>1480</v>
      </c>
      <c r="C181" s="16" t="s">
        <v>677</v>
      </c>
      <c r="D181" s="40" t="s">
        <v>678</v>
      </c>
      <c r="E181" s="41">
        <v>0</v>
      </c>
      <c r="F181" s="16" t="s">
        <v>52</v>
      </c>
      <c r="G181" s="41">
        <v>0</v>
      </c>
      <c r="H181" s="16" t="s">
        <v>52</v>
      </c>
      <c r="I181" s="41">
        <v>0</v>
      </c>
      <c r="J181" s="16" t="s">
        <v>52</v>
      </c>
      <c r="K181" s="41">
        <v>0</v>
      </c>
      <c r="L181" s="16" t="s">
        <v>52</v>
      </c>
      <c r="M181" s="41">
        <v>0</v>
      </c>
      <c r="N181" s="16" t="s">
        <v>52</v>
      </c>
      <c r="O181" s="41">
        <v>0</v>
      </c>
      <c r="P181" s="41">
        <v>273540</v>
      </c>
      <c r="Q181" s="41">
        <v>0</v>
      </c>
      <c r="R181" s="41">
        <v>0</v>
      </c>
      <c r="S181" s="41">
        <v>0</v>
      </c>
      <c r="T181" s="41">
        <v>0</v>
      </c>
      <c r="U181" s="41">
        <v>0</v>
      </c>
      <c r="V181" s="41">
        <v>0</v>
      </c>
      <c r="W181" s="16" t="s">
        <v>3304</v>
      </c>
      <c r="X181" s="16" t="s">
        <v>52</v>
      </c>
      <c r="Y181" s="2" t="s">
        <v>3265</v>
      </c>
      <c r="Z181" s="2" t="s">
        <v>52</v>
      </c>
      <c r="AA181" s="42"/>
      <c r="AB181" s="2" t="s">
        <v>52</v>
      </c>
    </row>
    <row r="182" spans="1:28" ht="30" customHeight="1" x14ac:dyDescent="0.3">
      <c r="A182" s="16" t="s">
        <v>2169</v>
      </c>
      <c r="B182" s="16" t="s">
        <v>1131</v>
      </c>
      <c r="C182" s="16" t="s">
        <v>677</v>
      </c>
      <c r="D182" s="40" t="s">
        <v>678</v>
      </c>
      <c r="E182" s="41">
        <v>0</v>
      </c>
      <c r="F182" s="16" t="s">
        <v>52</v>
      </c>
      <c r="G182" s="41">
        <v>0</v>
      </c>
      <c r="H182" s="16" t="s">
        <v>52</v>
      </c>
      <c r="I182" s="41">
        <v>0</v>
      </c>
      <c r="J182" s="16" t="s">
        <v>52</v>
      </c>
      <c r="K182" s="41">
        <v>0</v>
      </c>
      <c r="L182" s="16" t="s">
        <v>52</v>
      </c>
      <c r="M182" s="41">
        <v>0</v>
      </c>
      <c r="N182" s="16" t="s">
        <v>52</v>
      </c>
      <c r="O182" s="41">
        <v>0</v>
      </c>
      <c r="P182" s="41">
        <v>273308</v>
      </c>
      <c r="Q182" s="41">
        <v>0</v>
      </c>
      <c r="R182" s="41">
        <v>0</v>
      </c>
      <c r="S182" s="41">
        <v>0</v>
      </c>
      <c r="T182" s="41">
        <v>0</v>
      </c>
      <c r="U182" s="41">
        <v>0</v>
      </c>
      <c r="V182" s="41">
        <v>0</v>
      </c>
      <c r="W182" s="16" t="s">
        <v>3305</v>
      </c>
      <c r="X182" s="16" t="s">
        <v>52</v>
      </c>
      <c r="Y182" s="2" t="s">
        <v>3265</v>
      </c>
      <c r="Z182" s="2" t="s">
        <v>52</v>
      </c>
      <c r="AA182" s="42"/>
      <c r="AB182" s="2" t="s">
        <v>52</v>
      </c>
    </row>
    <row r="183" spans="1:28" ht="30" customHeight="1" x14ac:dyDescent="0.3">
      <c r="A183" s="16" t="s">
        <v>2207</v>
      </c>
      <c r="B183" s="16" t="s">
        <v>2206</v>
      </c>
      <c r="C183" s="16" t="s">
        <v>677</v>
      </c>
      <c r="D183" s="40" t="s">
        <v>678</v>
      </c>
      <c r="E183" s="41">
        <v>0</v>
      </c>
      <c r="F183" s="16" t="s">
        <v>52</v>
      </c>
      <c r="G183" s="41">
        <v>0</v>
      </c>
      <c r="H183" s="16" t="s">
        <v>52</v>
      </c>
      <c r="I183" s="41">
        <v>0</v>
      </c>
      <c r="J183" s="16" t="s">
        <v>52</v>
      </c>
      <c r="K183" s="41">
        <v>0</v>
      </c>
      <c r="L183" s="16" t="s">
        <v>52</v>
      </c>
      <c r="M183" s="41">
        <v>0</v>
      </c>
      <c r="N183" s="16" t="s">
        <v>52</v>
      </c>
      <c r="O183" s="41">
        <v>0</v>
      </c>
      <c r="P183" s="41">
        <v>270807</v>
      </c>
      <c r="Q183" s="41">
        <v>0</v>
      </c>
      <c r="R183" s="41">
        <v>0</v>
      </c>
      <c r="S183" s="41">
        <v>0</v>
      </c>
      <c r="T183" s="41">
        <v>0</v>
      </c>
      <c r="U183" s="41">
        <v>0</v>
      </c>
      <c r="V183" s="41">
        <v>0</v>
      </c>
      <c r="W183" s="16" t="s">
        <v>3306</v>
      </c>
      <c r="X183" s="16" t="s">
        <v>52</v>
      </c>
      <c r="Y183" s="2" t="s">
        <v>3265</v>
      </c>
      <c r="Z183" s="2" t="s">
        <v>52</v>
      </c>
      <c r="AA183" s="42"/>
      <c r="AB183" s="2" t="s">
        <v>52</v>
      </c>
    </row>
    <row r="184" spans="1:28" ht="30" customHeight="1" x14ac:dyDescent="0.3">
      <c r="A184" s="16" t="s">
        <v>1307</v>
      </c>
      <c r="B184" s="16" t="s">
        <v>1306</v>
      </c>
      <c r="C184" s="16" t="s">
        <v>677</v>
      </c>
      <c r="D184" s="40" t="s">
        <v>678</v>
      </c>
      <c r="E184" s="41">
        <v>0</v>
      </c>
      <c r="F184" s="16" t="s">
        <v>52</v>
      </c>
      <c r="G184" s="41">
        <v>0</v>
      </c>
      <c r="H184" s="16" t="s">
        <v>52</v>
      </c>
      <c r="I184" s="41">
        <v>0</v>
      </c>
      <c r="J184" s="16" t="s">
        <v>52</v>
      </c>
      <c r="K184" s="41">
        <v>0</v>
      </c>
      <c r="L184" s="16" t="s">
        <v>52</v>
      </c>
      <c r="M184" s="41">
        <v>0</v>
      </c>
      <c r="N184" s="16" t="s">
        <v>52</v>
      </c>
      <c r="O184" s="41">
        <v>0</v>
      </c>
      <c r="P184" s="41">
        <v>277642</v>
      </c>
      <c r="Q184" s="41">
        <v>0</v>
      </c>
      <c r="R184" s="41">
        <v>0</v>
      </c>
      <c r="S184" s="41">
        <v>0</v>
      </c>
      <c r="T184" s="41">
        <v>0</v>
      </c>
      <c r="U184" s="41">
        <v>0</v>
      </c>
      <c r="V184" s="41">
        <v>0</v>
      </c>
      <c r="W184" s="16" t="s">
        <v>3307</v>
      </c>
      <c r="X184" s="16" t="s">
        <v>52</v>
      </c>
      <c r="Y184" s="2" t="s">
        <v>3265</v>
      </c>
      <c r="Z184" s="2" t="s">
        <v>52</v>
      </c>
      <c r="AA184" s="42"/>
      <c r="AB184" s="2" t="s">
        <v>52</v>
      </c>
    </row>
    <row r="185" spans="1:28" ht="30" customHeight="1" x14ac:dyDescent="0.3">
      <c r="A185" s="16" t="s">
        <v>1568</v>
      </c>
      <c r="B185" s="16" t="s">
        <v>1567</v>
      </c>
      <c r="C185" s="16" t="s">
        <v>677</v>
      </c>
      <c r="D185" s="40" t="s">
        <v>678</v>
      </c>
      <c r="E185" s="41">
        <v>0</v>
      </c>
      <c r="F185" s="16" t="s">
        <v>52</v>
      </c>
      <c r="G185" s="41">
        <v>0</v>
      </c>
      <c r="H185" s="16" t="s">
        <v>52</v>
      </c>
      <c r="I185" s="41">
        <v>0</v>
      </c>
      <c r="J185" s="16" t="s">
        <v>52</v>
      </c>
      <c r="K185" s="41">
        <v>0</v>
      </c>
      <c r="L185" s="16" t="s">
        <v>52</v>
      </c>
      <c r="M185" s="41">
        <v>0</v>
      </c>
      <c r="N185" s="16" t="s">
        <v>52</v>
      </c>
      <c r="O185" s="41">
        <v>0</v>
      </c>
      <c r="P185" s="41">
        <v>228286</v>
      </c>
      <c r="Q185" s="41">
        <v>0</v>
      </c>
      <c r="R185" s="41">
        <v>0</v>
      </c>
      <c r="S185" s="41">
        <v>0</v>
      </c>
      <c r="T185" s="41">
        <v>0</v>
      </c>
      <c r="U185" s="41">
        <v>0</v>
      </c>
      <c r="V185" s="41">
        <v>0</v>
      </c>
      <c r="W185" s="16" t="s">
        <v>3308</v>
      </c>
      <c r="X185" s="16" t="s">
        <v>52</v>
      </c>
      <c r="Y185" s="2" t="s">
        <v>3265</v>
      </c>
      <c r="Z185" s="2" t="s">
        <v>52</v>
      </c>
      <c r="AA185" s="42"/>
      <c r="AB185" s="2" t="s">
        <v>52</v>
      </c>
    </row>
    <row r="186" spans="1:28" ht="30" customHeight="1" x14ac:dyDescent="0.3">
      <c r="A186" s="16" t="s">
        <v>1539</v>
      </c>
      <c r="B186" s="16" t="s">
        <v>1538</v>
      </c>
      <c r="C186" s="16" t="s">
        <v>677</v>
      </c>
      <c r="D186" s="40" t="s">
        <v>678</v>
      </c>
      <c r="E186" s="41">
        <v>0</v>
      </c>
      <c r="F186" s="16" t="s">
        <v>52</v>
      </c>
      <c r="G186" s="41">
        <v>0</v>
      </c>
      <c r="H186" s="16" t="s">
        <v>52</v>
      </c>
      <c r="I186" s="41">
        <v>0</v>
      </c>
      <c r="J186" s="16" t="s">
        <v>52</v>
      </c>
      <c r="K186" s="41">
        <v>0</v>
      </c>
      <c r="L186" s="16" t="s">
        <v>52</v>
      </c>
      <c r="M186" s="41">
        <v>0</v>
      </c>
      <c r="N186" s="16" t="s">
        <v>52</v>
      </c>
      <c r="O186" s="41">
        <v>0</v>
      </c>
      <c r="P186" s="41">
        <v>277276</v>
      </c>
      <c r="Q186" s="41">
        <v>0</v>
      </c>
      <c r="R186" s="41">
        <v>0</v>
      </c>
      <c r="S186" s="41">
        <v>0</v>
      </c>
      <c r="T186" s="41">
        <v>0</v>
      </c>
      <c r="U186" s="41">
        <v>0</v>
      </c>
      <c r="V186" s="41">
        <v>0</v>
      </c>
      <c r="W186" s="16" t="s">
        <v>3309</v>
      </c>
      <c r="X186" s="16" t="s">
        <v>52</v>
      </c>
      <c r="Y186" s="2" t="s">
        <v>3265</v>
      </c>
      <c r="Z186" s="2" t="s">
        <v>52</v>
      </c>
      <c r="AA186" s="42"/>
      <c r="AB186" s="2" t="s">
        <v>52</v>
      </c>
    </row>
    <row r="187" spans="1:28" ht="30" customHeight="1" x14ac:dyDescent="0.3">
      <c r="A187" s="16" t="s">
        <v>1889</v>
      </c>
      <c r="B187" s="16" t="s">
        <v>1888</v>
      </c>
      <c r="C187" s="16" t="s">
        <v>677</v>
      </c>
      <c r="D187" s="40" t="s">
        <v>678</v>
      </c>
      <c r="E187" s="41">
        <v>0</v>
      </c>
      <c r="F187" s="16" t="s">
        <v>52</v>
      </c>
      <c r="G187" s="41">
        <v>0</v>
      </c>
      <c r="H187" s="16" t="s">
        <v>52</v>
      </c>
      <c r="I187" s="41">
        <v>0</v>
      </c>
      <c r="J187" s="16" t="s">
        <v>52</v>
      </c>
      <c r="K187" s="41">
        <v>0</v>
      </c>
      <c r="L187" s="16" t="s">
        <v>52</v>
      </c>
      <c r="M187" s="41">
        <v>0</v>
      </c>
      <c r="N187" s="16" t="s">
        <v>52</v>
      </c>
      <c r="O187" s="41">
        <v>0</v>
      </c>
      <c r="P187" s="41">
        <v>263017</v>
      </c>
      <c r="Q187" s="41">
        <v>0</v>
      </c>
      <c r="R187" s="41">
        <v>0</v>
      </c>
      <c r="S187" s="41">
        <v>0</v>
      </c>
      <c r="T187" s="41">
        <v>0</v>
      </c>
      <c r="U187" s="41">
        <v>0</v>
      </c>
      <c r="V187" s="41">
        <v>0</v>
      </c>
      <c r="W187" s="16" t="s">
        <v>3310</v>
      </c>
      <c r="X187" s="16" t="s">
        <v>52</v>
      </c>
      <c r="Y187" s="2" t="s">
        <v>3265</v>
      </c>
      <c r="Z187" s="2" t="s">
        <v>52</v>
      </c>
      <c r="AA187" s="42"/>
      <c r="AB187" s="2" t="s">
        <v>52</v>
      </c>
    </row>
    <row r="188" spans="1:28" ht="30" customHeight="1" x14ac:dyDescent="0.3">
      <c r="A188" s="16" t="s">
        <v>1957</v>
      </c>
      <c r="B188" s="16" t="s">
        <v>1956</v>
      </c>
      <c r="C188" s="16" t="s">
        <v>677</v>
      </c>
      <c r="D188" s="40" t="s">
        <v>678</v>
      </c>
      <c r="E188" s="41">
        <v>0</v>
      </c>
      <c r="F188" s="16" t="s">
        <v>52</v>
      </c>
      <c r="G188" s="41">
        <v>0</v>
      </c>
      <c r="H188" s="16" t="s">
        <v>52</v>
      </c>
      <c r="I188" s="41">
        <v>0</v>
      </c>
      <c r="J188" s="16" t="s">
        <v>52</v>
      </c>
      <c r="K188" s="41">
        <v>0</v>
      </c>
      <c r="L188" s="16" t="s">
        <v>52</v>
      </c>
      <c r="M188" s="41">
        <v>0</v>
      </c>
      <c r="N188" s="16" t="s">
        <v>52</v>
      </c>
      <c r="O188" s="41">
        <v>0</v>
      </c>
      <c r="P188" s="41">
        <v>256883</v>
      </c>
      <c r="Q188" s="41">
        <v>0</v>
      </c>
      <c r="R188" s="41">
        <v>0</v>
      </c>
      <c r="S188" s="41">
        <v>0</v>
      </c>
      <c r="T188" s="41">
        <v>0</v>
      </c>
      <c r="U188" s="41">
        <v>0</v>
      </c>
      <c r="V188" s="41">
        <v>0</v>
      </c>
      <c r="W188" s="16" t="s">
        <v>3311</v>
      </c>
      <c r="X188" s="16" t="s">
        <v>52</v>
      </c>
      <c r="Y188" s="2" t="s">
        <v>3265</v>
      </c>
      <c r="Z188" s="2" t="s">
        <v>52</v>
      </c>
      <c r="AA188" s="42"/>
      <c r="AB188" s="2" t="s">
        <v>52</v>
      </c>
    </row>
    <row r="189" spans="1:28" ht="30" customHeight="1" x14ac:dyDescent="0.3">
      <c r="A189" s="16" t="s">
        <v>1859</v>
      </c>
      <c r="B189" s="16" t="s">
        <v>1858</v>
      </c>
      <c r="C189" s="16" t="s">
        <v>677</v>
      </c>
      <c r="D189" s="40" t="s">
        <v>678</v>
      </c>
      <c r="E189" s="41">
        <v>0</v>
      </c>
      <c r="F189" s="16" t="s">
        <v>52</v>
      </c>
      <c r="G189" s="41">
        <v>0</v>
      </c>
      <c r="H189" s="16" t="s">
        <v>52</v>
      </c>
      <c r="I189" s="41">
        <v>0</v>
      </c>
      <c r="J189" s="16" t="s">
        <v>52</v>
      </c>
      <c r="K189" s="41">
        <v>0</v>
      </c>
      <c r="L189" s="16" t="s">
        <v>52</v>
      </c>
      <c r="M189" s="41">
        <v>0</v>
      </c>
      <c r="N189" s="16" t="s">
        <v>52</v>
      </c>
      <c r="O189" s="41">
        <v>0</v>
      </c>
      <c r="P189" s="41">
        <v>268908</v>
      </c>
      <c r="Q189" s="41">
        <v>0</v>
      </c>
      <c r="R189" s="41">
        <v>0</v>
      </c>
      <c r="S189" s="41">
        <v>0</v>
      </c>
      <c r="T189" s="41">
        <v>0</v>
      </c>
      <c r="U189" s="41">
        <v>0</v>
      </c>
      <c r="V189" s="41">
        <v>0</v>
      </c>
      <c r="W189" s="16" t="s">
        <v>3312</v>
      </c>
      <c r="X189" s="16" t="s">
        <v>52</v>
      </c>
      <c r="Y189" s="2" t="s">
        <v>3265</v>
      </c>
      <c r="Z189" s="2" t="s">
        <v>52</v>
      </c>
      <c r="AA189" s="42"/>
      <c r="AB189" s="2" t="s">
        <v>52</v>
      </c>
    </row>
    <row r="190" spans="1:28" ht="30" customHeight="1" x14ac:dyDescent="0.3">
      <c r="A190" s="16" t="s">
        <v>1862</v>
      </c>
      <c r="B190" s="16" t="s">
        <v>1861</v>
      </c>
      <c r="C190" s="16" t="s">
        <v>677</v>
      </c>
      <c r="D190" s="40" t="s">
        <v>678</v>
      </c>
      <c r="E190" s="41">
        <v>0</v>
      </c>
      <c r="F190" s="16" t="s">
        <v>52</v>
      </c>
      <c r="G190" s="41">
        <v>0</v>
      </c>
      <c r="H190" s="16" t="s">
        <v>52</v>
      </c>
      <c r="I190" s="41">
        <v>0</v>
      </c>
      <c r="J190" s="16" t="s">
        <v>52</v>
      </c>
      <c r="K190" s="41">
        <v>0</v>
      </c>
      <c r="L190" s="16" t="s">
        <v>52</v>
      </c>
      <c r="M190" s="41">
        <v>0</v>
      </c>
      <c r="N190" s="16" t="s">
        <v>52</v>
      </c>
      <c r="O190" s="41">
        <v>0</v>
      </c>
      <c r="P190" s="41">
        <v>211653</v>
      </c>
      <c r="Q190" s="41">
        <v>0</v>
      </c>
      <c r="R190" s="41">
        <v>0</v>
      </c>
      <c r="S190" s="41">
        <v>0</v>
      </c>
      <c r="T190" s="41">
        <v>0</v>
      </c>
      <c r="U190" s="41">
        <v>0</v>
      </c>
      <c r="V190" s="41">
        <v>0</v>
      </c>
      <c r="W190" s="16" t="s">
        <v>3313</v>
      </c>
      <c r="X190" s="16" t="s">
        <v>52</v>
      </c>
      <c r="Y190" s="2" t="s">
        <v>3265</v>
      </c>
      <c r="Z190" s="2" t="s">
        <v>52</v>
      </c>
      <c r="AA190" s="42"/>
      <c r="AB190" s="2" t="s">
        <v>52</v>
      </c>
    </row>
    <row r="191" spans="1:28" ht="30" customHeight="1" x14ac:dyDescent="0.3">
      <c r="A191" s="16" t="s">
        <v>1829</v>
      </c>
      <c r="B191" s="16" t="s">
        <v>1828</v>
      </c>
      <c r="C191" s="16" t="s">
        <v>677</v>
      </c>
      <c r="D191" s="40" t="s">
        <v>678</v>
      </c>
      <c r="E191" s="41">
        <v>0</v>
      </c>
      <c r="F191" s="16" t="s">
        <v>52</v>
      </c>
      <c r="G191" s="41">
        <v>0</v>
      </c>
      <c r="H191" s="16" t="s">
        <v>52</v>
      </c>
      <c r="I191" s="41">
        <v>0</v>
      </c>
      <c r="J191" s="16" t="s">
        <v>52</v>
      </c>
      <c r="K191" s="41">
        <v>0</v>
      </c>
      <c r="L191" s="16" t="s">
        <v>52</v>
      </c>
      <c r="M191" s="41">
        <v>0</v>
      </c>
      <c r="N191" s="16" t="s">
        <v>52</v>
      </c>
      <c r="O191" s="41">
        <v>0</v>
      </c>
      <c r="P191" s="41">
        <v>247897</v>
      </c>
      <c r="Q191" s="41">
        <v>0</v>
      </c>
      <c r="R191" s="41">
        <v>0</v>
      </c>
      <c r="S191" s="41">
        <v>0</v>
      </c>
      <c r="T191" s="41">
        <v>0</v>
      </c>
      <c r="U191" s="41">
        <v>0</v>
      </c>
      <c r="V191" s="41">
        <v>0</v>
      </c>
      <c r="W191" s="16" t="s">
        <v>3314</v>
      </c>
      <c r="X191" s="16" t="s">
        <v>52</v>
      </c>
      <c r="Y191" s="2" t="s">
        <v>3265</v>
      </c>
      <c r="Z191" s="2" t="s">
        <v>52</v>
      </c>
      <c r="AA191" s="42"/>
      <c r="AB191" s="2" t="s">
        <v>52</v>
      </c>
    </row>
    <row r="192" spans="1:28" ht="30" customHeight="1" x14ac:dyDescent="0.3">
      <c r="A192" s="16" t="s">
        <v>679</v>
      </c>
      <c r="B192" s="16" t="s">
        <v>676</v>
      </c>
      <c r="C192" s="16" t="s">
        <v>677</v>
      </c>
      <c r="D192" s="40" t="s">
        <v>678</v>
      </c>
      <c r="E192" s="41">
        <v>0</v>
      </c>
      <c r="F192" s="16" t="s">
        <v>52</v>
      </c>
      <c r="G192" s="41">
        <v>0</v>
      </c>
      <c r="H192" s="16" t="s">
        <v>52</v>
      </c>
      <c r="I192" s="41">
        <v>0</v>
      </c>
      <c r="J192" s="16" t="s">
        <v>52</v>
      </c>
      <c r="K192" s="41">
        <v>0</v>
      </c>
      <c r="L192" s="16" t="s">
        <v>52</v>
      </c>
      <c r="M192" s="41">
        <v>0</v>
      </c>
      <c r="N192" s="16" t="s">
        <v>52</v>
      </c>
      <c r="O192" s="41">
        <v>0</v>
      </c>
      <c r="P192" s="41">
        <v>283297</v>
      </c>
      <c r="Q192" s="41">
        <v>0</v>
      </c>
      <c r="R192" s="41">
        <v>0</v>
      </c>
      <c r="S192" s="41">
        <v>0</v>
      </c>
      <c r="T192" s="41">
        <v>0</v>
      </c>
      <c r="U192" s="41">
        <v>0</v>
      </c>
      <c r="V192" s="41">
        <v>0</v>
      </c>
      <c r="W192" s="16" t="s">
        <v>3315</v>
      </c>
      <c r="X192" s="16" t="s">
        <v>52</v>
      </c>
      <c r="Y192" s="2" t="s">
        <v>3265</v>
      </c>
      <c r="Z192" s="2" t="s">
        <v>52</v>
      </c>
      <c r="AA192" s="42"/>
      <c r="AB192" s="2" t="s">
        <v>52</v>
      </c>
    </row>
    <row r="193" spans="1:28" ht="30" customHeight="1" x14ac:dyDescent="0.3">
      <c r="A193" s="16" t="s">
        <v>754</v>
      </c>
      <c r="B193" s="16" t="s">
        <v>753</v>
      </c>
      <c r="C193" s="16" t="s">
        <v>677</v>
      </c>
      <c r="D193" s="40" t="s">
        <v>678</v>
      </c>
      <c r="E193" s="41">
        <v>0</v>
      </c>
      <c r="F193" s="16" t="s">
        <v>52</v>
      </c>
      <c r="G193" s="41">
        <v>0</v>
      </c>
      <c r="H193" s="16" t="s">
        <v>52</v>
      </c>
      <c r="I193" s="41">
        <v>0</v>
      </c>
      <c r="J193" s="16" t="s">
        <v>52</v>
      </c>
      <c r="K193" s="41">
        <v>0</v>
      </c>
      <c r="L193" s="16" t="s">
        <v>52</v>
      </c>
      <c r="M193" s="41">
        <v>0</v>
      </c>
      <c r="N193" s="16" t="s">
        <v>52</v>
      </c>
      <c r="O193" s="41">
        <v>0</v>
      </c>
      <c r="P193" s="41">
        <v>238936</v>
      </c>
      <c r="Q193" s="41">
        <v>0</v>
      </c>
      <c r="R193" s="41">
        <v>0</v>
      </c>
      <c r="S193" s="41">
        <v>0</v>
      </c>
      <c r="T193" s="41">
        <v>0</v>
      </c>
      <c r="U193" s="41">
        <v>0</v>
      </c>
      <c r="V193" s="41">
        <v>0</v>
      </c>
      <c r="W193" s="16" t="s">
        <v>3316</v>
      </c>
      <c r="X193" s="16" t="s">
        <v>52</v>
      </c>
      <c r="Y193" s="2" t="s">
        <v>3265</v>
      </c>
      <c r="Z193" s="2" t="s">
        <v>52</v>
      </c>
      <c r="AA193" s="42"/>
      <c r="AB193" s="2" t="s">
        <v>52</v>
      </c>
    </row>
    <row r="194" spans="1:28" ht="30" customHeight="1" x14ac:dyDescent="0.3">
      <c r="A194" s="16" t="s">
        <v>816</v>
      </c>
      <c r="B194" s="16" t="s">
        <v>815</v>
      </c>
      <c r="C194" s="16" t="s">
        <v>677</v>
      </c>
      <c r="D194" s="40" t="s">
        <v>678</v>
      </c>
      <c r="E194" s="41">
        <v>0</v>
      </c>
      <c r="F194" s="16" t="s">
        <v>52</v>
      </c>
      <c r="G194" s="41">
        <v>0</v>
      </c>
      <c r="H194" s="16" t="s">
        <v>52</v>
      </c>
      <c r="I194" s="41">
        <v>0</v>
      </c>
      <c r="J194" s="16" t="s">
        <v>52</v>
      </c>
      <c r="K194" s="41">
        <v>0</v>
      </c>
      <c r="L194" s="16" t="s">
        <v>52</v>
      </c>
      <c r="M194" s="41">
        <v>0</v>
      </c>
      <c r="N194" s="16" t="s">
        <v>52</v>
      </c>
      <c r="O194" s="41">
        <v>0</v>
      </c>
      <c r="P194" s="41">
        <v>173995</v>
      </c>
      <c r="Q194" s="41">
        <v>0</v>
      </c>
      <c r="R194" s="41">
        <v>0</v>
      </c>
      <c r="S194" s="41">
        <v>0</v>
      </c>
      <c r="T194" s="41">
        <v>0</v>
      </c>
      <c r="U194" s="41">
        <v>0</v>
      </c>
      <c r="V194" s="41">
        <v>0</v>
      </c>
      <c r="W194" s="16" t="s">
        <v>3317</v>
      </c>
      <c r="X194" s="16" t="s">
        <v>52</v>
      </c>
      <c r="Y194" s="2" t="s">
        <v>3265</v>
      </c>
      <c r="Z194" s="2" t="s">
        <v>52</v>
      </c>
      <c r="AA194" s="42"/>
      <c r="AB194" s="2" t="s">
        <v>52</v>
      </c>
    </row>
    <row r="195" spans="1:28" ht="30" customHeight="1" x14ac:dyDescent="0.3">
      <c r="A195" s="16" t="s">
        <v>1645</v>
      </c>
      <c r="B195" s="16" t="s">
        <v>1643</v>
      </c>
      <c r="C195" s="16" t="s">
        <v>1644</v>
      </c>
      <c r="D195" s="40" t="s">
        <v>678</v>
      </c>
      <c r="E195" s="41">
        <v>0</v>
      </c>
      <c r="F195" s="16" t="s">
        <v>52</v>
      </c>
      <c r="G195" s="41">
        <v>0</v>
      </c>
      <c r="H195" s="16" t="s">
        <v>52</v>
      </c>
      <c r="I195" s="41">
        <v>0</v>
      </c>
      <c r="J195" s="16" t="s">
        <v>52</v>
      </c>
      <c r="K195" s="41">
        <v>0</v>
      </c>
      <c r="L195" s="16" t="s">
        <v>52</v>
      </c>
      <c r="M195" s="41">
        <v>0</v>
      </c>
      <c r="N195" s="16" t="s">
        <v>52</v>
      </c>
      <c r="O195" s="41">
        <v>0</v>
      </c>
      <c r="P195" s="41">
        <v>209131</v>
      </c>
      <c r="Q195" s="41">
        <v>0</v>
      </c>
      <c r="R195" s="41">
        <v>0</v>
      </c>
      <c r="S195" s="41">
        <v>0</v>
      </c>
      <c r="T195" s="41">
        <v>0</v>
      </c>
      <c r="U195" s="41">
        <v>0</v>
      </c>
      <c r="V195" s="41">
        <v>0</v>
      </c>
      <c r="W195" s="16" t="s">
        <v>3318</v>
      </c>
      <c r="X195" s="16" t="s">
        <v>52</v>
      </c>
      <c r="Y195" s="2" t="s">
        <v>3265</v>
      </c>
      <c r="Z195" s="2" t="s">
        <v>52</v>
      </c>
      <c r="AA195" s="42"/>
      <c r="AB195" s="2" t="s">
        <v>52</v>
      </c>
    </row>
    <row r="196" spans="1:28" ht="30" customHeight="1" x14ac:dyDescent="0.3">
      <c r="A196" s="16" t="s">
        <v>2173</v>
      </c>
      <c r="B196" s="16" t="s">
        <v>2172</v>
      </c>
      <c r="C196" s="16" t="s">
        <v>677</v>
      </c>
      <c r="D196" s="40" t="s">
        <v>678</v>
      </c>
      <c r="E196" s="41">
        <v>0</v>
      </c>
      <c r="F196" s="16" t="s">
        <v>52</v>
      </c>
      <c r="G196" s="41">
        <v>0</v>
      </c>
      <c r="H196" s="16" t="s">
        <v>52</v>
      </c>
      <c r="I196" s="41">
        <v>0</v>
      </c>
      <c r="J196" s="16" t="s">
        <v>52</v>
      </c>
      <c r="K196" s="41">
        <v>0</v>
      </c>
      <c r="L196" s="16" t="s">
        <v>52</v>
      </c>
      <c r="M196" s="41">
        <v>0</v>
      </c>
      <c r="N196" s="16" t="s">
        <v>52</v>
      </c>
      <c r="O196" s="41">
        <v>0</v>
      </c>
      <c r="P196" s="41">
        <v>275072</v>
      </c>
      <c r="Q196" s="41">
        <v>0</v>
      </c>
      <c r="R196" s="41">
        <v>0</v>
      </c>
      <c r="S196" s="41">
        <v>0</v>
      </c>
      <c r="T196" s="41">
        <v>0</v>
      </c>
      <c r="U196" s="41">
        <v>0</v>
      </c>
      <c r="V196" s="41">
        <v>0</v>
      </c>
      <c r="W196" s="16" t="s">
        <v>3319</v>
      </c>
      <c r="X196" s="16" t="s">
        <v>52</v>
      </c>
      <c r="Y196" s="2" t="s">
        <v>3265</v>
      </c>
      <c r="Z196" s="2" t="s">
        <v>52</v>
      </c>
      <c r="AA196" s="42"/>
      <c r="AB196" s="2" t="s">
        <v>52</v>
      </c>
    </row>
    <row r="197" spans="1:28" ht="30" customHeight="1" x14ac:dyDescent="0.3">
      <c r="A197" s="16" t="s">
        <v>754</v>
      </c>
      <c r="B197" s="46" t="s">
        <v>3467</v>
      </c>
      <c r="C197" s="46" t="s">
        <v>3468</v>
      </c>
      <c r="D197" s="48" t="s">
        <v>1478</v>
      </c>
      <c r="E197" s="41">
        <v>0</v>
      </c>
      <c r="F197" s="16" t="s">
        <v>52</v>
      </c>
      <c r="G197" s="41">
        <v>0</v>
      </c>
      <c r="H197" s="16" t="s">
        <v>52</v>
      </c>
      <c r="I197" s="41">
        <v>0</v>
      </c>
      <c r="J197" s="16" t="s">
        <v>52</v>
      </c>
      <c r="K197" s="41">
        <v>0</v>
      </c>
      <c r="L197" s="16" t="s">
        <v>52</v>
      </c>
      <c r="M197" s="41">
        <v>0</v>
      </c>
      <c r="N197" s="16" t="s">
        <v>52</v>
      </c>
      <c r="O197" s="41">
        <v>0</v>
      </c>
      <c r="P197" s="41"/>
      <c r="Q197" s="41">
        <v>0</v>
      </c>
      <c r="R197" s="41">
        <v>0</v>
      </c>
      <c r="S197" s="41">
        <v>0</v>
      </c>
      <c r="T197" s="41">
        <v>0</v>
      </c>
      <c r="U197" s="49"/>
      <c r="V197" s="50">
        <v>20000</v>
      </c>
      <c r="W197" s="16"/>
      <c r="X197" s="16" t="s">
        <v>52</v>
      </c>
      <c r="Y197" s="2" t="s">
        <v>3265</v>
      </c>
      <c r="Z197" s="2" t="s">
        <v>52</v>
      </c>
      <c r="AA197" s="42"/>
      <c r="AB197" s="2" t="s">
        <v>52</v>
      </c>
    </row>
    <row r="198" spans="1:28" ht="30" customHeight="1" x14ac:dyDescent="0.3">
      <c r="A198" s="16" t="s">
        <v>816</v>
      </c>
      <c r="B198" s="46" t="s">
        <v>3469</v>
      </c>
      <c r="C198" s="46" t="s">
        <v>3470</v>
      </c>
      <c r="D198" s="48" t="s">
        <v>1478</v>
      </c>
      <c r="E198" s="41">
        <v>0</v>
      </c>
      <c r="F198" s="16" t="s">
        <v>52</v>
      </c>
      <c r="G198" s="41">
        <v>0</v>
      </c>
      <c r="H198" s="16" t="s">
        <v>52</v>
      </c>
      <c r="I198" s="41">
        <v>0</v>
      </c>
      <c r="J198" s="16" t="s">
        <v>52</v>
      </c>
      <c r="K198" s="41">
        <v>0</v>
      </c>
      <c r="L198" s="16" t="s">
        <v>52</v>
      </c>
      <c r="M198" s="41">
        <v>0</v>
      </c>
      <c r="N198" s="16" t="s">
        <v>52</v>
      </c>
      <c r="O198" s="41">
        <v>0</v>
      </c>
      <c r="P198" s="41"/>
      <c r="Q198" s="41">
        <v>0</v>
      </c>
      <c r="R198" s="41">
        <v>0</v>
      </c>
      <c r="S198" s="41">
        <v>0</v>
      </c>
      <c r="T198" s="41">
        <v>0</v>
      </c>
      <c r="U198" s="49"/>
      <c r="V198" s="50">
        <v>23000</v>
      </c>
      <c r="W198" s="16"/>
      <c r="X198" s="16" t="s">
        <v>52</v>
      </c>
      <c r="Y198" s="2" t="s">
        <v>3265</v>
      </c>
      <c r="Z198" s="2" t="s">
        <v>52</v>
      </c>
      <c r="AA198" s="42"/>
      <c r="AB198" s="2" t="s">
        <v>52</v>
      </c>
    </row>
    <row r="199" spans="1:28" ht="30" customHeight="1" x14ac:dyDescent="0.3">
      <c r="A199" s="16" t="s">
        <v>1645</v>
      </c>
      <c r="B199" s="46" t="s">
        <v>3475</v>
      </c>
      <c r="C199" s="46" t="s">
        <v>3471</v>
      </c>
      <c r="D199" s="46" t="s">
        <v>3472</v>
      </c>
      <c r="E199" s="41">
        <v>0</v>
      </c>
      <c r="F199" s="16" t="s">
        <v>52</v>
      </c>
      <c r="G199" s="41">
        <v>0</v>
      </c>
      <c r="H199" s="16" t="s">
        <v>52</v>
      </c>
      <c r="I199" s="41">
        <v>0</v>
      </c>
      <c r="J199" s="16" t="s">
        <v>52</v>
      </c>
      <c r="K199" s="41">
        <v>0</v>
      </c>
      <c r="L199" s="16" t="s">
        <v>52</v>
      </c>
      <c r="M199" s="41">
        <v>0</v>
      </c>
      <c r="N199" s="16" t="s">
        <v>52</v>
      </c>
      <c r="O199" s="41">
        <v>0</v>
      </c>
      <c r="P199" s="41"/>
      <c r="Q199" s="41">
        <v>0</v>
      </c>
      <c r="R199" s="41">
        <v>0</v>
      </c>
      <c r="S199" s="41">
        <v>0</v>
      </c>
      <c r="T199" s="41">
        <v>0</v>
      </c>
      <c r="U199" s="49"/>
      <c r="V199" s="50">
        <v>2000000</v>
      </c>
      <c r="W199" s="16"/>
      <c r="X199" s="16" t="s">
        <v>52</v>
      </c>
      <c r="Y199" s="2" t="s">
        <v>3265</v>
      </c>
      <c r="Z199" s="2" t="s">
        <v>52</v>
      </c>
      <c r="AA199" s="42"/>
      <c r="AB199" s="2" t="s">
        <v>52</v>
      </c>
    </row>
    <row r="200" spans="1:28" ht="30" customHeight="1" x14ac:dyDescent="0.3">
      <c r="A200" s="16" t="s">
        <v>2173</v>
      </c>
      <c r="B200" s="46" t="s">
        <v>3474</v>
      </c>
      <c r="C200" s="46" t="s">
        <v>3466</v>
      </c>
      <c r="D200" s="48" t="s">
        <v>3473</v>
      </c>
      <c r="E200" s="41">
        <v>0</v>
      </c>
      <c r="F200" s="16" t="s">
        <v>52</v>
      </c>
      <c r="G200" s="41">
        <v>0</v>
      </c>
      <c r="H200" s="16" t="s">
        <v>52</v>
      </c>
      <c r="I200" s="41">
        <v>0</v>
      </c>
      <c r="J200" s="16" t="s">
        <v>52</v>
      </c>
      <c r="K200" s="41">
        <v>0</v>
      </c>
      <c r="L200" s="16" t="s">
        <v>52</v>
      </c>
      <c r="M200" s="41">
        <v>0</v>
      </c>
      <c r="N200" s="16" t="s">
        <v>52</v>
      </c>
      <c r="O200" s="41">
        <v>0</v>
      </c>
      <c r="P200" s="41"/>
      <c r="Q200" s="41">
        <v>0</v>
      </c>
      <c r="R200" s="41">
        <v>0</v>
      </c>
      <c r="S200" s="41">
        <v>0</v>
      </c>
      <c r="T200" s="41">
        <v>0</v>
      </c>
      <c r="U200" s="49"/>
      <c r="V200" s="50">
        <v>500000</v>
      </c>
      <c r="W200" s="16"/>
      <c r="X200" s="16" t="s">
        <v>52</v>
      </c>
      <c r="Y200" s="2" t="s">
        <v>3265</v>
      </c>
      <c r="Z200" s="2" t="s">
        <v>52</v>
      </c>
      <c r="AA200" s="42"/>
      <c r="AB200" s="2" t="s">
        <v>52</v>
      </c>
    </row>
    <row r="201" spans="1:28" ht="30" customHeight="1" x14ac:dyDescent="0.3">
      <c r="A201" s="16" t="s">
        <v>2173</v>
      </c>
      <c r="B201" s="46" t="s">
        <v>3479</v>
      </c>
      <c r="C201" s="46"/>
      <c r="D201" s="48" t="s">
        <v>3472</v>
      </c>
      <c r="E201" s="41">
        <v>0</v>
      </c>
      <c r="F201" s="16" t="s">
        <v>52</v>
      </c>
      <c r="G201" s="41">
        <v>0</v>
      </c>
      <c r="H201" s="16" t="s">
        <v>52</v>
      </c>
      <c r="I201" s="41">
        <v>0</v>
      </c>
      <c r="J201" s="16" t="s">
        <v>52</v>
      </c>
      <c r="K201" s="41">
        <v>0</v>
      </c>
      <c r="L201" s="16" t="s">
        <v>52</v>
      </c>
      <c r="M201" s="41">
        <v>0</v>
      </c>
      <c r="N201" s="16" t="s">
        <v>52</v>
      </c>
      <c r="O201" s="41">
        <v>0</v>
      </c>
      <c r="P201" s="41">
        <v>2000000</v>
      </c>
      <c r="Q201" s="41">
        <v>0</v>
      </c>
      <c r="R201" s="41">
        <v>0</v>
      </c>
      <c r="S201" s="41">
        <v>0</v>
      </c>
      <c r="T201" s="41">
        <v>0</v>
      </c>
      <c r="U201" s="49"/>
      <c r="V201" s="50"/>
      <c r="W201" s="16"/>
      <c r="X201" s="16" t="s">
        <v>52</v>
      </c>
      <c r="Y201" s="2" t="s">
        <v>3265</v>
      </c>
      <c r="Z201" s="2" t="s">
        <v>52</v>
      </c>
      <c r="AA201" s="42"/>
      <c r="AB201" s="2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/>
  </sheetViews>
  <sheetFormatPr defaultRowHeight="16.5" x14ac:dyDescent="0.3"/>
  <sheetData>
    <row r="1" spans="1:7" x14ac:dyDescent="0.3">
      <c r="A1" t="s">
        <v>3407</v>
      </c>
    </row>
    <row r="2" spans="1:7" x14ac:dyDescent="0.3">
      <c r="A2" s="1" t="s">
        <v>3408</v>
      </c>
      <c r="B2" t="s">
        <v>664</v>
      </c>
      <c r="C2" s="1" t="s">
        <v>3409</v>
      </c>
    </row>
    <row r="3" spans="1:7" x14ac:dyDescent="0.3">
      <c r="A3" s="1" t="s">
        <v>3410</v>
      </c>
      <c r="B3" t="s">
        <v>3411</v>
      </c>
    </row>
    <row r="4" spans="1:7" x14ac:dyDescent="0.3">
      <c r="A4" s="1" t="s">
        <v>3412</v>
      </c>
      <c r="B4">
        <v>5</v>
      </c>
    </row>
    <row r="5" spans="1:7" x14ac:dyDescent="0.3">
      <c r="A5" s="1" t="s">
        <v>3413</v>
      </c>
      <c r="B5">
        <v>5</v>
      </c>
    </row>
    <row r="6" spans="1:7" x14ac:dyDescent="0.3">
      <c r="A6" s="1" t="s">
        <v>3414</v>
      </c>
      <c r="B6" t="s">
        <v>3415</v>
      </c>
    </row>
    <row r="7" spans="1:7" x14ac:dyDescent="0.3">
      <c r="A7" s="1" t="s">
        <v>3416</v>
      </c>
      <c r="B7" t="s">
        <v>2311</v>
      </c>
      <c r="C7" t="s">
        <v>63</v>
      </c>
    </row>
    <row r="8" spans="1:7" x14ac:dyDescent="0.3">
      <c r="A8" s="1" t="s">
        <v>3417</v>
      </c>
      <c r="B8" t="s">
        <v>2311</v>
      </c>
      <c r="C8">
        <v>2</v>
      </c>
    </row>
    <row r="9" spans="1:7" x14ac:dyDescent="0.3">
      <c r="A9" s="1" t="s">
        <v>3418</v>
      </c>
      <c r="B9" t="s">
        <v>2991</v>
      </c>
      <c r="C9" t="s">
        <v>2993</v>
      </c>
      <c r="D9" t="s">
        <v>2994</v>
      </c>
      <c r="E9" t="s">
        <v>2995</v>
      </c>
      <c r="F9" t="s">
        <v>2996</v>
      </c>
      <c r="G9" t="s">
        <v>3419</v>
      </c>
    </row>
    <row r="10" spans="1:7" x14ac:dyDescent="0.3">
      <c r="A10" s="1" t="s">
        <v>3420</v>
      </c>
      <c r="B10">
        <v>1442</v>
      </c>
      <c r="C10">
        <v>0</v>
      </c>
      <c r="D10">
        <v>0</v>
      </c>
    </row>
    <row r="11" spans="1:7" x14ac:dyDescent="0.3">
      <c r="A11" s="1" t="s">
        <v>3421</v>
      </c>
      <c r="B11" t="s">
        <v>3422</v>
      </c>
      <c r="C11">
        <v>4</v>
      </c>
    </row>
    <row r="12" spans="1:7" x14ac:dyDescent="0.3">
      <c r="A12" s="1" t="s">
        <v>3423</v>
      </c>
      <c r="B12" t="s">
        <v>3422</v>
      </c>
      <c r="C12">
        <v>4</v>
      </c>
    </row>
    <row r="13" spans="1:7" x14ac:dyDescent="0.3">
      <c r="A13" s="1" t="s">
        <v>3424</v>
      </c>
      <c r="B13" t="s">
        <v>3422</v>
      </c>
      <c r="C13">
        <v>3</v>
      </c>
    </row>
    <row r="14" spans="1:7" x14ac:dyDescent="0.3">
      <c r="A14" s="1" t="s">
        <v>3425</v>
      </c>
      <c r="B14" t="s">
        <v>3422</v>
      </c>
      <c r="C14">
        <v>5</v>
      </c>
    </row>
    <row r="15" spans="1:7" x14ac:dyDescent="0.3">
      <c r="A15" s="1" t="s">
        <v>3426</v>
      </c>
      <c r="B15" t="s">
        <v>664</v>
      </c>
      <c r="C15" t="s">
        <v>3427</v>
      </c>
      <c r="D15" t="s">
        <v>3427</v>
      </c>
      <c r="E15" t="s">
        <v>3427</v>
      </c>
      <c r="F15">
        <v>1</v>
      </c>
    </row>
    <row r="16" spans="1:7" x14ac:dyDescent="0.3">
      <c r="A16" s="1" t="s">
        <v>3428</v>
      </c>
      <c r="B16">
        <v>1.1100000000000001</v>
      </c>
      <c r="C16">
        <v>1.1200000000000001</v>
      </c>
    </row>
    <row r="17" spans="1:13" x14ac:dyDescent="0.3">
      <c r="A17" s="1" t="s">
        <v>3429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3430</v>
      </c>
      <c r="B18">
        <v>1.25</v>
      </c>
      <c r="C18">
        <v>1.071</v>
      </c>
    </row>
    <row r="19" spans="1:13" x14ac:dyDescent="0.3">
      <c r="A19" s="1" t="s">
        <v>3431</v>
      </c>
    </row>
    <row r="20" spans="1:13" x14ac:dyDescent="0.3">
      <c r="A20" s="1" t="s">
        <v>3432</v>
      </c>
      <c r="B20" s="1" t="s">
        <v>2311</v>
      </c>
      <c r="C20">
        <v>1</v>
      </c>
    </row>
    <row r="21" spans="1:13" x14ac:dyDescent="0.3">
      <c r="A21" t="s">
        <v>2304</v>
      </c>
      <c r="B21" t="s">
        <v>3434</v>
      </c>
      <c r="C21" t="s">
        <v>3435</v>
      </c>
    </row>
    <row r="22" spans="1:13" x14ac:dyDescent="0.3">
      <c r="A22">
        <v>1</v>
      </c>
      <c r="B22" s="1" t="s">
        <v>3436</v>
      </c>
      <c r="C22" s="1" t="s">
        <v>3333</v>
      </c>
    </row>
    <row r="23" spans="1:13" x14ac:dyDescent="0.3">
      <c r="A23">
        <v>2</v>
      </c>
      <c r="B23" s="1" t="s">
        <v>3437</v>
      </c>
      <c r="C23" s="1" t="s">
        <v>3438</v>
      </c>
    </row>
    <row r="24" spans="1:13" x14ac:dyDescent="0.3">
      <c r="A24">
        <v>3</v>
      </c>
      <c r="B24" s="1" t="s">
        <v>3439</v>
      </c>
      <c r="C24" s="1" t="s">
        <v>3440</v>
      </c>
    </row>
    <row r="25" spans="1:13" x14ac:dyDescent="0.3">
      <c r="A25">
        <v>4</v>
      </c>
      <c r="B25" s="1" t="s">
        <v>3441</v>
      </c>
      <c r="C25" s="1" t="s">
        <v>3442</v>
      </c>
    </row>
    <row r="26" spans="1:13" x14ac:dyDescent="0.3">
      <c r="A26">
        <v>5</v>
      </c>
      <c r="B26" s="1" t="s">
        <v>3443</v>
      </c>
      <c r="C26" s="1" t="s">
        <v>52</v>
      </c>
    </row>
    <row r="27" spans="1:13" x14ac:dyDescent="0.3">
      <c r="A27">
        <v>6</v>
      </c>
      <c r="B27" s="1" t="s">
        <v>3444</v>
      </c>
      <c r="C27" s="1" t="s">
        <v>52</v>
      </c>
    </row>
    <row r="28" spans="1:13" x14ac:dyDescent="0.3">
      <c r="A28">
        <v>7</v>
      </c>
      <c r="B28" s="1" t="s">
        <v>3367</v>
      </c>
      <c r="C28" s="1" t="s">
        <v>3366</v>
      </c>
    </row>
    <row r="29" spans="1:13" x14ac:dyDescent="0.3">
      <c r="A29">
        <v>8</v>
      </c>
      <c r="B29" s="1" t="s">
        <v>3404</v>
      </c>
      <c r="C29" s="1" t="s">
        <v>3403</v>
      </c>
    </row>
    <row r="30" spans="1:13" x14ac:dyDescent="0.3">
      <c r="A30">
        <v>9</v>
      </c>
      <c r="B30" s="1" t="s">
        <v>3445</v>
      </c>
      <c r="C30" s="1" t="s">
        <v>52</v>
      </c>
    </row>
    <row r="31" spans="1:13" x14ac:dyDescent="0.3">
      <c r="A31" t="s">
        <v>664</v>
      </c>
      <c r="B31" s="1" t="s">
        <v>3446</v>
      </c>
      <c r="C31" s="1" t="s">
        <v>52</v>
      </c>
    </row>
    <row r="32" spans="1:13" x14ac:dyDescent="0.3">
      <c r="A32" t="s">
        <v>3265</v>
      </c>
      <c r="B32" s="1" t="s">
        <v>3447</v>
      </c>
      <c r="C32" s="1" t="s">
        <v>52</v>
      </c>
    </row>
    <row r="33" spans="1:3" x14ac:dyDescent="0.3">
      <c r="A33" t="s">
        <v>2311</v>
      </c>
      <c r="B33" s="1" t="s">
        <v>3446</v>
      </c>
      <c r="C33" s="1" t="s">
        <v>52</v>
      </c>
    </row>
    <row r="34" spans="1:3" x14ac:dyDescent="0.3">
      <c r="A34" t="s">
        <v>3448</v>
      </c>
      <c r="B34" s="1" t="s">
        <v>3446</v>
      </c>
      <c r="C34" s="1" t="s">
        <v>52</v>
      </c>
    </row>
    <row r="35" spans="1:3" x14ac:dyDescent="0.3">
      <c r="A35" t="s">
        <v>3449</v>
      </c>
      <c r="B35" s="1" t="s">
        <v>3446</v>
      </c>
      <c r="C35" s="1" t="s">
        <v>52</v>
      </c>
    </row>
    <row r="36" spans="1:3" x14ac:dyDescent="0.3">
      <c r="A36" t="s">
        <v>64</v>
      </c>
      <c r="B36" s="1" t="s">
        <v>3446</v>
      </c>
      <c r="C36" s="1" t="s">
        <v>52</v>
      </c>
    </row>
    <row r="37" spans="1:3" x14ac:dyDescent="0.3">
      <c r="A37" t="s">
        <v>3450</v>
      </c>
      <c r="B37" s="1" t="s">
        <v>3446</v>
      </c>
      <c r="C37" s="1" t="s">
        <v>52</v>
      </c>
    </row>
    <row r="38" spans="1:3" x14ac:dyDescent="0.3">
      <c r="A38" t="s">
        <v>3451</v>
      </c>
      <c r="B38" s="1" t="s">
        <v>3446</v>
      </c>
      <c r="C38" s="1" t="s">
        <v>52</v>
      </c>
    </row>
    <row r="39" spans="1:3" x14ac:dyDescent="0.3">
      <c r="A39" t="s">
        <v>3452</v>
      </c>
      <c r="B39" s="1" t="s">
        <v>3446</v>
      </c>
      <c r="C39" s="1" t="s">
        <v>52</v>
      </c>
    </row>
    <row r="40" spans="1:3" x14ac:dyDescent="0.3">
      <c r="A40" t="s">
        <v>3453</v>
      </c>
      <c r="B40" s="1" t="s">
        <v>3446</v>
      </c>
      <c r="C40" s="1" t="s">
        <v>52</v>
      </c>
    </row>
    <row r="43" spans="1:3" x14ac:dyDescent="0.3">
      <c r="A43" t="s">
        <v>3433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15</vt:i4>
      </vt:variant>
    </vt:vector>
  </HeadingPairs>
  <TitlesOfParts>
    <vt:vector size="25" baseType="lpstr">
      <vt:lpstr>원가계산서</vt:lpstr>
      <vt:lpstr>공종별집계표</vt:lpstr>
      <vt:lpstr>공종별내역서</vt:lpstr>
      <vt:lpstr>일위대가목록</vt:lpstr>
      <vt:lpstr>일위대가</vt:lpstr>
      <vt:lpstr>단가산출목록</vt:lpstr>
      <vt:lpstr>단가산출서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단가산출목록!Print_Area</vt:lpstr>
      <vt:lpstr>단가산출서!Print_Area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단가산출목록!Print_Titles</vt:lpstr>
      <vt:lpstr>단가산출서!Print_Titles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</dc:creator>
  <cp:lastModifiedBy>ADMIN</cp:lastModifiedBy>
  <cp:lastPrinted>2026-06-09T08:33:32Z</cp:lastPrinted>
  <dcterms:created xsi:type="dcterms:W3CDTF">2026-05-28T12:29:20Z</dcterms:created>
  <dcterms:modified xsi:type="dcterms:W3CDTF">2026-07-20T01:13:57Z</dcterms:modified>
</cp:coreProperties>
</file>