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1.Project\2026년\2.학교\12.동양중 (냉난방, 화장실, 열선)\3.열선\2.정리도서_0701(관급포함)\4.관급자재(스노우멜팅)\"/>
    </mc:Choice>
  </mc:AlternateContent>
  <bookViews>
    <workbookView xWindow="0" yWindow="0" windowWidth="24315" windowHeight="11115" tabRatio="924" firstSheet="1" activeTab="3"/>
  </bookViews>
  <sheets>
    <sheet name="견적서" sheetId="20" state="hidden" r:id="rId1"/>
    <sheet name="표지" sheetId="21" r:id="rId2"/>
    <sheet name="갑지" sheetId="1" state="hidden" r:id="rId3"/>
    <sheet name="원가계산서" sheetId="2" r:id="rId4"/>
    <sheet name="총괄집계표" sheetId="19" r:id="rId5"/>
    <sheet name="내역서" sheetId="3" r:id="rId6"/>
    <sheet name="일위대가총괄표" sheetId="5" r:id="rId7"/>
    <sheet name="일위대가" sheetId="6" r:id="rId8"/>
    <sheet name="일위대가 소요공수 산출표" sheetId="7" r:id="rId9"/>
    <sheet name="단가비교표" sheetId="15" r:id="rId10"/>
    <sheet name="단가산출총괄표_공통" sheetId="8" state="hidden" r:id="rId11"/>
    <sheet name="단가산출_공통" sheetId="9" state="hidden" r:id="rId12"/>
    <sheet name="기계경비총괄표_공통" sheetId="10" state="hidden" r:id="rId13"/>
    <sheet name="기계경비_공통" sheetId="11" state="hidden" r:id="rId14"/>
    <sheet name="기계경비적용기준_공통" sheetId="12" state="hidden" r:id="rId15"/>
    <sheet name="수량산출서" sheetId="14" r:id="rId16"/>
    <sheet name="노임단가" sheetId="16"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_" localSheetId="1" hidden="1">[59]CTEMCOST!#REF!</definedName>
    <definedName name="__" localSheetId="1" hidden="1">#REF!</definedName>
    <definedName name="__" hidden="1">#REF!</definedName>
    <definedName name="___" localSheetId="1" hidden="1">#REF!</definedName>
    <definedName name="___" hidden="1">#REF!</definedName>
    <definedName name="____" localSheetId="1" hidden="1">#REF!</definedName>
    <definedName name="____" hidden="1">#REF!</definedName>
    <definedName name="______" localSheetId="1" hidden="1">#REF!</definedName>
    <definedName name="______" hidden="1">#REF!</definedName>
    <definedName name="_______" localSheetId="1" hidden="1">#REF!</definedName>
    <definedName name="_______" hidden="1">#REF!</definedName>
    <definedName name="________" localSheetId="1" hidden="1">#REF!</definedName>
    <definedName name="________" hidden="1">#REF!</definedName>
    <definedName name="______Key11" hidden="1">#REF!</definedName>
    <definedName name="_____Key11" hidden="1">#REF!</definedName>
    <definedName name="____Key11" hidden="1">#REF!</definedName>
    <definedName name="___ju8" localSheetId="1" hidden="1">{"'광피스표'!$A$3:$N$54"}</definedName>
    <definedName name="___ju8" hidden="1">{"'광피스표'!$A$3:$N$54"}</definedName>
    <definedName name="___Key11" hidden="1">#REF!</definedName>
    <definedName name="___SW2" localSheetId="1" hidden="1">{#N/A,#N/A,FALSE,"전력간선"}</definedName>
    <definedName name="___SW2" hidden="1">{#N/A,#N/A,FALSE,"전력간선"}</definedName>
    <definedName name="__123Graph_A" hidden="1">[61]금융!#REF!</definedName>
    <definedName name="__123Graph_ACHART1" hidden="1">'[62]입찰내역 발주처 양식'!#REF!</definedName>
    <definedName name="__123Graph_ACURRENT" hidden="1">'[62]입찰내역 발주처 양식'!#REF!</definedName>
    <definedName name="__123Graph_D" hidden="1">'[63]0226'!#REF!</definedName>
    <definedName name="__123Graph_E" hidden="1">[64]Sheet4!#REF!</definedName>
    <definedName name="__123Graph_X" hidden="1">[61]금융!#REF!</definedName>
    <definedName name="__123Graph_XCHART1" hidden="1">'[62]입찰내역 발주처 양식'!#REF!</definedName>
    <definedName name="__123Graph_XCURRENT" hidden="1">'[62]입찰내역 발주처 양식'!#REF!</definedName>
    <definedName name="__1F" localSheetId="1" hidden="1">[65]합천내역!#REF!</definedName>
    <definedName name="__1F" hidden="1">[65]합천내역!#REF!</definedName>
    <definedName name="__2F" localSheetId="1" hidden="1">#REF!</definedName>
    <definedName name="__2F" hidden="1">#REF!</definedName>
    <definedName name="__dfdfe" hidden="1">#REF!</definedName>
    <definedName name="__IntlFixup" hidden="1">TRUE</definedName>
    <definedName name="__ju8" hidden="1">{"'광피스표'!$A$3:$N$54"}</definedName>
    <definedName name="__Key11" hidden="1">#REF!</definedName>
    <definedName name="__KHM111" localSheetId="1" hidden="1">{#N/A,#N/A,FALSE,"제목"}</definedName>
    <definedName name="__KHM111" hidden="1">{#N/A,#N/A,FALSE,"제목"}</definedName>
    <definedName name="__KHM888" localSheetId="1" hidden="1">{#N/A,#N/A,FALSE,"제목"}</definedName>
    <definedName name="__KHM888" hidden="1">{#N/A,#N/A,FALSE,"제목"}</definedName>
    <definedName name="__q45" hidden="1">{"'용역비'!$A$4:$C$8"}</definedName>
    <definedName name="_\D" localSheetId="0">#REF!</definedName>
    <definedName name="_\X" localSheetId="0">#REF!</definedName>
    <definedName name="_1_________________________________0_F" localSheetId="1" hidden="1">[65]합천내역!#REF!</definedName>
    <definedName name="_1_________________________________0_F" hidden="1">[65]합천내역!#REF!</definedName>
    <definedName name="_1_________F" localSheetId="1" hidden="1">[65]합천내역!#REF!</definedName>
    <definedName name="_1_________F" hidden="1">[65]합천내역!#REF!</definedName>
    <definedName name="_1_____0_F" localSheetId="1" hidden="1">[65]합천내역!#REF!</definedName>
    <definedName name="_1_____0_F" hidden="1">[65]합천내역!#REF!</definedName>
    <definedName name="_1_____F" localSheetId="1" hidden="1">#REF!</definedName>
    <definedName name="_1_____F" hidden="1">#REF!</definedName>
    <definedName name="_1_0_0_F" localSheetId="1" hidden="1">[66]도급원가!#REF!</definedName>
    <definedName name="_1_0_0_F" hidden="1">[66]도급원가!#REF!</definedName>
    <definedName name="_1_3_0Crite" localSheetId="0">#REF!</definedName>
    <definedName name="_10______________________________0_F" localSheetId="1" hidden="1">[65]합천내역!#REF!</definedName>
    <definedName name="_10______________________________0_F" hidden="1">[65]합천내역!#REF!</definedName>
    <definedName name="_10__________________________0_0_F" localSheetId="1" hidden="1">#REF!</definedName>
    <definedName name="_10__________________________0_0_F" hidden="1">#REF!</definedName>
    <definedName name="_10______0_F" localSheetId="1" hidden="1">[65]합천내역!#REF!</definedName>
    <definedName name="_10______0_F" hidden="1">[65]합천내역!#REF!</definedName>
    <definedName name="_10_0_0_S" localSheetId="1" hidden="1">#REF!</definedName>
    <definedName name="_10_0_0_S" hidden="1">#REF!</definedName>
    <definedName name="_10_123Grap" localSheetId="1" hidden="1">[61]금융!#REF!</definedName>
    <definedName name="_10_123Grap" hidden="1">[61]금융!#REF!</definedName>
    <definedName name="_100____________0_0_F" localSheetId="1" hidden="1">#REF!</definedName>
    <definedName name="_100____________0_0_F" hidden="1">#REF!</definedName>
    <definedName name="_100___0_F" localSheetId="1" hidden="1">[65]합천내역!#REF!</definedName>
    <definedName name="_100___0_F" hidden="1">[65]합천내역!#REF!</definedName>
    <definedName name="_100__0_0_F" localSheetId="1" hidden="1">#REF!</definedName>
    <definedName name="_100__0_0_F" hidden="1">#REF!</definedName>
    <definedName name="_10000" localSheetId="1" hidden="1">#REF!</definedName>
    <definedName name="_10000" hidden="1">#REF!</definedName>
    <definedName name="_101___0_F" localSheetId="1" hidden="1">[65]합천내역!#REF!</definedName>
    <definedName name="_101___0_F" hidden="1">[65]합천내역!#REF!</definedName>
    <definedName name="_102___0_F" localSheetId="1" hidden="1">[65]합천내역!#REF!</definedName>
    <definedName name="_102___0_F" hidden="1">[65]합천내역!#REF!</definedName>
    <definedName name="_102wrn.Ã¶°ñÁý°èÇ_._.5Ä­." localSheetId="1" hidden="1">{#N/A,#N/A,FALSE,"Sheet1"}</definedName>
    <definedName name="_102wrn.Ã¶°ñÁý°èÇ_._.5Ä­." hidden="1">{#N/A,#N/A,FALSE,"Sheet1"}</definedName>
    <definedName name="_103_____________0_F" localSheetId="1" hidden="1">[65]합천내역!#REF!</definedName>
    <definedName name="_103_____________0_F" hidden="1">[65]합천내역!#REF!</definedName>
    <definedName name="_104_____________0_F" localSheetId="1" hidden="1">[65]합천내역!#REF!</definedName>
    <definedName name="_104_____________0_F" hidden="1">[65]합천내역!#REF!</definedName>
    <definedName name="_104_0_0_F" localSheetId="1" hidden="1">#REF!</definedName>
    <definedName name="_104_0_0_F" hidden="1">#REF!</definedName>
    <definedName name="_105_0_0_F" localSheetId="1" hidden="1">#REF!</definedName>
    <definedName name="_105_0_0_F" hidden="1">#REF!</definedName>
    <definedName name="_106______F" localSheetId="1" hidden="1">[65]합천내역!#REF!</definedName>
    <definedName name="_106______F" hidden="1">[65]합천내역!#REF!</definedName>
    <definedName name="_106_0_0_F" localSheetId="1" hidden="1">#REF!</definedName>
    <definedName name="_106_0_0_F" hidden="1">#REF!</definedName>
    <definedName name="_107___________0_0_F" localSheetId="1" hidden="1">#REF!</definedName>
    <definedName name="_107___________0_0_F" hidden="1">#REF!</definedName>
    <definedName name="_107______F" localSheetId="1" hidden="1">#REF!</definedName>
    <definedName name="_107______F" hidden="1">#REF!</definedName>
    <definedName name="_107___0_F" localSheetId="1" hidden="1">[65]합천내역!#REF!</definedName>
    <definedName name="_107___0_F" hidden="1">[65]합천내역!#REF!</definedName>
    <definedName name="_107_0_F" localSheetId="1" hidden="1">[65]합천내역!#REF!</definedName>
    <definedName name="_107_0_F" hidden="1">[65]합천내역!#REF!</definedName>
    <definedName name="_108___________0_0_F" localSheetId="1" hidden="1">#REF!</definedName>
    <definedName name="_108___________0_0_F" hidden="1">#REF!</definedName>
    <definedName name="_108___0_F" localSheetId="1" hidden="1">[65]합천내역!#REF!</definedName>
    <definedName name="_108___0_F" hidden="1">[65]합천내역!#REF!</definedName>
    <definedName name="_109___0_F" localSheetId="1" hidden="1">[65]합천내역!#REF!</definedName>
    <definedName name="_109___0_F" hidden="1">[65]합천내역!#REF!</definedName>
    <definedName name="_11___________________________0_F" localSheetId="1" hidden="1">[65]합천내역!#REF!</definedName>
    <definedName name="_11___________________________0_F" hidden="1">[65]합천내역!#REF!</definedName>
    <definedName name="_11____0_0_F" localSheetId="1" hidden="1">#REF!</definedName>
    <definedName name="_11____0_0_F" hidden="1">#REF!</definedName>
    <definedName name="_11__123Graph_ACHART_1A" localSheetId="1" hidden="1">'[62]입찰내역 발주처 양식'!#REF!</definedName>
    <definedName name="_11__123Graph_ACHART_1A" hidden="1">'[62]입찰내역 발주처 양식'!#REF!</definedName>
    <definedName name="_11_123Grap" localSheetId="1" hidden="1">[61]금융!#REF!</definedName>
    <definedName name="_11_123Grap" hidden="1">[61]금융!#REF!</definedName>
    <definedName name="_111____________0_F" localSheetId="1" hidden="1">[65]합천내역!#REF!</definedName>
    <definedName name="_111____________0_F" hidden="1">[65]합천내역!#REF!</definedName>
    <definedName name="_111____0_F" localSheetId="1" hidden="1">[65]합천내역!#REF!</definedName>
    <definedName name="_111____0_F" hidden="1">[65]합천내역!#REF!</definedName>
    <definedName name="_112____________0_F" localSheetId="1" hidden="1">[65]합천내역!#REF!</definedName>
    <definedName name="_112____________0_F" hidden="1">[65]합천내역!#REF!</definedName>
    <definedName name="_112____0_F" localSheetId="1" hidden="1">[65]합천내역!#REF!</definedName>
    <definedName name="_112____0_F" hidden="1">[65]합천내역!#REF!</definedName>
    <definedName name="_112_0_0_F" localSheetId="1" hidden="1">#REF!</definedName>
    <definedName name="_112_0_0_F" hidden="1">#REF!</definedName>
    <definedName name="_113____0_F" localSheetId="1" hidden="1">[65]합천내역!#REF!</definedName>
    <definedName name="_113____0_F" hidden="1">[65]합천내역!#REF!</definedName>
    <definedName name="_113__0_0_F" localSheetId="1" hidden="1">#REF!</definedName>
    <definedName name="_113__0_0_F" hidden="1">#REF!</definedName>
    <definedName name="_113_0_0_F" localSheetId="1" hidden="1">#REF!</definedName>
    <definedName name="_113_0_0_F" hidden="1">#REF!</definedName>
    <definedName name="_114__0_0_F" localSheetId="1" hidden="1">#REF!</definedName>
    <definedName name="_114__0_0_F" hidden="1">#REF!</definedName>
    <definedName name="_114_0_0_F" localSheetId="1" hidden="1">#REF!</definedName>
    <definedName name="_114_0_0_F" hidden="1">#REF!</definedName>
    <definedName name="_115__________0_0_F" localSheetId="1" hidden="1">#REF!</definedName>
    <definedName name="_115__________0_0_F" hidden="1">#REF!</definedName>
    <definedName name="_116__________0_0_F" localSheetId="1" hidden="1">#REF!</definedName>
    <definedName name="_116__________0_0_F" hidden="1">#REF!</definedName>
    <definedName name="_119___________0_F" localSheetId="1" hidden="1">[65]합천내역!#REF!</definedName>
    <definedName name="_119___________0_F" hidden="1">[65]합천내역!#REF!</definedName>
    <definedName name="_119_0_F" localSheetId="1" hidden="1">[65]합천내역!#REF!</definedName>
    <definedName name="_119_0_F" hidden="1">[65]합천내역!#REF!</definedName>
    <definedName name="_12____________________________0_0_F" localSheetId="1" hidden="1">#REF!</definedName>
    <definedName name="_12____________________________0_0_F" hidden="1">#REF!</definedName>
    <definedName name="_12_________________________0_0_F" localSheetId="1" hidden="1">#REF!</definedName>
    <definedName name="_12_________________________0_0_F" hidden="1">#REF!</definedName>
    <definedName name="_12____0_0_F" localSheetId="1" hidden="1">#REF!</definedName>
    <definedName name="_12____0_0_F" hidden="1">#REF!</definedName>
    <definedName name="_12_0__123Grap" localSheetId="1" hidden="1">[61]금융!#REF!</definedName>
    <definedName name="_12_0__123Grap" hidden="1">[61]금융!#REF!</definedName>
    <definedName name="_12_123Grap" localSheetId="1" hidden="1">#REF!</definedName>
    <definedName name="_12_123Grap" hidden="1">#REF!</definedName>
    <definedName name="_120___________0_F" localSheetId="1" hidden="1">[65]합천내역!#REF!</definedName>
    <definedName name="_120___________0_F" hidden="1">[65]합천내역!#REF!</definedName>
    <definedName name="_123_________0_0_F" localSheetId="1" hidden="1">#REF!</definedName>
    <definedName name="_123_________0_0_F" hidden="1">#REF!</definedName>
    <definedName name="_124_________0_0_F" localSheetId="1" hidden="1">#REF!</definedName>
    <definedName name="_124_________0_0_F" hidden="1">#REF!</definedName>
    <definedName name="_125_____F" localSheetId="1" hidden="1">[65]합천내역!#REF!</definedName>
    <definedName name="_125_____F" hidden="1">[65]합천내역!#REF!</definedName>
    <definedName name="_126_____F" localSheetId="1" hidden="1">#REF!</definedName>
    <definedName name="_126_____F" hidden="1">#REF!</definedName>
    <definedName name="_127__________0_F" localSheetId="1" hidden="1">[65]합천내역!#REF!</definedName>
    <definedName name="_127__________0_F" hidden="1">[65]합천내역!#REF!</definedName>
    <definedName name="_128__________0_F" localSheetId="1" hidden="1">[65]합천내역!#REF!</definedName>
    <definedName name="_128__________0_F" hidden="1">[65]합천내역!#REF!</definedName>
    <definedName name="_13__________________________0_F" localSheetId="1" hidden="1">[65]합천내역!#REF!</definedName>
    <definedName name="_13__________________________0_F" hidden="1">[65]합천내역!#REF!</definedName>
    <definedName name="_13_______F" localSheetId="1" hidden="1">[65]합천내역!#REF!</definedName>
    <definedName name="_13_______F" hidden="1">[65]합천내역!#REF!</definedName>
    <definedName name="_13____0_F" localSheetId="1" hidden="1">[65]합천내역!#REF!</definedName>
    <definedName name="_13____0_F" hidden="1">[65]합천내역!#REF!</definedName>
    <definedName name="_13__123Graph_XCHART_1A" hidden="1">'[62]입찰내역 발주처 양식'!#REF!</definedName>
    <definedName name="_13_0__123Grap" hidden="1">[61]금융!#REF!</definedName>
    <definedName name="_131________0_0_F" localSheetId="1" hidden="1">#REF!</definedName>
    <definedName name="_131________0_0_F" hidden="1">#REF!</definedName>
    <definedName name="_132________0_0_F" localSheetId="1" hidden="1">#REF!</definedName>
    <definedName name="_132________0_0_F" hidden="1">#REF!</definedName>
    <definedName name="_132___0_F" localSheetId="1" hidden="1">[65]합천내역!#REF!</definedName>
    <definedName name="_132___0_F" hidden="1">[65]합천내역!#REF!</definedName>
    <definedName name="_133___0_F" localSheetId="1" hidden="1">[65]합천내역!#REF!</definedName>
    <definedName name="_133___0_F" hidden="1">[65]합천내역!#REF!</definedName>
    <definedName name="_134___0_F" localSheetId="1" hidden="1">[65]합천내역!#REF!</definedName>
    <definedName name="_134___0_F" hidden="1">[65]합천내역!#REF!</definedName>
    <definedName name="_135_________0_F" localSheetId="1" hidden="1">[65]합천내역!#REF!</definedName>
    <definedName name="_135_________0_F" hidden="1">[65]합천내역!#REF!</definedName>
    <definedName name="_135___0_F" localSheetId="1" hidden="1">[65]합천내역!#REF!</definedName>
    <definedName name="_135___0_F" hidden="1">[65]합천내역!#REF!</definedName>
    <definedName name="_136_________0_F" localSheetId="1" hidden="1">[65]합천내역!#REF!</definedName>
    <definedName name="_136_________0_F" hidden="1">[65]합천내역!#REF!</definedName>
    <definedName name="_137_0_0_F" localSheetId="1" hidden="1">#REF!</definedName>
    <definedName name="_137_0_0_F" hidden="1">#REF!</definedName>
    <definedName name="_138_0_0_F" localSheetId="1" hidden="1">#REF!</definedName>
    <definedName name="_138_0_0_F" hidden="1">#REF!</definedName>
    <definedName name="_139_______0_0_F" localSheetId="1" hidden="1">#REF!</definedName>
    <definedName name="_139_______0_0_F" hidden="1">#REF!</definedName>
    <definedName name="_139_0_0_F" localSheetId="1" hidden="1">#REF!</definedName>
    <definedName name="_139_0_0_F" hidden="1">#REF!</definedName>
    <definedName name="_14_____________________________0_F" localSheetId="1" hidden="1">[65]합천내역!#REF!</definedName>
    <definedName name="_14_____________________________0_F" hidden="1">[65]합천내역!#REF!</definedName>
    <definedName name="_14________________________0_0_F" localSheetId="1" hidden="1">#REF!</definedName>
    <definedName name="_14________________________0_0_F" hidden="1">#REF!</definedName>
    <definedName name="_14_______F" localSheetId="1" hidden="1">#REF!</definedName>
    <definedName name="_14_______F" hidden="1">#REF!</definedName>
    <definedName name="_14__0_0_F" localSheetId="1" hidden="1">#REF!</definedName>
    <definedName name="_14__0_0_F" hidden="1">#REF!</definedName>
    <definedName name="_14¤§¤_¤¡" localSheetId="1" hidden="1">{#N/A,#N/A,FALSE,"Sheet1"}</definedName>
    <definedName name="_14¤§¤_¤¡" hidden="1">{#N/A,#N/A,FALSE,"Sheet1"}</definedName>
    <definedName name="_140_______0_0_F" localSheetId="1" hidden="1">#REF!</definedName>
    <definedName name="_140_______0_0_F" hidden="1">#REF!</definedName>
    <definedName name="_1406¤§¤_¤¡" localSheetId="1" hidden="1">{#N/A,#N/A,FALSE,"Sheet1"}</definedName>
    <definedName name="_1406¤§¤_¤¡" hidden="1">{#N/A,#N/A,FALSE,"Sheet1"}</definedName>
    <definedName name="_1420_0__123Grap" hidden="1">#REF!</definedName>
    <definedName name="_1428_0_Dist_" hidden="1">#REF!</definedName>
    <definedName name="_143________0_F" localSheetId="1" hidden="1">[65]합천내역!#REF!</definedName>
    <definedName name="_143________0_F" hidden="1">[65]합천내역!#REF!</definedName>
    <definedName name="_1436_0_0_F" localSheetId="1" hidden="1">#REF!</definedName>
    <definedName name="_1436_0_0_F" hidden="1">#REF!</definedName>
    <definedName name="_144________0_F" localSheetId="1" hidden="1">[65]합천내역!#REF!</definedName>
    <definedName name="_144________0_F" hidden="1">[65]합천내역!#REF!</definedName>
    <definedName name="_147______0_0_F" localSheetId="1" hidden="1">#REF!</definedName>
    <definedName name="_147______0_0_F" hidden="1">#REF!</definedName>
    <definedName name="_148______0_0_F" localSheetId="1" hidden="1">#REF!</definedName>
    <definedName name="_148______0_0_F" hidden="1">#REF!</definedName>
    <definedName name="_1499wrn.Ã¶°ñÁý°èÇ_._.5Ä­." localSheetId="1" hidden="1">{#N/A,#N/A,FALSE,"Sheet1"}</definedName>
    <definedName name="_1499wrn.Ã¶°ñÁý°èÇ_._.5Ä­." hidden="1">{#N/A,#N/A,FALSE,"Sheet1"}</definedName>
    <definedName name="_15_________________________0_F" localSheetId="1" hidden="1">[65]합천내역!#REF!</definedName>
    <definedName name="_15_________________________0_F" hidden="1">[65]합천내역!#REF!</definedName>
    <definedName name="_15_____0_F" localSheetId="1" hidden="1">[65]합천내역!#REF!</definedName>
    <definedName name="_15_____0_F" hidden="1">[65]합천내역!#REF!</definedName>
    <definedName name="_15_0__123Grap" hidden="1">[61]금융!#REF!</definedName>
    <definedName name="_152_______0_F" localSheetId="1" hidden="1">[65]합천내역!#REF!</definedName>
    <definedName name="_152_______0_F" hidden="1">[65]합천내역!#REF!</definedName>
    <definedName name="_153_______0_F" localSheetId="1" hidden="1">[65]합천내역!#REF!</definedName>
    <definedName name="_153_______0_F" hidden="1">[65]합천내역!#REF!</definedName>
    <definedName name="_154_______0_F" localSheetId="1" hidden="1">[65]합천내역!#REF!</definedName>
    <definedName name="_154_______0_F" hidden="1">[65]합천내역!#REF!</definedName>
    <definedName name="_156_0_F" localSheetId="1" hidden="1">[65]합천내역!#REF!</definedName>
    <definedName name="_156_0_F" hidden="1">[65]합천내역!#REF!</definedName>
    <definedName name="_158_____0_0_F" localSheetId="1" hidden="1">#REF!</definedName>
    <definedName name="_158_____0_0_F" hidden="1">#REF!</definedName>
    <definedName name="_159_____0_0_F" localSheetId="1" hidden="1">#REF!</definedName>
    <definedName name="_159_____0_0_F" hidden="1">#REF!</definedName>
    <definedName name="_15Dist_" hidden="1">[67]Sheet4!#REF!</definedName>
    <definedName name="_16___________________________0_0_F" localSheetId="1" hidden="1">#REF!</definedName>
    <definedName name="_16___________________________0_0_F" hidden="1">#REF!</definedName>
    <definedName name="_16_______________________0_0_F" localSheetId="1" hidden="1">#REF!</definedName>
    <definedName name="_16_______________________0_0_F" hidden="1">#REF!</definedName>
    <definedName name="_16_____0_F" localSheetId="1" hidden="1">[65]합천내역!#REF!</definedName>
    <definedName name="_16_____0_F" hidden="1">[65]합천내역!#REF!</definedName>
    <definedName name="_160_____0_0_F" localSheetId="1" hidden="1">#REF!</definedName>
    <definedName name="_160_____0_0_F" hidden="1">#REF!</definedName>
    <definedName name="_164______0_F" localSheetId="1" hidden="1">[65]합천내역!#REF!</definedName>
    <definedName name="_164______0_F" hidden="1">[65]합천내역!#REF!</definedName>
    <definedName name="_165______0_F" localSheetId="1" hidden="1">[65]합천내역!#REF!</definedName>
    <definedName name="_165______0_F" hidden="1">[65]합천내역!#REF!</definedName>
    <definedName name="_166______0_F" localSheetId="1" hidden="1">[65]합천내역!#REF!</definedName>
    <definedName name="_166______0_F" hidden="1">[65]합천내역!#REF!</definedName>
    <definedName name="_16wrn.Ã¶°ñÁý°èÇ_._.5Ä­." localSheetId="1" hidden="1">{#N/A,#N/A,FALSE,"Sheet1"}</definedName>
    <definedName name="_16wrn.Ã¶°ñÁý°èÇ_._.5Ä­." hidden="1">{#N/A,#N/A,FALSE,"Sheet1"}</definedName>
    <definedName name="_17________________________0_F" localSheetId="1" hidden="1">[65]합천내역!#REF!</definedName>
    <definedName name="_17________________________0_F" hidden="1">[65]합천내역!#REF!</definedName>
    <definedName name="_17___0_0_F" localSheetId="1" hidden="1">#REF!</definedName>
    <definedName name="_17___0_0_F" hidden="1">#REF!</definedName>
    <definedName name="_170____0_0_F" localSheetId="1" hidden="1">#REF!</definedName>
    <definedName name="_170____0_0_F" hidden="1">#REF!</definedName>
    <definedName name="_171____0_0_F" localSheetId="1" hidden="1">#REF!</definedName>
    <definedName name="_171____0_0_F" hidden="1">#REF!</definedName>
    <definedName name="_172____0_0_F" localSheetId="1" hidden="1">#REF!</definedName>
    <definedName name="_172____0_0_F" hidden="1">#REF!</definedName>
    <definedName name="_176_____0_F" localSheetId="1" hidden="1">[65]합천내역!#REF!</definedName>
    <definedName name="_176_____0_F" hidden="1">[65]합천내역!#REF!</definedName>
    <definedName name="_177_____0_F" localSheetId="1" hidden="1">[65]합천내역!#REF!</definedName>
    <definedName name="_177_____0_F" hidden="1">[65]합천내역!#REF!</definedName>
    <definedName name="_178_____0_F" localSheetId="1" hidden="1">[65]합천내역!#REF!</definedName>
    <definedName name="_178_____0_F" hidden="1">[65]합천내역!#REF!</definedName>
    <definedName name="_17F" localSheetId="1" hidden="1">[68]CTEMCOST!#REF!</definedName>
    <definedName name="_17F" hidden="1">[68]CTEMCOST!#REF!</definedName>
    <definedName name="_18____________________________0_F" localSheetId="1" hidden="1">[65]합천내역!#REF!</definedName>
    <definedName name="_18____________________________0_F" hidden="1">[65]합천내역!#REF!</definedName>
    <definedName name="_18______________________0_0_F" localSheetId="1" hidden="1">#REF!</definedName>
    <definedName name="_18______________________0_0_F" hidden="1">#REF!</definedName>
    <definedName name="_18___0_0_F" localSheetId="1" hidden="1">#REF!</definedName>
    <definedName name="_18___0_0_F" hidden="1">#REF!</definedName>
    <definedName name="_182___0_0_F" localSheetId="1" hidden="1">#REF!</definedName>
    <definedName name="_182___0_0_F" hidden="1">#REF!</definedName>
    <definedName name="_183___0_0_F" localSheetId="1" hidden="1">#REF!</definedName>
    <definedName name="_183___0_0_F" hidden="1">#REF!</definedName>
    <definedName name="_184___0_0_F" localSheetId="1" hidden="1">#REF!</definedName>
    <definedName name="_184___0_0_F" hidden="1">#REF!</definedName>
    <definedName name="_19_______________________0_F" localSheetId="1" hidden="1">[65]합천내역!#REF!</definedName>
    <definedName name="_19_______________________0_F" hidden="1">[65]합천내역!#REF!</definedName>
    <definedName name="_19_____F" localSheetId="1" hidden="1">[65]합천내역!#REF!</definedName>
    <definedName name="_19_____F" hidden="1">[65]합천내역!#REF!</definedName>
    <definedName name="_19_0__123Grap" localSheetId="1" hidden="1">#REF!</definedName>
    <definedName name="_19_0__123Grap" hidden="1">#REF!</definedName>
    <definedName name="_19_123Grap" localSheetId="1" hidden="1">[61]금융!#REF!</definedName>
    <definedName name="_19_123Grap" hidden="1">[61]금융!#REF!</definedName>
    <definedName name="_194wrn.Ã¶°ñÁý°èÇ_._.5Ä­." localSheetId="1" hidden="1">{#N/A,#N/A,FALSE,"Sheet1"}</definedName>
    <definedName name="_194wrn.Ã¶°ñÁý°èÇ_._.5Ä­." hidden="1">{#N/A,#N/A,FALSE,"Sheet1"}</definedName>
    <definedName name="_195____0_F" localSheetId="1" hidden="1">[65]합천내역!#REF!</definedName>
    <definedName name="_195____0_F" hidden="1">[65]합천내역!#REF!</definedName>
    <definedName name="_196____0_F" localSheetId="1" hidden="1">[65]합천내역!#REF!</definedName>
    <definedName name="_196____0_F" hidden="1">[65]합천내역!#REF!</definedName>
    <definedName name="_199__0_0_F" localSheetId="1" hidden="1">#REF!</definedName>
    <definedName name="_199__0_0_F" hidden="1">#REF!</definedName>
    <definedName name="_1F" localSheetId="1" hidden="1">[65]합천내역!#REF!</definedName>
    <definedName name="_1F" hidden="1">[65]합천내역!#REF!</definedName>
    <definedName name="_1S" hidden="1">#REF!</definedName>
    <definedName name="_1공장" localSheetId="0">#REF!</definedName>
    <definedName name="_2_________________________________0_F" localSheetId="1" hidden="1">[65]합천내역!#REF!</definedName>
    <definedName name="_2_________________________________0_F" hidden="1">[65]합천내역!#REF!</definedName>
    <definedName name="_2________________________________0_F" localSheetId="1" hidden="1">[65]합천내역!#REF!</definedName>
    <definedName name="_2________________________________0_F" hidden="1">[65]합천내역!#REF!</definedName>
    <definedName name="_2_________F" localSheetId="1" hidden="1">#REF!</definedName>
    <definedName name="_2_________F" hidden="1">#REF!</definedName>
    <definedName name="_2______123Grap" localSheetId="1" hidden="1">#REF!</definedName>
    <definedName name="_2______123Grap" hidden="1">#REF!</definedName>
    <definedName name="_2_0_S" hidden="1">#REF!</definedName>
    <definedName name="_2_3_0Criteria" localSheetId="0">#REF!</definedName>
    <definedName name="_20__________________________0_0_F" localSheetId="1" hidden="1">#REF!</definedName>
    <definedName name="_20__________________________0_0_F" hidden="1">#REF!</definedName>
    <definedName name="_20_____________________0_0_F" localSheetId="1" hidden="1">#REF!</definedName>
    <definedName name="_20_____________________0_0_F" hidden="1">#REF!</definedName>
    <definedName name="_20_____F" localSheetId="1" hidden="1">#REF!</definedName>
    <definedName name="_20_____F" hidden="1">#REF!</definedName>
    <definedName name="_20_0_F" localSheetId="1" hidden="1">[69]합천내역!#REF!</definedName>
    <definedName name="_20_0_F" hidden="1">[69]합천내역!#REF!</definedName>
    <definedName name="_200__0_0_F" localSheetId="1" hidden="1">#REF!</definedName>
    <definedName name="_200__0_0_F" hidden="1">#REF!</definedName>
    <definedName name="_20K" localSheetId="1" hidden="1">#REF!</definedName>
    <definedName name="_20K" hidden="1">#REF!</definedName>
    <definedName name="_21______________________0_F" localSheetId="1" hidden="1">[65]합천내역!#REF!</definedName>
    <definedName name="_21______________________0_F" hidden="1">[65]합천내역!#REF!</definedName>
    <definedName name="_21_0_0_F" localSheetId="1" hidden="1">#REF!</definedName>
    <definedName name="_21_0_0_F" hidden="1">#REF!</definedName>
    <definedName name="_21_0_Dist_" localSheetId="1" hidden="1">[67]Sheet4!#REF!</definedName>
    <definedName name="_21_0_Dist_" hidden="1">[67]Sheet4!#REF!</definedName>
    <definedName name="_213___0_F" localSheetId="1" hidden="1">[65]합천내역!#REF!</definedName>
    <definedName name="_213___0_F" hidden="1">[65]합천내역!#REF!</definedName>
    <definedName name="_214___0_F" localSheetId="1" hidden="1">[65]합천내역!#REF!</definedName>
    <definedName name="_214___0_F" hidden="1">[65]합천내역!#REF!</definedName>
    <definedName name="_215___0_F" localSheetId="1" hidden="1">[65]합천내역!#REF!</definedName>
    <definedName name="_215___0_F" hidden="1">[65]합천내역!#REF!</definedName>
    <definedName name="_22___________________________0_F" localSheetId="1" hidden="1">[65]합천내역!#REF!</definedName>
    <definedName name="_22___________________________0_F" hidden="1">[65]합천내역!#REF!</definedName>
    <definedName name="_22____________________0_0_F" localSheetId="1" hidden="1">#REF!</definedName>
    <definedName name="_22____________________0_0_F" hidden="1">#REF!</definedName>
    <definedName name="_220_0_0_F" localSheetId="1" hidden="1">#REF!</definedName>
    <definedName name="_220_0_0_F" hidden="1">#REF!</definedName>
    <definedName name="_221_0_0_F" localSheetId="1" hidden="1">#REF!</definedName>
    <definedName name="_221_0_0_F" hidden="1">#REF!</definedName>
    <definedName name="_222_0_0_F" localSheetId="1" hidden="1">#REF!</definedName>
    <definedName name="_222_0_0_F" hidden="1">#REF!</definedName>
    <definedName name="_23_____________________0_F" localSheetId="1" hidden="1">[65]합천내역!#REF!</definedName>
    <definedName name="_23_____________________0_F" hidden="1">[65]합천내역!#REF!</definedName>
    <definedName name="_2309f" localSheetId="1" hidden="1">#REF!</definedName>
    <definedName name="_2309f" hidden="1">#REF!</definedName>
    <definedName name="_232_0_F" localSheetId="1" hidden="1">[65]합천내역!#REF!</definedName>
    <definedName name="_232_0_F" hidden="1">[65]합천내역!#REF!</definedName>
    <definedName name="_23fil" localSheetId="1" hidden="1">#REF!</definedName>
    <definedName name="_23fil" hidden="1">#REF!</definedName>
    <definedName name="_23i99" localSheetId="1" hidden="1">#REF!</definedName>
    <definedName name="_23i99" hidden="1">#REF!</definedName>
    <definedName name="_24_________________________0_0_F" localSheetId="1" hidden="1">#REF!</definedName>
    <definedName name="_24_________________________0_0_F" hidden="1">#REF!</definedName>
    <definedName name="_24___________________0_0_F" localSheetId="1" hidden="1">#REF!</definedName>
    <definedName name="_24___________________0_0_F" hidden="1">#REF!</definedName>
    <definedName name="_24___0_F" localSheetId="1" hidden="1">[65]합천내역!#REF!</definedName>
    <definedName name="_24___0_F" hidden="1">[65]합천내역!#REF!</definedName>
    <definedName name="_24342" localSheetId="1" hidden="1">#REF!</definedName>
    <definedName name="_24342" hidden="1">#REF!</definedName>
    <definedName name="_24S" localSheetId="1" hidden="1">#REF!</definedName>
    <definedName name="_24S" hidden="1">#REF!</definedName>
    <definedName name="_25____________________0_F" localSheetId="1" hidden="1">[65]합천내역!#REF!</definedName>
    <definedName name="_25____________________0_F" hidden="1">[65]합천내역!#REF!</definedName>
    <definedName name="_25___0_F" localSheetId="1" hidden="1">[65]합천내역!#REF!</definedName>
    <definedName name="_25___0_F" hidden="1">[65]합천내역!#REF!</definedName>
    <definedName name="_25_0__123Grap" localSheetId="1" hidden="1">[61]금융!#REF!</definedName>
    <definedName name="_25_0__123Grap" hidden="1">[61]금융!#REF!</definedName>
    <definedName name="_26__________________________0_F" localSheetId="1" hidden="1">[65]합천내역!#REF!</definedName>
    <definedName name="_26__________________________0_F" hidden="1">[65]합천내역!#REF!</definedName>
    <definedName name="_26__________________0_0_F" localSheetId="1" hidden="1">#REF!</definedName>
    <definedName name="_26__________________0_0_F" hidden="1">#REF!</definedName>
    <definedName name="_27_____________________F" localSheetId="1" hidden="1">[65]합천내역!#REF!</definedName>
    <definedName name="_27_____________________F" hidden="1">[65]합천내역!#REF!</definedName>
    <definedName name="_27___________________0_F" localSheetId="1" hidden="1">[65]합천내역!#REF!</definedName>
    <definedName name="_27___________________0_F" hidden="1">[65]합천내역!#REF!</definedName>
    <definedName name="_28________________________0_0_F" localSheetId="1" hidden="1">#REF!</definedName>
    <definedName name="_28________________________0_0_F" hidden="1">#REF!</definedName>
    <definedName name="_28_____________________F" localSheetId="1" hidden="1">#REF!</definedName>
    <definedName name="_28_____________________F" hidden="1">#REF!</definedName>
    <definedName name="_28___________________0_F" localSheetId="1" hidden="1">[65]합천내역!#REF!</definedName>
    <definedName name="_28___________________0_F" hidden="1">[65]합천내역!#REF!</definedName>
    <definedName name="_28_0_0_F" localSheetId="1" hidden="1">#REF!</definedName>
    <definedName name="_28_0_0_F" hidden="1">#REF!</definedName>
    <definedName name="_29___________________0_F" localSheetId="1" hidden="1">[65]합천내역!#REF!</definedName>
    <definedName name="_29___________________0_F" hidden="1">[65]합천내역!#REF!</definedName>
    <definedName name="_29_________________0_0_F" localSheetId="1" hidden="1">#REF!</definedName>
    <definedName name="_29_________________0_0_F" hidden="1">#REF!</definedName>
    <definedName name="_29_0_0__123Grap" localSheetId="1" hidden="1">[70]유림골조!#REF!</definedName>
    <definedName name="_29_0_0__123Grap" hidden="1">[70]유림골조!#REF!</definedName>
    <definedName name="_29_0_0_F" localSheetId="1" hidden="1">#REF!</definedName>
    <definedName name="_29_0_0_F" hidden="1">#REF!</definedName>
    <definedName name="_2F" localSheetId="1" hidden="1">#REF!</definedName>
    <definedName name="_2F" hidden="1">#REF!</definedName>
    <definedName name="_2공장" localSheetId="0">#REF!</definedName>
    <definedName name="_3_______________________________0_F" localSheetId="1" hidden="1">[65]합천내역!#REF!</definedName>
    <definedName name="_3_______________________________0_F" hidden="1">[65]합천내역!#REF!</definedName>
    <definedName name="_3_______0_F" localSheetId="1" hidden="1">[65]합천내역!#REF!</definedName>
    <definedName name="_3_______0_F" hidden="1">[65]합천내역!#REF!</definedName>
    <definedName name="_3_0_F" localSheetId="1" hidden="1">[65]합천내역!#REF!</definedName>
    <definedName name="_3_0_F" hidden="1">[65]합천내역!#REF!</definedName>
    <definedName name="_30_________________________0_F" localSheetId="1" hidden="1">[65]합천내역!#REF!</definedName>
    <definedName name="_30_________________________0_F" hidden="1">[65]합천내역!#REF!</definedName>
    <definedName name="_30_________________0_0_F" localSheetId="1" hidden="1">#REF!</definedName>
    <definedName name="_30_________________0_0_F" hidden="1">#REF!</definedName>
    <definedName name="_31____________________F" localSheetId="1" hidden="1">[65]합천내역!#REF!</definedName>
    <definedName name="_31____________________F" hidden="1">[65]합천내역!#REF!</definedName>
    <definedName name="_31__________________0_F" localSheetId="1" hidden="1">[65]합천내역!#REF!</definedName>
    <definedName name="_31__________________0_F" hidden="1">[65]합천내역!#REF!</definedName>
    <definedName name="_31_0_0_F" localSheetId="1" hidden="1">[67]Sheet4!#REF!</definedName>
    <definedName name="_31_0_0_F" hidden="1">[67]Sheet4!#REF!</definedName>
    <definedName name="_31q45_" hidden="1">{"'용역비'!$A$4:$C$8"}</definedName>
    <definedName name="_32_______________________0_0_F" localSheetId="1" hidden="1">#REF!</definedName>
    <definedName name="_32_______________________0_0_F" hidden="1">#REF!</definedName>
    <definedName name="_32____________________F" localSheetId="1" hidden="1">#REF!</definedName>
    <definedName name="_32____________________F" hidden="1">#REF!</definedName>
    <definedName name="_32__________________0_F" localSheetId="1" hidden="1">[65]합천내역!#REF!</definedName>
    <definedName name="_32__________________0_F" hidden="1">[65]합천내역!#REF!</definedName>
    <definedName name="_323fil" localSheetId="1" hidden="1">#REF!</definedName>
    <definedName name="_323fil" hidden="1">#REF!</definedName>
    <definedName name="_324dfel" localSheetId="1" hidden="1">#REF!</definedName>
    <definedName name="_324dfel" hidden="1">#REF!</definedName>
    <definedName name="_32fial" hidden="1">#REF!</definedName>
    <definedName name="_33__________________0_F" localSheetId="1" hidden="1">[65]합천내역!#REF!</definedName>
    <definedName name="_33__________________0_F" hidden="1">[65]합천내역!#REF!</definedName>
    <definedName name="_33________________0_0_F" localSheetId="1" hidden="1">#REF!</definedName>
    <definedName name="_33________________0_0_F" hidden="1">#REF!</definedName>
    <definedName name="_333ddl" localSheetId="1" hidden="1">#REF!</definedName>
    <definedName name="_333ddl" hidden="1">#REF!</definedName>
    <definedName name="_34________________________0_F" localSheetId="1" hidden="1">[65]합천내역!#REF!</definedName>
    <definedName name="_34________________________0_F" hidden="1">[65]합천내역!#REF!</definedName>
    <definedName name="_34________________0_0_F" localSheetId="1" hidden="1">#REF!</definedName>
    <definedName name="_34________________0_0_F" hidden="1">#REF!</definedName>
    <definedName name="_34234if" localSheetId="1" hidden="1">#REF!</definedName>
    <definedName name="_34234if" hidden="1">#REF!</definedName>
    <definedName name="_35___________________F" localSheetId="1" hidden="1">[65]합천내역!#REF!</definedName>
    <definedName name="_35___________________F" hidden="1">[65]합천내역!#REF!</definedName>
    <definedName name="_35_________________0_F" localSheetId="1" hidden="1">[65]합천내역!#REF!</definedName>
    <definedName name="_35_________________0_F" hidden="1">[65]합천내역!#REF!</definedName>
    <definedName name="_36______________________0_0_F" localSheetId="1" hidden="1">#REF!</definedName>
    <definedName name="_36______________________0_0_F" hidden="1">#REF!</definedName>
    <definedName name="_36___________________F" localSheetId="1" hidden="1">#REF!</definedName>
    <definedName name="_36___________________F" hidden="1">#REF!</definedName>
    <definedName name="_36_________________0_F" localSheetId="1" hidden="1">[65]합천내역!#REF!</definedName>
    <definedName name="_36_________________0_F" hidden="1">[65]합천내역!#REF!</definedName>
    <definedName name="_37_________________0_F" localSheetId="1" hidden="1">[65]합천내역!#REF!</definedName>
    <definedName name="_37_________________0_F" hidden="1">[65]합천내역!#REF!</definedName>
    <definedName name="_37_______________0_0_F" localSheetId="1" hidden="1">#REF!</definedName>
    <definedName name="_37_______________0_0_F" hidden="1">#REF!</definedName>
    <definedName name="_37¤§¤_¤¡" localSheetId="1" hidden="1">{#N/A,#N/A,FALSE,"Sheet1"}</definedName>
    <definedName name="_37¤§¤_¤¡" hidden="1">{#N/A,#N/A,FALSE,"Sheet1"}</definedName>
    <definedName name="_38_______________________0_F" localSheetId="1" hidden="1">[65]합천내역!#REF!</definedName>
    <definedName name="_38_______________________0_F" hidden="1">[65]합천내역!#REF!</definedName>
    <definedName name="_38_______________0_0_F" localSheetId="1" hidden="1">#REF!</definedName>
    <definedName name="_38_______________0_0_F" hidden="1">#REF!</definedName>
    <definedName name="_39__________________F" localSheetId="1" hidden="1">[65]합천내역!#REF!</definedName>
    <definedName name="_39__________________F" hidden="1">[65]합천내역!#REF!</definedName>
    <definedName name="_39________________0_F" localSheetId="1" hidden="1">[65]합천내역!#REF!</definedName>
    <definedName name="_39________________0_F" hidden="1">[65]합천내역!#REF!</definedName>
    <definedName name="_3G_0Extr" localSheetId="0">#REF!</definedName>
    <definedName name="_3ihil" hidden="1">#REF!</definedName>
    <definedName name="_3공장" localSheetId="0">#REF!</definedName>
    <definedName name="_4________________________________0_F" localSheetId="1" hidden="1">[65]합천내역!#REF!</definedName>
    <definedName name="_4________________________________0_F" hidden="1">[65]합천내역!#REF!</definedName>
    <definedName name="_4_____________________________0_0_F" localSheetId="1" hidden="1">#REF!</definedName>
    <definedName name="_4_____________________________0_0_F" hidden="1">#REF!</definedName>
    <definedName name="_4_______0_F" localSheetId="1" hidden="1">[65]합천내역!#REF!</definedName>
    <definedName name="_4_______0_F" hidden="1">[65]합천내역!#REF!</definedName>
    <definedName name="_4_____K" localSheetId="1" hidden="1">#REF!</definedName>
    <definedName name="_4_____K" hidden="1">#REF!</definedName>
    <definedName name="_4_0_0_F" localSheetId="1" hidden="1">#REF!</definedName>
    <definedName name="_4_0_0_F" hidden="1">#REF!</definedName>
    <definedName name="_4_0_F" localSheetId="1" hidden="1">[71]합천내역!#REF!</definedName>
    <definedName name="_4_0_F" hidden="1">[72]합천내역!#REF!</definedName>
    <definedName name="_40_____________________0_0_F" localSheetId="1" hidden="1">#REF!</definedName>
    <definedName name="_40_____________________0_0_F" hidden="1">#REF!</definedName>
    <definedName name="_40__________________F" localSheetId="1" hidden="1">#REF!</definedName>
    <definedName name="_40__________________F" hidden="1">#REF!</definedName>
    <definedName name="_40________________0_F" localSheetId="1" hidden="1">[65]합천내역!#REF!</definedName>
    <definedName name="_40________________0_F" hidden="1">[65]합천내역!#REF!</definedName>
    <definedName name="_40_0_0_K" localSheetId="1" hidden="1">#REF!</definedName>
    <definedName name="_40_0_0_K" hidden="1">#REF!</definedName>
    <definedName name="_41________________0_F" localSheetId="1" hidden="1">[65]합천내역!#REF!</definedName>
    <definedName name="_41________________0_F" hidden="1">[65]합천내역!#REF!</definedName>
    <definedName name="_41______________0_0_F" localSheetId="1" hidden="1">#REF!</definedName>
    <definedName name="_41______________0_0_F" hidden="1">#REF!</definedName>
    <definedName name="_41_0_F" localSheetId="1" hidden="1">[65]합천내역!#REF!</definedName>
    <definedName name="_41_0_F" hidden="1">[65]합천내역!#REF!</definedName>
    <definedName name="_42______________________0_F" localSheetId="1" hidden="1">[65]합천내역!#REF!</definedName>
    <definedName name="_42______________________0_F" hidden="1">[65]합천내역!#REF!</definedName>
    <definedName name="_42______________0_0_F" localSheetId="1" hidden="1">#REF!</definedName>
    <definedName name="_42______________0_0_F" hidden="1">#REF!</definedName>
    <definedName name="_43_________________F" localSheetId="1" hidden="1">[65]합천내역!#REF!</definedName>
    <definedName name="_43_________________F" hidden="1">[65]합천내역!#REF!</definedName>
    <definedName name="_43_______________0_F" localSheetId="1" hidden="1">[65]합천내역!#REF!</definedName>
    <definedName name="_43_______________0_F" hidden="1">[65]합천내역!#REF!</definedName>
    <definedName name="_43¤§¤_¤¡" localSheetId="1" hidden="1">{#N/A,#N/A,FALSE,"Sheet1"}</definedName>
    <definedName name="_43¤§¤_¤¡" hidden="1">{#N/A,#N/A,FALSE,"Sheet1"}</definedName>
    <definedName name="_44____________________0_0_F" localSheetId="1" hidden="1">#REF!</definedName>
    <definedName name="_44____________________0_0_F" hidden="1">#REF!</definedName>
    <definedName name="_44_________________F" localSheetId="1" hidden="1">#REF!</definedName>
    <definedName name="_44_________________F" hidden="1">#REF!</definedName>
    <definedName name="_44_______________0_F" localSheetId="1" hidden="1">[65]합천내역!#REF!</definedName>
    <definedName name="_44_______________0_F" hidden="1">[65]합천내역!#REF!</definedName>
    <definedName name="_44_0_0_S" localSheetId="1" hidden="1">#REF!</definedName>
    <definedName name="_44_0_0_S" hidden="1">#REF!</definedName>
    <definedName name="_45_______________0_F" localSheetId="1" hidden="1">[65]합천내역!#REF!</definedName>
    <definedName name="_45_______________0_F" hidden="1">[65]합천내역!#REF!</definedName>
    <definedName name="_45_____________0_0_F" localSheetId="1" hidden="1">#REF!</definedName>
    <definedName name="_45_____________0_0_F" hidden="1">#REF!</definedName>
    <definedName name="_46_____________________0_F" localSheetId="1" hidden="1">[65]합천내역!#REF!</definedName>
    <definedName name="_46_____________________0_F" hidden="1">[65]합천내역!#REF!</definedName>
    <definedName name="_46_____________0_0_F" localSheetId="1" hidden="1">#REF!</definedName>
    <definedName name="_46_____________0_0_F" hidden="1">#REF!</definedName>
    <definedName name="_47________________F" localSheetId="1" hidden="1">[65]합천내역!#REF!</definedName>
    <definedName name="_47________________F" hidden="1">[65]합천내역!#REF!</definedName>
    <definedName name="_47______________0_F" localSheetId="1" hidden="1">[65]합천내역!#REF!</definedName>
    <definedName name="_47______________0_F" hidden="1">[65]합천내역!#REF!</definedName>
    <definedName name="_48___________________0_0_F" localSheetId="1" hidden="1">#REF!</definedName>
    <definedName name="_48___________________0_0_F" hidden="1">#REF!</definedName>
    <definedName name="_48________________F" localSheetId="1" hidden="1">#REF!</definedName>
    <definedName name="_48________________F" hidden="1">#REF!</definedName>
    <definedName name="_48______________0_F" localSheetId="1" hidden="1">[65]합천내역!#REF!</definedName>
    <definedName name="_48______________0_F" hidden="1">[65]합천내역!#REF!</definedName>
    <definedName name="_49______________0_F" localSheetId="1" hidden="1">[65]합천내역!#REF!</definedName>
    <definedName name="_49______________0_F" hidden="1">[65]합천내역!#REF!</definedName>
    <definedName name="_49____________0_0_F" localSheetId="1" hidden="1">#REF!</definedName>
    <definedName name="_49____________0_0_F" hidden="1">#REF!</definedName>
    <definedName name="_4F" localSheetId="1" hidden="1">#REF!</definedName>
    <definedName name="_4F" hidden="1">#REF!</definedName>
    <definedName name="_4G_0Extract" localSheetId="0">#REF!</definedName>
    <definedName name="_5______________________________0_F" localSheetId="1" hidden="1">[65]합천내역!#REF!</definedName>
    <definedName name="_5______________________________0_F" hidden="1">[65]합천내역!#REF!</definedName>
    <definedName name="_5_____0_0_F" localSheetId="1" hidden="1">#REF!</definedName>
    <definedName name="_5_____0_0_F" hidden="1">#REF!</definedName>
    <definedName name="_5_____S" localSheetId="1" hidden="1">#REF!</definedName>
    <definedName name="_5_____S" hidden="1">#REF!</definedName>
    <definedName name="_5_0_0_F" localSheetId="1" hidden="1">#REF!</definedName>
    <definedName name="_5_0_0_F" hidden="1">#REF!</definedName>
    <definedName name="_5_0_F" localSheetId="1" hidden="1">[73]합천내역!#REF!</definedName>
    <definedName name="_5_0_F" hidden="1">[74]합천내역!#REF!</definedName>
    <definedName name="_50____________________0_F" localSheetId="1" hidden="1">[65]합천내역!#REF!</definedName>
    <definedName name="_50____________________0_F" hidden="1">[65]합천내역!#REF!</definedName>
    <definedName name="_50____________0_0_F" localSheetId="1" hidden="1">#REF!</definedName>
    <definedName name="_50____________0_0_F" hidden="1">#REF!</definedName>
    <definedName name="_51_______________F" localSheetId="1" hidden="1">[65]합천내역!#REF!</definedName>
    <definedName name="_51_______________F" hidden="1">[65]합천내역!#REF!</definedName>
    <definedName name="_51_____________0_F" localSheetId="1" hidden="1">[65]합천내역!#REF!</definedName>
    <definedName name="_51_____________0_F" hidden="1">[65]합천내역!#REF!</definedName>
    <definedName name="_52__________________0_0_F" localSheetId="1" hidden="1">#REF!</definedName>
    <definedName name="_52__________________0_0_F" hidden="1">#REF!</definedName>
    <definedName name="_52_______________F" localSheetId="1" hidden="1">#REF!</definedName>
    <definedName name="_52_______________F" hidden="1">#REF!</definedName>
    <definedName name="_52_____________0_F" localSheetId="1" hidden="1">[65]합천내역!#REF!</definedName>
    <definedName name="_52_____________0_F" hidden="1">[65]합천내역!#REF!</definedName>
    <definedName name="_53_____________0_F" localSheetId="1" hidden="1">[65]합천내역!#REF!</definedName>
    <definedName name="_53_____________0_F" hidden="1">[65]합천내역!#REF!</definedName>
    <definedName name="_53___________0_0_F" localSheetId="1" hidden="1">#REF!</definedName>
    <definedName name="_53___________0_0_F" hidden="1">#REF!</definedName>
    <definedName name="_54___________0_0_F" localSheetId="1" hidden="1">#REF!</definedName>
    <definedName name="_54___________0_0_F" hidden="1">#REF!</definedName>
    <definedName name="_55___________________0_F" localSheetId="1" hidden="1">[65]합천내역!#REF!</definedName>
    <definedName name="_55___________________0_F" hidden="1">[65]합천내역!#REF!</definedName>
    <definedName name="_55______________F" localSheetId="1" hidden="1">[65]합천내역!#REF!</definedName>
    <definedName name="_55______________F" hidden="1">[65]합천내역!#REF!</definedName>
    <definedName name="_55____________0_F" localSheetId="1" hidden="1">[65]합천내역!#REF!</definedName>
    <definedName name="_55____________0_F" hidden="1">[65]합천내역!#REF!</definedName>
    <definedName name="_56___________________0_F" localSheetId="1" hidden="1">[65]합천내역!#REF!</definedName>
    <definedName name="_56___________________0_F" hidden="1">[65]합천내역!#REF!</definedName>
    <definedName name="_56______________F" localSheetId="1" hidden="1">#REF!</definedName>
    <definedName name="_56______________F" hidden="1">#REF!</definedName>
    <definedName name="_56____________0_F" localSheetId="1" hidden="1">[65]합천내역!#REF!</definedName>
    <definedName name="_56____________0_F" hidden="1">[65]합천내역!#REF!</definedName>
    <definedName name="_57____________0_F" localSheetId="1" hidden="1">[65]합천내역!#REF!</definedName>
    <definedName name="_57____________0_F" hidden="1">[65]합천내역!#REF!</definedName>
    <definedName name="_57__________0_0_F" localSheetId="1" hidden="1">#REF!</definedName>
    <definedName name="_57__________0_0_F" hidden="1">#REF!</definedName>
    <definedName name="_58__________0_0_F" localSheetId="1" hidden="1">#REF!</definedName>
    <definedName name="_58__________0_0_F" hidden="1">#REF!</definedName>
    <definedName name="_59_________________0_0_F" localSheetId="1" hidden="1">#REF!</definedName>
    <definedName name="_59_________________0_0_F" hidden="1">#REF!</definedName>
    <definedName name="_59_____________F" localSheetId="1" hidden="1">[65]합천내역!#REF!</definedName>
    <definedName name="_59_____________F" hidden="1">[65]합천내역!#REF!</definedName>
    <definedName name="_59___________0_F" localSheetId="1" hidden="1">[65]합천내역!#REF!</definedName>
    <definedName name="_59___________0_F" hidden="1">[65]합천내역!#REF!</definedName>
    <definedName name="_6_______________________________0_F" localSheetId="1" hidden="1">[65]합천내역!#REF!</definedName>
    <definedName name="_6_______________________________0_F" hidden="1">[65]합천내역!#REF!</definedName>
    <definedName name="_6____________________________0_0_F" localSheetId="1" hidden="1">#REF!</definedName>
    <definedName name="_6____________________________0_0_F" hidden="1">#REF!</definedName>
    <definedName name="_6______F" localSheetId="1" hidden="1">[65]합천내역!#REF!</definedName>
    <definedName name="_6______F" hidden="1">[65]합천내역!#REF!</definedName>
    <definedName name="_6_____0_0_F" localSheetId="1" hidden="1">#REF!</definedName>
    <definedName name="_6_____0_0_F" hidden="1">#REF!</definedName>
    <definedName name="_6_0_F" localSheetId="1" hidden="1">[65]합천내역!#REF!</definedName>
    <definedName name="_6_0_F" hidden="1">[65]합천내역!#REF!</definedName>
    <definedName name="_60_________________0_0_F" localSheetId="1" hidden="1">#REF!</definedName>
    <definedName name="_60_________________0_0_F" hidden="1">#REF!</definedName>
    <definedName name="_60_____________F" localSheetId="1" hidden="1">#REF!</definedName>
    <definedName name="_60_____________F" hidden="1">#REF!</definedName>
    <definedName name="_60___________0_F" localSheetId="1" hidden="1">[65]합천내역!#REF!</definedName>
    <definedName name="_60___________0_F" hidden="1">[65]합천내역!#REF!</definedName>
    <definedName name="_61___________0_F" localSheetId="1" hidden="1">[65]합천내역!#REF!</definedName>
    <definedName name="_61___________0_F" hidden="1">[65]합천내역!#REF!</definedName>
    <definedName name="_61_________0_0_F" localSheetId="1" hidden="1">#REF!</definedName>
    <definedName name="_61_________0_0_F" hidden="1">#REF!</definedName>
    <definedName name="_62_________0_0_F" localSheetId="1" hidden="1">#REF!</definedName>
    <definedName name="_62_________0_0_F" hidden="1">#REF!</definedName>
    <definedName name="_63__________________0_F" localSheetId="1" hidden="1">[65]합천내역!#REF!</definedName>
    <definedName name="_63__________________0_F" hidden="1">[65]합천내역!#REF!</definedName>
    <definedName name="_63____________F" localSheetId="1" hidden="1">[65]합천내역!#REF!</definedName>
    <definedName name="_63____________F" hidden="1">[65]합천내역!#REF!</definedName>
    <definedName name="_63__________0_F" localSheetId="1" hidden="1">[65]합천내역!#REF!</definedName>
    <definedName name="_63__________0_F" hidden="1">[65]합천내역!#REF!</definedName>
    <definedName name="_64__________________0_F" localSheetId="1" hidden="1">[65]합천내역!#REF!</definedName>
    <definedName name="_64__________________0_F" hidden="1">[65]합천내역!#REF!</definedName>
    <definedName name="_64____________F" localSheetId="1" hidden="1">#REF!</definedName>
    <definedName name="_64____________F" hidden="1">#REF!</definedName>
    <definedName name="_64__________0_F" localSheetId="1" hidden="1">[65]합천내역!#REF!</definedName>
    <definedName name="_64__________0_F" hidden="1">[65]합천내역!#REF!</definedName>
    <definedName name="_65__________0_F" localSheetId="1" hidden="1">[65]합천내역!#REF!</definedName>
    <definedName name="_65__________0_F" hidden="1">[65]합천내역!#REF!</definedName>
    <definedName name="_65________0_0_F" localSheetId="1" hidden="1">#REF!</definedName>
    <definedName name="_65________0_0_F" hidden="1">#REF!</definedName>
    <definedName name="_66________0_0_F" localSheetId="1" hidden="1">#REF!</definedName>
    <definedName name="_66________0_0_F" hidden="1">#REF!</definedName>
    <definedName name="_67________________0_0_F" localSheetId="1" hidden="1">#REF!</definedName>
    <definedName name="_67________________0_0_F" hidden="1">#REF!</definedName>
    <definedName name="_67___________F" localSheetId="1" hidden="1">[65]합천내역!#REF!</definedName>
    <definedName name="_67___________F" hidden="1">[65]합천내역!#REF!</definedName>
    <definedName name="_67_________0_F" localSheetId="1" hidden="1">[65]합천내역!#REF!</definedName>
    <definedName name="_67_________0_F" hidden="1">[65]합천내역!#REF!</definedName>
    <definedName name="_68________________0_0_F" localSheetId="1" hidden="1">#REF!</definedName>
    <definedName name="_68________________0_0_F" hidden="1">#REF!</definedName>
    <definedName name="_68___________F" localSheetId="1" hidden="1">#REF!</definedName>
    <definedName name="_68___________F" hidden="1">#REF!</definedName>
    <definedName name="_68_________0_F" localSheetId="1" hidden="1">[65]합천내역!#REF!</definedName>
    <definedName name="_68_________0_F" hidden="1">[65]합천내역!#REF!</definedName>
    <definedName name="_69_________0_F" localSheetId="1" hidden="1">[65]합천내역!#REF!</definedName>
    <definedName name="_69_________0_F" hidden="1">[65]합천내역!#REF!</definedName>
    <definedName name="_69_______0_0_F" localSheetId="1" hidden="1">#REF!</definedName>
    <definedName name="_69_______0_0_F" hidden="1">#REF!</definedName>
    <definedName name="_7_____________________________0_F" localSheetId="1" hidden="1">[65]합천내역!#REF!</definedName>
    <definedName name="_7_____________________________0_F" hidden="1">[65]합천내역!#REF!</definedName>
    <definedName name="_7________F" localSheetId="1" hidden="1">[65]합천내역!#REF!</definedName>
    <definedName name="_7________F" hidden="1">[65]합천내역!#REF!</definedName>
    <definedName name="_7______F" localSheetId="1" hidden="1">#REF!</definedName>
    <definedName name="_7______F" hidden="1">#REF!</definedName>
    <definedName name="_7_123Grap" localSheetId="1" hidden="1">#REF!</definedName>
    <definedName name="_7_123Grap" hidden="1">#REF!</definedName>
    <definedName name="_70_______0_0_F" localSheetId="1" hidden="1">#REF!</definedName>
    <definedName name="_70_______0_0_F" hidden="1">#REF!</definedName>
    <definedName name="_71_________________0_F" localSheetId="1" hidden="1">[65]합천내역!#REF!</definedName>
    <definedName name="_71_________________0_F" hidden="1">[65]합천내역!#REF!</definedName>
    <definedName name="_71__________F" localSheetId="1" hidden="1">[65]합천내역!#REF!</definedName>
    <definedName name="_71__________F" hidden="1">[65]합천내역!#REF!</definedName>
    <definedName name="_71________0_F" localSheetId="1" hidden="1">[65]합천내역!#REF!</definedName>
    <definedName name="_71________0_F" hidden="1">[65]합천내역!#REF!</definedName>
    <definedName name="_72_________________0_F" localSheetId="1" hidden="1">[65]합천내역!#REF!</definedName>
    <definedName name="_72_________________0_F" hidden="1">[65]합천내역!#REF!</definedName>
    <definedName name="_72__________F" localSheetId="1" hidden="1">#REF!</definedName>
    <definedName name="_72__________F" hidden="1">#REF!</definedName>
    <definedName name="_72________0_F" localSheetId="1" hidden="1">[65]합천내역!#REF!</definedName>
    <definedName name="_72________0_F" hidden="1">[65]합천내역!#REF!</definedName>
    <definedName name="_73________0_F" localSheetId="1" hidden="1">[65]합천내역!#REF!</definedName>
    <definedName name="_73________0_F" hidden="1">[65]합천내역!#REF!</definedName>
    <definedName name="_73______0_0_F" localSheetId="1" hidden="1">#REF!</definedName>
    <definedName name="_73______0_0_F" hidden="1">#REF!</definedName>
    <definedName name="_74________0_F" localSheetId="1" hidden="1">[65]합천내역!#REF!</definedName>
    <definedName name="_74________0_F" hidden="1">[65]합천내역!#REF!</definedName>
    <definedName name="_74______0_0_F" localSheetId="1" hidden="1">#REF!</definedName>
    <definedName name="_74______0_0_F" hidden="1">#REF!</definedName>
    <definedName name="_75_______________0_0_F" localSheetId="1" hidden="1">#REF!</definedName>
    <definedName name="_75_______________0_0_F" hidden="1">#REF!</definedName>
    <definedName name="_75_________F" localSheetId="1" hidden="1">[65]합천내역!#REF!</definedName>
    <definedName name="_75_________F" hidden="1">[65]합천내역!#REF!</definedName>
    <definedName name="_75_______0_F" localSheetId="1" hidden="1">[65]합천내역!#REF!</definedName>
    <definedName name="_75_______0_F" hidden="1">[65]합천내역!#REF!</definedName>
    <definedName name="_75______0_0_F" localSheetId="1" hidden="1">#REF!</definedName>
    <definedName name="_75______0_0_F" hidden="1">#REF!</definedName>
    <definedName name="_76_______________0_0_F" localSheetId="1" hidden="1">#REF!</definedName>
    <definedName name="_76_______________0_0_F" hidden="1">#REF!</definedName>
    <definedName name="_76_________F" localSheetId="1" hidden="1">#REF!</definedName>
    <definedName name="_76_________F" hidden="1">#REF!</definedName>
    <definedName name="_76_______0_F" localSheetId="1" hidden="1">[65]합천내역!#REF!</definedName>
    <definedName name="_76_______0_F" hidden="1">[65]합천내역!#REF!</definedName>
    <definedName name="_77_________F" localSheetId="1" hidden="1">#REF!</definedName>
    <definedName name="_77_________F" hidden="1">#REF!</definedName>
    <definedName name="_77_______0_F" localSheetId="1" hidden="1">[65]합천내역!#REF!</definedName>
    <definedName name="_77_______0_F" hidden="1">[65]합천내역!#REF!</definedName>
    <definedName name="_78_______0_F" localSheetId="1" hidden="1">[65]합천내역!#REF!</definedName>
    <definedName name="_78_______0_F" hidden="1">[65]합천내역!#REF!</definedName>
    <definedName name="_78_____0_0_F" localSheetId="1" hidden="1">#REF!</definedName>
    <definedName name="_78_____0_0_F" hidden="1">#REF!</definedName>
    <definedName name="_79________________0_F" localSheetId="1" hidden="1">[65]합천내역!#REF!</definedName>
    <definedName name="_79________________0_F" hidden="1">[65]합천내역!#REF!</definedName>
    <definedName name="_79_______0_F" localSheetId="1" hidden="1">[65]합천내역!#REF!</definedName>
    <definedName name="_79_______0_F" hidden="1">[65]합천내역!#REF!</definedName>
    <definedName name="_79_____0_0_F" localSheetId="1" hidden="1">#REF!</definedName>
    <definedName name="_79_____0_0_F" hidden="1">#REF!</definedName>
    <definedName name="_8_____________________________0_0_F" localSheetId="1" hidden="1">#REF!</definedName>
    <definedName name="_8_____________________________0_0_F" hidden="1">#REF!</definedName>
    <definedName name="_8___________________________0_0_F" localSheetId="1" hidden="1">#REF!</definedName>
    <definedName name="_8___________________________0_0_F" hidden="1">#REF!</definedName>
    <definedName name="_8________F" localSheetId="1" hidden="1">#REF!</definedName>
    <definedName name="_8________F" hidden="1">#REF!</definedName>
    <definedName name="_8_0_0_F" localSheetId="1" hidden="1">#REF!</definedName>
    <definedName name="_8_0_0_F" hidden="1">#REF!</definedName>
    <definedName name="_8_123Grap" hidden="1">[61]금융!#REF!</definedName>
    <definedName name="_80________________0_F" localSheetId="1" hidden="1">[65]합천내역!#REF!</definedName>
    <definedName name="_80________________0_F" hidden="1">[65]합천내역!#REF!</definedName>
    <definedName name="_80_____0_0_F" localSheetId="1" hidden="1">#REF!</definedName>
    <definedName name="_80_____0_0_F" hidden="1">#REF!</definedName>
    <definedName name="_80wrn.Ã¶°ñÁý°èÇ_._.5Ä­." localSheetId="1" hidden="1">{#N/A,#N/A,FALSE,"Sheet1"}</definedName>
    <definedName name="_80wrn.Ã¶°ñÁý°èÇ_._.5Ä­." hidden="1">{#N/A,#N/A,FALSE,"Sheet1"}</definedName>
    <definedName name="_81________F" localSheetId="1" hidden="1">[65]합천내역!#REF!</definedName>
    <definedName name="_81________F" hidden="1">[65]합천내역!#REF!</definedName>
    <definedName name="_81______0_F" localSheetId="1" hidden="1">[65]합천내역!#REF!</definedName>
    <definedName name="_81______0_F" hidden="1">[65]합천내역!#REF!</definedName>
    <definedName name="_81_____0_0_F" localSheetId="1" hidden="1">#REF!</definedName>
    <definedName name="_81_____0_0_F" hidden="1">#REF!</definedName>
    <definedName name="_82________F" localSheetId="1" hidden="1">#REF!</definedName>
    <definedName name="_82________F" hidden="1">#REF!</definedName>
    <definedName name="_82______0_F" localSheetId="1" hidden="1">[65]합천내역!#REF!</definedName>
    <definedName name="_82______0_F" hidden="1">[65]합천내역!#REF!</definedName>
    <definedName name="_83______________0_0_F" localSheetId="1" hidden="1">#REF!</definedName>
    <definedName name="_83______________0_0_F" hidden="1">#REF!</definedName>
    <definedName name="_83________F" localSheetId="1" hidden="1">#REF!</definedName>
    <definedName name="_83________F" hidden="1">#REF!</definedName>
    <definedName name="_83______0_F" localSheetId="1" hidden="1">[65]합천내역!#REF!</definedName>
    <definedName name="_83______0_F" hidden="1">[65]합천내역!#REF!</definedName>
    <definedName name="_83¤§¤_¤¡" localSheetId="1" hidden="1">{#N/A,#N/A,FALSE,"Sheet1"}</definedName>
    <definedName name="_83¤§¤_¤¡" hidden="1">{#N/A,#N/A,FALSE,"Sheet1"}</definedName>
    <definedName name="_84______________0_0_F" localSheetId="1" hidden="1">#REF!</definedName>
    <definedName name="_84______________0_0_F" hidden="1">#REF!</definedName>
    <definedName name="_84______0_F" localSheetId="1" hidden="1">[65]합천내역!#REF!</definedName>
    <definedName name="_84______0_F" hidden="1">[65]합천내역!#REF!</definedName>
    <definedName name="_84____0_0_F" localSheetId="1" hidden="1">#REF!</definedName>
    <definedName name="_84____0_0_F" hidden="1">#REF!</definedName>
    <definedName name="_85______0_F" localSheetId="1" hidden="1">[65]합천내역!#REF!</definedName>
    <definedName name="_85______0_F" hidden="1">[65]합천내역!#REF!</definedName>
    <definedName name="_85____0_0_F" localSheetId="1" hidden="1">#REF!</definedName>
    <definedName name="_85____0_0_F" hidden="1">#REF!</definedName>
    <definedName name="_86______0_F" localSheetId="1" hidden="1">[65]합천내역!#REF!</definedName>
    <definedName name="_86______0_F" hidden="1">[65]합천내역!#REF!</definedName>
    <definedName name="_86____0_0_F" localSheetId="1" hidden="1">#REF!</definedName>
    <definedName name="_86____0_0_F" hidden="1">#REF!</definedName>
    <definedName name="_87_______________0_F" localSheetId="1" hidden="1">[65]합천내역!#REF!</definedName>
    <definedName name="_87_______________0_F" hidden="1">[65]합천내역!#REF!</definedName>
    <definedName name="_87_______F" localSheetId="1" hidden="1">[65]합천내역!#REF!</definedName>
    <definedName name="_87_______F" hidden="1">[65]합천내역!#REF!</definedName>
    <definedName name="_87_____0_F" localSheetId="1" hidden="1">[65]합천내역!#REF!</definedName>
    <definedName name="_87_____0_F" hidden="1">[65]합천내역!#REF!</definedName>
    <definedName name="_87____0_0_F" localSheetId="1" hidden="1">#REF!</definedName>
    <definedName name="_87____0_0_F" hidden="1">#REF!</definedName>
    <definedName name="_88_______________0_F" localSheetId="1" hidden="1">[65]합천내역!#REF!</definedName>
    <definedName name="_88_______________0_F" hidden="1">[65]합천내역!#REF!</definedName>
    <definedName name="_88_______F" localSheetId="1" hidden="1">#REF!</definedName>
    <definedName name="_88_______F" hidden="1">#REF!</definedName>
    <definedName name="_88_____0_F" localSheetId="1" hidden="1">[65]합천내역!#REF!</definedName>
    <definedName name="_88_____0_F" hidden="1">[65]합천내역!#REF!</definedName>
    <definedName name="_88____0_0_F" localSheetId="1" hidden="1">#REF!</definedName>
    <definedName name="_88____0_0_F" hidden="1">#REF!</definedName>
    <definedName name="_89_______F" localSheetId="1" hidden="1">[65]합천내역!#REF!</definedName>
    <definedName name="_89_______F" hidden="1">[65]합천내역!#REF!</definedName>
    <definedName name="_89_____0_F" localSheetId="1" hidden="1">[65]합천내역!#REF!</definedName>
    <definedName name="_89_____0_F" hidden="1">[65]합천내역!#REF!</definedName>
    <definedName name="_9____________________________0_F" localSheetId="1" hidden="1">[65]합천내역!#REF!</definedName>
    <definedName name="_9____________________________0_F" hidden="1">[65]합천내역!#REF!</definedName>
    <definedName name="_9______0_F" localSheetId="1" hidden="1">[65]합천내역!#REF!</definedName>
    <definedName name="_9______0_F" hidden="1">[65]합천내역!#REF!</definedName>
    <definedName name="_9_0_0_K" localSheetId="1" hidden="1">#REF!</definedName>
    <definedName name="_9_0_0_K" hidden="1">#REF!</definedName>
    <definedName name="_9_123Grap" localSheetId="1" hidden="1">[70]유림골조!#REF!</definedName>
    <definedName name="_9_123Grap" hidden="1">[70]유림골조!#REF!</definedName>
    <definedName name="_90_______F" localSheetId="1" hidden="1">#REF!</definedName>
    <definedName name="_90_______F" hidden="1">#REF!</definedName>
    <definedName name="_90_____0_F" localSheetId="1" hidden="1">[65]합천내역!#REF!</definedName>
    <definedName name="_90_____0_F" hidden="1">[65]합천내역!#REF!</definedName>
    <definedName name="_90___0_0_F" localSheetId="1" hidden="1">#REF!</definedName>
    <definedName name="_90___0_0_F" hidden="1">#REF!</definedName>
    <definedName name="_91_____________0_0_F" localSheetId="1" hidden="1">#REF!</definedName>
    <definedName name="_91_____________0_0_F" hidden="1">#REF!</definedName>
    <definedName name="_91_____0_F" localSheetId="1" hidden="1">[65]합천내역!#REF!</definedName>
    <definedName name="_91_____0_F" hidden="1">[65]합천내역!#REF!</definedName>
    <definedName name="_91___0_0_F" localSheetId="1" hidden="1">#REF!</definedName>
    <definedName name="_91___0_0_F" hidden="1">#REF!</definedName>
    <definedName name="_92_____________0_0_F" localSheetId="1" hidden="1">#REF!</definedName>
    <definedName name="_92_____________0_0_F" hidden="1">#REF!</definedName>
    <definedName name="_92_____0_F" localSheetId="1" hidden="1">[65]합천내역!#REF!</definedName>
    <definedName name="_92_____0_F" hidden="1">[65]합천내역!#REF!</definedName>
    <definedName name="_92___0_0_F" localSheetId="1" hidden="1">#REF!</definedName>
    <definedName name="_92___0_0_F" hidden="1">#REF!</definedName>
    <definedName name="_93______F" localSheetId="1" hidden="1">[65]합천내역!#REF!</definedName>
    <definedName name="_93______F" hidden="1">[65]합천내역!#REF!</definedName>
    <definedName name="_93_____0_F" localSheetId="1" hidden="1">[65]합천내역!#REF!</definedName>
    <definedName name="_93_____0_F" hidden="1">[65]합천내역!#REF!</definedName>
    <definedName name="_93____0_F" localSheetId="1" hidden="1">[65]합천내역!#REF!</definedName>
    <definedName name="_93____0_F" hidden="1">[65]합천내역!#REF!</definedName>
    <definedName name="_93___0_0_F" localSheetId="1" hidden="1">#REF!</definedName>
    <definedName name="_93___0_0_F" hidden="1">#REF!</definedName>
    <definedName name="_94______F" localSheetId="1" hidden="1">#REF!</definedName>
    <definedName name="_94______F" hidden="1">#REF!</definedName>
    <definedName name="_94____0_F" localSheetId="1" hidden="1">[65]합천내역!#REF!</definedName>
    <definedName name="_94____0_F" hidden="1">[65]합천내역!#REF!</definedName>
    <definedName name="_94___0_0_F" localSheetId="1" hidden="1">#REF!</definedName>
    <definedName name="_94___0_0_F" hidden="1">#REF!</definedName>
    <definedName name="_95______________0_F" localSheetId="1" hidden="1">[65]합천내역!#REF!</definedName>
    <definedName name="_95______________0_F" hidden="1">[65]합천내역!#REF!</definedName>
    <definedName name="_95____0_F" localSheetId="1" hidden="1">[65]합천내역!#REF!</definedName>
    <definedName name="_95____0_F" hidden="1">[65]합천내역!#REF!</definedName>
    <definedName name="_95___0_0_F" localSheetId="1" hidden="1">#REF!</definedName>
    <definedName name="_95___0_0_F" hidden="1">#REF!</definedName>
    <definedName name="_95__0_0_F" localSheetId="1" hidden="1">#REF!</definedName>
    <definedName name="_95__0_0_F" hidden="1">#REF!</definedName>
    <definedName name="_96______________0_F" localSheetId="1" hidden="1">[65]합천내역!#REF!</definedName>
    <definedName name="_96______________0_F" hidden="1">[65]합천내역!#REF!</definedName>
    <definedName name="_96__0_0_F" localSheetId="1" hidden="1">#REF!</definedName>
    <definedName name="_96__0_0_F" hidden="1">#REF!</definedName>
    <definedName name="_97_____F" localSheetId="1" hidden="1">[65]합천내역!#REF!</definedName>
    <definedName name="_97_____F" hidden="1">[65]합천내역!#REF!</definedName>
    <definedName name="_97____0_F" localSheetId="1" hidden="1">[65]합천내역!#REF!</definedName>
    <definedName name="_97____0_F" hidden="1">[65]합천내역!#REF!</definedName>
    <definedName name="_98_____F" localSheetId="1" hidden="1">#REF!</definedName>
    <definedName name="_98_____F" hidden="1">#REF!</definedName>
    <definedName name="_98____0_F" localSheetId="1" hidden="1">[65]합천내역!#REF!</definedName>
    <definedName name="_98____0_F" hidden="1">[65]합천내역!#REF!</definedName>
    <definedName name="_99____________0_0_F" localSheetId="1" hidden="1">#REF!</definedName>
    <definedName name="_99____________0_0_F" hidden="1">#REF!</definedName>
    <definedName name="_99___0_F" localSheetId="1" hidden="1">[65]합천내역!#REF!</definedName>
    <definedName name="_99___0_F" hidden="1">[65]합천내역!#REF!</definedName>
    <definedName name="_99__0_0_F" localSheetId="1" hidden="1">#REF!</definedName>
    <definedName name="_99__0_0_F" hidden="1">#REF!</definedName>
    <definedName name="_9q45_" localSheetId="1" hidden="1">{"'용역비'!$A$4:$C$8"}</definedName>
    <definedName name="_9q45_" hidden="1">{"'용역비'!$A$4:$C$8"}</definedName>
    <definedName name="_A" localSheetId="0">#REF!</definedName>
    <definedName name="_a16385" localSheetId="0">#REF!</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iblsl" hidden="1">#REF!</definedName>
    <definedName name="_bilil" hidden="1">#REF!</definedName>
    <definedName name="_bill" hidden="1">#REF!</definedName>
    <definedName name="_cceeil" hidden="1">#REF!</definedName>
    <definedName name="_ccill" hidden="1">#REF!</definedName>
    <definedName name="_cdill" hidden="1">#REF!</definedName>
    <definedName name="_cfecil" hidden="1">#REF!</definedName>
    <definedName name="_cfelllss" hidden="1">#REF!</definedName>
    <definedName name="_cicile" hidden="1">#REF!</definedName>
    <definedName name="_cill" hidden="1">#REF!</definedName>
    <definedName name="_ck" hidden="1">#REF!</definedName>
    <definedName name="_d2jkjl" hidden="1">#REF!</definedName>
    <definedName name="_d3fefe" hidden="1">#REF!</definedName>
    <definedName name="_daeidl" hidden="1">#REF!</definedName>
    <definedName name="_daeiel" hidden="1">#REF!</definedName>
    <definedName name="_dail" hidden="1">#REF!</definedName>
    <definedName name="_dcccil" hidden="1">#REF!</definedName>
    <definedName name="_ddaill" hidden="1">#REF!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hidden="1">#REF!</definedName>
    <definedName name="_Dist_Values" hidden="1">[75]TEST1!$EH$1</definedName>
    <definedName name="_diww3" localSheetId="1" hidden="1">#REF!</definedName>
    <definedName name="_diww3" hidden="1">#REF!</definedName>
    <definedName name="_dizilew" localSheetId="1" hidden="1">#REF!</definedName>
    <definedName name="_dizilew" hidden="1">#REF!</definedName>
    <definedName name="_djfddslf" localSheetId="1"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45" localSheetId="0">[1]맨홀토공산출!#REF!</definedName>
    <definedName name="_F46" localSheetId="0">[1]맨홀토공산출!#REF!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0" hidden="1">#REF!</definedName>
    <definedName name="_Fill" localSheetId="1"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FILLV" hidden="1">#REF!</definedName>
    <definedName name="_xlnm._FilterDatabase" localSheetId="0" hidden="1">#REF!</definedName>
    <definedName name="_xlnm._FilterDatabase" localSheetId="1"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hill" hidden="1">#REF!</definedName>
    <definedName name="_hierl" hidden="1">#REF!</definedName>
    <definedName name="_hill" hidden="1">#REF!</definedName>
    <definedName name="_hollister" hidden="1">#REF!</definedName>
    <definedName name="_HSH1" localSheetId="0">#REF!</definedName>
    <definedName name="_HSH2" localSheetId="0">#REF!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ill" localSheetId="1" hidden="1">#REF!</definedName>
    <definedName name="_jill" hidden="1">#REF!</definedName>
    <definedName name="_ju8" localSheetId="1" hidden="1">{"'광피스표'!$A$3:$N$54"}</definedName>
    <definedName name="_ju8" hidden="1">{"'광피스표'!$A$3:$N$54"}</definedName>
    <definedName name="_k" localSheetId="1" hidden="1">[76]프랜트면허!#REF!</definedName>
    <definedName name="_k" hidden="1">[76]프랜트면허!#REF!</definedName>
    <definedName name="_KD2" localSheetId="1" hidden="1">#REF!</definedName>
    <definedName name="_KD2" hidden="1">#REF!</definedName>
    <definedName name="_KD3" localSheetId="1" hidden="1">#REF!</definedName>
    <definedName name="_KD3" hidden="1">#REF!</definedName>
    <definedName name="_kdfdsd" localSheetId="1"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0" hidden="1">#REF!</definedName>
    <definedName name="_Key1" localSheetId="1" hidden="1">#REF!</definedName>
    <definedName name="_Key1" hidden="1">#REF!</definedName>
    <definedName name="_key10" hidden="1">[77]주식!#REF!</definedName>
    <definedName name="_Key11" localSheetId="1" hidden="1">#REF!</definedName>
    <definedName name="_Key11" hidden="1">#REF!</definedName>
    <definedName name="_Key2" localSheetId="0" hidden="1">#REF!</definedName>
    <definedName name="_Key2" localSheetId="1" hidden="1">#REF!</definedName>
    <definedName name="_Key2" hidden="1">#REF!</definedName>
    <definedName name="_Key3" localSheetId="1" hidden="1">#REF!</definedName>
    <definedName name="_Key3" hidden="1">#REF!</definedName>
    <definedName name="_kfkf" hidden="1">#REF!</definedName>
    <definedName name="_KHM111" localSheetId="1" hidden="1">{#N/A,#N/A,FALSE,"제목"}</definedName>
    <definedName name="_KHM111" hidden="1">{#N/A,#N/A,FALSE,"제목"}</definedName>
    <definedName name="_KHM888" localSheetId="1" hidden="1">{#N/A,#N/A,FALSE,"제목"}</definedName>
    <definedName name="_KHM888" hidden="1">{#N/A,#N/A,FALSE,"제목"}</definedName>
    <definedName name="_kill" hidden="1">#REF!</definedName>
    <definedName name="_KK2" hidden="1">#REF!</definedName>
    <definedName name="_KK3" hidden="1">#REF!</definedName>
    <definedName name="_kkiil" hidden="1">#REF!</definedName>
    <definedName name="_kkillli" hidden="1">#REF!</definedName>
    <definedName name="_levis" hidden="1">#REF!</definedName>
    <definedName name="_lielsz" hidden="1">#REF!</definedName>
    <definedName name="_lill" hidden="1">#REF!</definedName>
    <definedName name="_MatInverse_In" localSheetId="1" hidden="1">#REF!</definedName>
    <definedName name="_MatInverse_In" hidden="1">#REF!</definedName>
    <definedName name="_MatMult_A" localSheetId="1" hidden="1">#REF!</definedName>
    <definedName name="_MatMult_A" hidden="1">#REF!</definedName>
    <definedName name="_MatMult_AxB" localSheetId="1" hidden="1">#REF!</definedName>
    <definedName name="_MatMult_AxB" hidden="1">#REF!</definedName>
    <definedName name="_MatMult_B" localSheetId="1"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aeil" hidden="1">#REF!</definedName>
    <definedName name="_naiel" hidden="1">#REF!</definedName>
    <definedName name="_naill" hidden="1">#REF!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MB96" localSheetId="0">#REF!</definedName>
    <definedName name="_NP1" localSheetId="0">#REF!</definedName>
    <definedName name="_NP2" localSheetId="0">#REF!</definedName>
    <definedName name="_NSH1" localSheetId="0">#REF!</definedName>
    <definedName name="_NSH2" localSheetId="0">#REF!</definedName>
    <definedName name="_nsill" hidden="1">#REF!</definedName>
    <definedName name="_nsoidi" hidden="1">#REF!</definedName>
    <definedName name="_oill" hidden="1">#REF!</definedName>
    <definedName name="_oillu" hidden="1">#REF!</definedName>
    <definedName name="_Order1" hidden="1">255</definedName>
    <definedName name="_Order2" hidden="1">255</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hidden="1">#REF!</definedName>
    <definedName name="_Parse_Out" localSheetId="1" hidden="1">'[78]갑지(추정)'!#REF!</definedName>
    <definedName name="_Parse_Out" hidden="1">'[79]일위(PN)'!#REF!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egression_Int" hidden="1">1</definedName>
    <definedName name="_Regression_Out" hidden="1">#REF!</definedName>
    <definedName name="_Regression_X" localSheetId="1" hidden="1">#REF!</definedName>
    <definedName name="_Regression_X"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s" hidden="1">[76]토목주소!#REF!</definedName>
    <definedName name="_seiell2" hidden="1">#REF!</definedName>
    <definedName name="_sfile" hidden="1">#REF!</definedName>
    <definedName name="_sieieildl" localSheetId="1" hidden="1">#REF!</definedName>
    <definedName name="_sieieildl" hidden="1">#REF!</definedName>
    <definedName name="_sieisl" localSheetId="1" hidden="1">#REF!</definedName>
    <definedName name="_sieisl" hidden="1">#REF!</definedName>
    <definedName name="_sill" localSheetId="1" hidden="1">#REF!</definedName>
    <definedName name="_sill" hidden="1">#REF!</definedName>
    <definedName name="_sill2" hidden="1">#REF!</definedName>
    <definedName name="_sldilw" hidden="1">#REF!</definedName>
    <definedName name="_soiwill" hidden="1">#REF!</definedName>
    <definedName name="_Sort" localSheetId="0" hidden="1">#REF!</definedName>
    <definedName name="_Sort" localSheetId="1" hidden="1">#REF!</definedName>
    <definedName name="_Sort" hidden="1">#REF!</definedName>
    <definedName name="_ssoeoiif2" hidden="1">#REF!</definedName>
    <definedName name="_SUM1" localSheetId="0">[2]EP0618!#REF!</definedName>
    <definedName name="_SUM10" localSheetId="0">[2]EP0618!#REF!</definedName>
    <definedName name="_SUM11" localSheetId="0">[2]EP0618!#REF!</definedName>
    <definedName name="_SUM12" localSheetId="0">[2]EP0618!#REF!</definedName>
    <definedName name="_SUM13" localSheetId="0">[2]EP0618!#REF!</definedName>
    <definedName name="_SUM14" localSheetId="0">[2]EP0618!#REF!</definedName>
    <definedName name="_SUM15" localSheetId="0">[2]EP0618!#REF!</definedName>
    <definedName name="_SUM16" localSheetId="0">[2]EP0618!#REF!</definedName>
    <definedName name="_SUM17" localSheetId="0">[2]EP0618!#REF!</definedName>
    <definedName name="_SUM18" localSheetId="0">[2]EP0618!#REF!</definedName>
    <definedName name="_SUM19" localSheetId="0">[2]EP0618!#REF!</definedName>
    <definedName name="_SUM2" localSheetId="0">[2]EP0618!#REF!</definedName>
    <definedName name="_SUM3" localSheetId="0">[2]EP0618!#REF!</definedName>
    <definedName name="_SUM4" localSheetId="0">[2]EP0618!#REF!</definedName>
    <definedName name="_SUM5" localSheetId="0">[2]EP0618!#REF!</definedName>
    <definedName name="_SUM6" localSheetId="0">[2]EP0618!#REF!</definedName>
    <definedName name="_SUM7" localSheetId="0">[2]EP0618!#REF!</definedName>
    <definedName name="_SUM8" localSheetId="0">[2]EP0618!#REF!</definedName>
    <definedName name="_SUM9" localSheetId="0">[2]EP0618!#REF!</definedName>
    <definedName name="_SW2" localSheetId="1" hidden="1">{#N/A,#N/A,FALSE,"전력간선"}</definedName>
    <definedName name="_SW2" hidden="1">{#N/A,#N/A,FALSE,"전력간선"}</definedName>
    <definedName name="_Table1_In1" localSheetId="1" hidden="1">#REF!</definedName>
    <definedName name="_Table1_In1" hidden="1">[80]시행후면적!$O$59:$O$59</definedName>
    <definedName name="_Table1_Out" localSheetId="1" hidden="1">#REF!</definedName>
    <definedName name="_Table1_Out" hidden="1">[80]시행후면적!$O$6006:$O$6006</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건축목공" localSheetId="0">#REF!</definedName>
    <definedName name="_재ㅐ햐" hidden="1">#REF!</definedName>
    <definedName name="¤±8529" localSheetId="0">'[3]일위대가(가설)'!#REF!</definedName>
    <definedName name="\\O" localSheetId="0">[4]기기리스트!#REF!</definedName>
    <definedName name="\b" localSheetId="0">#REF!</definedName>
    <definedName name="\c" localSheetId="0">#REF!</definedName>
    <definedName name="\d" localSheetId="0">#REF!</definedName>
    <definedName name="\f" localSheetId="0">#REF!</definedName>
    <definedName name="\h" localSheetId="0">#REF!</definedName>
    <definedName name="\i" localSheetId="0">#REF!</definedName>
    <definedName name="\j" localSheetId="0">#REF!</definedName>
    <definedName name="\k" localSheetId="0">#REF!</definedName>
    <definedName name="\l" localSheetId="0">#REF!</definedName>
    <definedName name="\m" localSheetId="0">#REF!</definedName>
    <definedName name="\n" localSheetId="0">#REF!</definedName>
    <definedName name="\o" localSheetId="0">[4]기기리스트!#REF!</definedName>
    <definedName name="\q" localSheetId="0">#REF!</definedName>
    <definedName name="\r" localSheetId="0">#REF!</definedName>
    <definedName name="\v" localSheetId="0">[4]기기리스트!#REF!</definedName>
    <definedName name="\w" localSheetId="0">[4]기기리스트!#REF!</definedName>
    <definedName name="\y" localSheetId="0">[5]약품설비!#REF!</definedName>
    <definedName name="A0" localSheetId="0">#REF!</definedName>
    <definedName name="A1C1" localSheetId="1" hidden="1">#REF!</definedName>
    <definedName name="A1C1" hidden="1">#N/A</definedName>
    <definedName name="A6.3Capital" localSheetId="1" hidden="1">{#N/A,#N/A,FALSE,"UNIT";#N/A,#N/A,FALSE,"UNIT";#N/A,#N/A,FALSE,"계정"}</definedName>
    <definedName name="A6.3Capital" hidden="1">{#N/A,#N/A,FALSE,"UNIT";#N/A,#N/A,FALSE,"UNIT";#N/A,#N/A,FALSE,"계정"}</definedName>
    <definedName name="A6.3Capital2" localSheetId="1" hidden="1">{#N/A,#N/A,FALSE,"UNIT";#N/A,#N/A,FALSE,"UNIT";#N/A,#N/A,FALSE,"계정"}</definedName>
    <definedName name="A6.3Capital2" hidden="1">{#N/A,#N/A,FALSE,"UNIT";#N/A,#N/A,FALSE,"UNIT";#N/A,#N/A,FALSE,"계정"}</definedName>
    <definedName name="aa" localSheetId="0">#REF!</definedName>
    <definedName name="aaa" localSheetId="0">#REF!</definedName>
    <definedName name="aaaa" localSheetId="0">#REF!</definedName>
    <definedName name="aaaa" localSheetId="1" hidden="1">{"'별표'!$N$220"}</definedName>
    <definedName name="AAAAA" localSheetId="0">[6]입찰안!#REF!</definedName>
    <definedName name="aaaaa" localSheetId="1" hidden="1">{#N/A,#N/A,FALSE,"조골재"}</definedName>
    <definedName name="AAAAAA1" localSheetId="1" hidden="1">{#N/A,#N/A,FALSE,"제목"}</definedName>
    <definedName name="AAAAAA1" hidden="1">{#N/A,#N/A,FALSE,"제목"}</definedName>
    <definedName name="aaaaaaa" hidden="1">#REF!</definedName>
    <definedName name="AAAAAAAAA" localSheetId="0">[6]입찰안!#REF!</definedName>
    <definedName name="aaaaaaaaaa" localSheetId="1" hidden="1">{#N/A,#N/A,FALSE,"운반시간"}</definedName>
    <definedName name="aaaaaaaaaa" hidden="1">{#N/A,#N/A,FALSE,"운반시간"}</definedName>
    <definedName name="aaaaaaaaaaa" localSheetId="1" hidden="1">{#N/A,#N/A,FALSE,"2~8번"}</definedName>
    <definedName name="aaaaaaaaaaa" hidden="1">{#N/A,#N/A,FALSE,"2~8번"}</definedName>
    <definedName name="aaaaaaaaaaaaaaa" localSheetId="1" hidden="1">{#N/A,#N/A,FALSE,"단가표지"}</definedName>
    <definedName name="aaaaaaaaaaaaaaa" hidden="1">{#N/A,#N/A,FALSE,"단가표지"}</definedName>
    <definedName name="aaaaaaaaaaaaaaaaaa" localSheetId="1" hidden="1">{#N/A,#N/A,FALSE,"단가표지"}</definedName>
    <definedName name="aaaaaaaaaaaaaaaaaa" hidden="1">{#N/A,#N/A,FALSE,"단가표지"}</definedName>
    <definedName name="aaaaaaaaaaaaaaaaaaa" localSheetId="1" hidden="1">{#N/A,#N/A,FALSE,"조골재"}</definedName>
    <definedName name="aaaaaaaaaaaaaaaaaaa" hidden="1">{#N/A,#N/A,FALSE,"조골재"}</definedName>
    <definedName name="aaaaaaaaaaaaaaaaaaaaa" localSheetId="1" hidden="1">{#N/A,#N/A,FALSE,"혼합골재"}</definedName>
    <definedName name="aaaaaaaaaaaaaaaaaaaaa" hidden="1">{#N/A,#N/A,FALSE,"혼합골재"}</definedName>
    <definedName name="AAUAUAU" localSheetId="1" hidden="1">#REF!</definedName>
    <definedName name="AAUAUAU" hidden="1">#REF!</definedName>
    <definedName name="abcd" localSheetId="1" hidden="1">{"'자리배치도'!$AG$1:$CI$28"}</definedName>
    <definedName name="abcd" hidden="1">{"'자리배치도'!$AG$1:$CI$28"}</definedName>
    <definedName name="ABS" localSheetId="1" hidden="1">{#N/A,#N/A,FALSE,"전력간선"}</definedName>
    <definedName name="ABS" hidden="1">{#N/A,#N/A,FALSE,"전력간선"}</definedName>
    <definedName name="Access_Button" localSheetId="1" hidden="1">"물품목_2_제품테이블_List"</definedName>
    <definedName name="Access_Button" hidden="1">"업체현황_카드발송_List"</definedName>
    <definedName name="Access_Button1" localSheetId="1" hidden="1">"물품목_2_제품테이블_List"</definedName>
    <definedName name="Access_Button1" hidden="1">"업체현황_카드발송_List"</definedName>
    <definedName name="Access_Button2" localSheetId="1" hidden="1">"물품목_2_제품테이블_List"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localSheetId="1" hidden="1">"C:\My Documents\견적서.mdb"</definedName>
    <definedName name="AccessDatabase" hidden="1">"C:\dnkim\협력업체\카드발송.mdb"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A" hidden="1">[81]GAEYO!#REF!</definedName>
    <definedName name="ACX" hidden="1">#REF!</definedName>
    <definedName name="ad" localSheetId="1" hidden="1">{#N/A,#N/A,TRUE,"토적및재료집계";#N/A,#N/A,TRUE,"토적및재료집계";#N/A,#N/A,TRUE,"단위량"}</definedName>
    <definedName name="ad" hidden="1">{#N/A,#N/A,TRUE,"토적및재료집계";#N/A,#N/A,TRUE,"토적및재료집계";#N/A,#N/A,TRUE,"단위량"}</definedName>
    <definedName name="ADC" hidden="1">#REF!</definedName>
    <definedName name="a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a" localSheetId="1" hidden="1">{#N/A,#N/A,FALSE,"CCTV"}</definedName>
    <definedName name="adfa" hidden="1">{#N/A,#N/A,FALSE,"CCTV"}</definedName>
    <definedName name="ADFF" hidden="1">#REF!</definedName>
    <definedName name="adfsdfsdfsdfsdaf" localSheetId="1" hidden="1">{#N/A,#N/A,FALSE,"주간공정";#N/A,#N/A,FALSE,"주간보고";#N/A,#N/A,FALSE,"주간공정표"}</definedName>
    <definedName name="adfsdfsdfsdfsdaf" hidden="1">{#N/A,#N/A,FALSE,"주간공정";#N/A,#N/A,FALSE,"주간보고";#N/A,#N/A,FALSE,"주간공정표"}</definedName>
    <definedName name="adfvvv" localSheetId="1" hidden="1">{"'Firr(선)'!$AS$1:$AY$62","'Firr(사)'!$AS$1:$AY$62","'Firr(회)'!$AS$1:$AY$62","'Firr(선)'!$L$1:$V$62","'Firr(사)'!$L$1:$V$62","'Firr(회)'!$L$1:$V$62"}</definedName>
    <definedName name="adfvvv" hidden="1">{"'Firr(선)'!$AS$1:$AY$62","'Firr(사)'!$AS$1:$AY$62","'Firr(회)'!$AS$1:$AY$62","'Firr(선)'!$L$1:$V$62","'Firr(사)'!$L$1:$V$62","'Firr(회)'!$L$1:$V$62"}</definedName>
    <definedName name="aer" localSheetId="0">#REF!,#REF!</definedName>
    <definedName name="afasdfasf" localSheetId="1" hidden="1">{#N/A,#N/A,FALSE,"CCTV"}</definedName>
    <definedName name="afasdfasf" hidden="1">{#N/A,#N/A,FALSE,"CCTV"}</definedName>
    <definedName name="AFD" localSheetId="1" hidden="1">#REF!</definedName>
    <definedName name="AFD" hidden="1">#REF!</definedName>
    <definedName name="a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JH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hidden="1">#REF!</definedName>
    <definedName name="ALALLALALA" localSheetId="1" hidden="1">{#N/A,#N/A,FALSE,"주간공정";#N/A,#N/A,FALSE,"주간보고";#N/A,#N/A,FALSE,"주간공정표"}</definedName>
    <definedName name="ALALLALALA" hidden="1">{#N/A,#N/A,FALSE,"주간공정";#N/A,#N/A,FALSE,"주간보고";#N/A,#N/A,FALSE,"주간공정표"}</definedName>
    <definedName name="ALLAAALALALLALAAL" localSheetId="1" hidden="1">{#N/A,#N/A,FALSE,"주간공정";#N/A,#N/A,FALSE,"주간보고";#N/A,#N/A,FALSE,"주간공정표"}</definedName>
    <definedName name="ALLAAALALALLALAAL" hidden="1">{#N/A,#N/A,FALSE,"주간공정";#N/A,#N/A,FALSE,"주간보고";#N/A,#N/A,FALSE,"주간공정표"}</definedName>
    <definedName name="alslsdkjfjs" hidden="1">#REF!</definedName>
    <definedName name="AL공사" hidden="1">#REF!</definedName>
    <definedName name="a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q" localSheetId="1" hidden="1">{#N/A,#N/A,FALSE,"CCTV"}</definedName>
    <definedName name="aq" hidden="1">{#N/A,#N/A,FALSE,"CCTV"}</definedName>
    <definedName name="AREA0002" hidden="1">#REF!</definedName>
    <definedName name="ar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2DocOpenMode" hidden="1">"AS2DocumentEdit"</definedName>
    <definedName name="ASAS" localSheetId="1" hidden="1">{#N/A,#N/A,FALSE,"DAOCM 2차 검토"}</definedName>
    <definedName name="ASAS" hidden="1">{#N/A,#N/A,FALSE,"DAOCM 2차 검토"}</definedName>
    <definedName name="ASASASASASASAS" hidden="1">#REF!</definedName>
    <definedName name="AsaSS" localSheetId="1" hidden="1">#REF!</definedName>
    <definedName name="AsaSS" hidden="1">#REF!</definedName>
    <definedName name="ASDA" localSheetId="1" hidden="1">#REF!</definedName>
    <definedName name="ASDA" hidden="1">#REF!</definedName>
    <definedName name="asdc" localSheetId="1" hidden="1">{#N/A,#N/A,FALSE,"변경관리예산";#N/A,#N/A,FALSE,"변경장비예산";#N/A,#N/A,FALSE,"변경준설예산";#N/A,#N/A,FALSE,"변경철구예산"}</definedName>
    <definedName name="asdc" hidden="1">{#N/A,#N/A,FALSE,"변경관리예산";#N/A,#N/A,FALSE,"변경장비예산";#N/A,#N/A,FALSE,"변경준설예산";#N/A,#N/A,FALSE,"변경철구예산"}</definedName>
    <definedName name="asdf" localSheetId="1" hidden="1">{#N/A,#N/A,FALSE,"Sheet1"}</definedName>
    <definedName name="asdf" hidden="1">{#N/A,#N/A,FALSE,"Sheet1"}</definedName>
    <definedName name="asdfasdf" localSheetId="1" hidden="1">{#N/A,#N/A,FALSE,"CCTV"}</definedName>
    <definedName name="asdfasdf" hidden="1">{#N/A,#N/A,FALSE,"CCTV"}</definedName>
    <definedName name="ASDFASDKLFJ" localSheetId="1" hidden="1">{#N/A,#N/A,TRUE,"토적및재료집계";#N/A,#N/A,TRUE,"토적및재료집계";#N/A,#N/A,TRUE,"단위량"}</definedName>
    <definedName name="ASDFASDKLFJ" hidden="1">{#N/A,#N/A,TRUE,"토적및재료집계";#N/A,#N/A,TRUE,"토적및재료집계";#N/A,#N/A,TRUE,"단위량"}</definedName>
    <definedName name="ASDFFD" hidden="1">#REF!</definedName>
    <definedName name="asdwes" localSheetId="1" hidden="1">{#N/A,#N/A,FALSE,"현장 NCR 분석";#N/A,#N/A,FALSE,"현장품질감사";#N/A,#N/A,FALSE,"현장품질감사"}</definedName>
    <definedName name="asdwes" hidden="1">{#N/A,#N/A,FALSE,"현장 NCR 분석";#N/A,#N/A,FALSE,"현장품질감사";#N/A,#N/A,FALSE,"현장품질감사"}</definedName>
    <definedName name="asf" localSheetId="0">[7]내역!#REF!</definedName>
    <definedName name="ASF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F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SFGFGHJ" hidden="1">"CK-A2차정산내역서"</definedName>
    <definedName name="asfwe" localSheetId="1" hidden="1">{"'Firr(선)'!$AS$1:$AY$62","'Firr(사)'!$AS$1:$AY$62","'Firr(회)'!$AS$1:$AY$62","'Firr(선)'!$L$1:$V$62","'Firr(사)'!$L$1:$V$62","'Firr(회)'!$L$1:$V$62"}</definedName>
    <definedName name="asfwe" hidden="1">{"'Firr(선)'!$AS$1:$AY$62","'Firr(사)'!$AS$1:$AY$62","'Firr(회)'!$AS$1:$AY$62","'Firr(선)'!$L$1:$V$62","'Firr(사)'!$L$1:$V$62","'Firr(회)'!$L$1:$V$62"}</definedName>
    <definedName name="ASS" localSheetId="0">#REF!</definedName>
    <definedName name="as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 localSheetId="0">[6]입찰안!#REF!</definedName>
    <definedName name="awer" localSheetId="1" hidden="1">{"'Firr(선)'!$AS$1:$AY$62","'Firr(사)'!$AS$1:$AY$62","'Firr(회)'!$AS$1:$AY$62","'Firr(선)'!$L$1:$V$62","'Firr(사)'!$L$1:$V$62","'Firr(회)'!$L$1:$V$62"}</definedName>
    <definedName name="awer" hidden="1">{"'Firr(선)'!$AS$1:$AY$62","'Firr(사)'!$AS$1:$AY$62","'Firr(회)'!$AS$1:$AY$62","'Firr(선)'!$L$1:$V$62","'Firr(사)'!$L$1:$V$62","'Firr(회)'!$L$1:$V$62"}</definedName>
    <definedName name="B1A" localSheetId="0">#REF!</definedName>
    <definedName name="B1WL" localSheetId="0">#REF!</definedName>
    <definedName name="B1WR" localSheetId="0">#REF!</definedName>
    <definedName name="B2A" localSheetId="0">#REF!</definedName>
    <definedName name="B2WL" localSheetId="0">#REF!</definedName>
    <definedName name="B2WR" localSheetId="0">#REF!</definedName>
    <definedName name="B3A" localSheetId="0">#REF!</definedName>
    <definedName name="B4A" localSheetId="0">#REF!</definedName>
    <definedName name="B5A" localSheetId="0">#REF!</definedName>
    <definedName name="B6A" localSheetId="0">#REF!</definedName>
    <definedName name="B7A" localSheetId="0">#REF!</definedName>
    <definedName name="B8A" localSheetId="0">#REF!</definedName>
    <definedName name="BA" localSheetId="0">#REF!</definedName>
    <definedName name="bb" localSheetId="0" hidden="1">[8]내역서!#REF!</definedName>
    <definedName name="bb" hidden="1">[8]내역서!#REF!</definedName>
    <definedName name="BBB" localSheetId="1" hidden="1">{#N/A,#N/A,FALSE,"CAM-G7";#N/A,#N/A,FALSE,"SPL";#N/A,#N/A,FALSE,"butt-in G7";#N/A,#N/A,FALSE,"dia-in G7";#N/A,#N/A,FALSE,"추가-STA G7"}</definedName>
    <definedName name="BBB" hidden="1">{#N/A,#N/A,FALSE,"CAM-G7";#N/A,#N/A,FALSE,"SPL";#N/A,#N/A,FALSE,"butt-in G7";#N/A,#N/A,FALSE,"dia-in G7";#N/A,#N/A,FALSE,"추가-STA G7"}</definedName>
    <definedName name="bbbbbbb" localSheetId="1" hidden="1">{#N/A,#N/A,FALSE,"조골재"}</definedName>
    <definedName name="bbbbbbb" hidden="1">{#N/A,#N/A,FALSE,"조골재"}</definedName>
    <definedName name="bbbbbbbbbb" localSheetId="1" hidden="1">{#N/A,#N/A,FALSE,"표지목차"}</definedName>
    <definedName name="bbbbbbbbbb" hidden="1">{#N/A,#N/A,FALSE,"표지목차"}</definedName>
    <definedName name="bbbbbbbbbbbbb" localSheetId="1" hidden="1">{#N/A,#N/A,FALSE,"혼합골재"}</definedName>
    <definedName name="bbbbbbbbbbbbb" hidden="1">{#N/A,#N/A,FALSE,"혼합골재"}</definedName>
    <definedName name="BC" localSheetId="1" hidden="1">{#N/A,#N/A,FALSE,"이태원철근"}</definedName>
    <definedName name="BC" hidden="1">{#N/A,#N/A,FALSE,"이태원철근"}</definedName>
    <definedName name="BDEF" localSheetId="1" hidden="1">{#N/A,#N/A,FALSE,"CAM-G7";#N/A,#N/A,FALSE,"SPL";#N/A,#N/A,FALSE,"butt-in G7";#N/A,#N/A,FALSE,"dia-in G7";#N/A,#N/A,FALSE,"추가-STA G7"}</definedName>
    <definedName name="BDEF" hidden="1">{#N/A,#N/A,FALSE,"CAM-G7";#N/A,#N/A,FALSE,"SPL";#N/A,#N/A,FALSE,"butt-in G7";#N/A,#N/A,FALSE,"dia-in G7";#N/A,#N/A,FALSE,"추가-STA G7"}</definedName>
    <definedName name="BG" localSheetId="1" hidden="1">{"'광피스표'!$A$3:$N$54"}</definedName>
    <definedName name="BG" hidden="1">{"'광피스표'!$A$3:$N$54"}</definedName>
    <definedName name="BHJ" localSheetId="1" hidden="1">{#N/A,#N/A,FALSE,"Sheet6"}</definedName>
    <definedName name="BHJ" hidden="1">{#N/A,#N/A,FALSE,"Sheet6"}</definedName>
    <definedName name="BHU" localSheetId="0">#REF!</definedName>
    <definedName name="BI" localSheetId="1" hidden="1">{#N/A,#N/A,FALSE,"이태원철근"}</definedName>
    <definedName name="BI" hidden="1">{#N/A,#N/A,FALSE,"이태원철근"}</definedName>
    <definedName name="BMO" localSheetId="0">#REF!</definedName>
    <definedName name="bms" hidden="1">#REF!</definedName>
    <definedName name="bnn" localSheetId="1" hidden="1">{#N/A,#N/A,FALSE,"조골재"}</definedName>
    <definedName name="bnn" hidden="1">{#N/A,#N/A,FALSE,"조골재"}</definedName>
    <definedName name="BOM_OF_ECP" localSheetId="0">#REF!</definedName>
    <definedName name="BOOK2" localSheetId="1" hidden="1">{#N/A,#N/A,TRUE,"손익보고"}</definedName>
    <definedName name="BOOK2" hidden="1">{#N/A,#N/A,TRUE,"손익보고"}</definedName>
    <definedName name="BS" localSheetId="1" hidden="1">{#N/A,#N/A,FALSE,"CAM-G7";#N/A,#N/A,FALSE,"SPL";#N/A,#N/A,FALSE,"butt-in G7";#N/A,#N/A,FALSE,"dia-in G7";#N/A,#N/A,FALSE,"추가-STA G7"}</definedName>
    <definedName name="BS" hidden="1">{#N/A,#N/A,FALSE,"CAM-G7";#N/A,#N/A,FALSE,"SPL";#N/A,#N/A,FALSE,"butt-in G7";#N/A,#N/A,FALSE,"dia-in G7";#N/A,#N/A,FALSE,"추가-STA G7"}</definedName>
    <definedName name="BSB"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F" localSheetId="1" hidden="1">{#N/A,#N/A,FALSE,"CAM-G7";#N/A,#N/A,FALSE,"SPL";#N/A,#N/A,FALSE,"butt-in G7";#N/A,#N/A,FALSE,"dia-in G7";#N/A,#N/A,FALSE,"추가-STA G7"}</definedName>
    <definedName name="BSDF" hidden="1">{#N/A,#N/A,FALSE,"CAM-G7";#N/A,#N/A,FALSE,"SPL";#N/A,#N/A,FALSE,"butt-in G7";#N/A,#N/A,FALSE,"dia-in G7";#N/A,#N/A,FALSE,"추가-STA G7"}</definedName>
    <definedName name="BSH" localSheetId="0">#REF!</definedName>
    <definedName name="bvx" localSheetId="1" hidden="1">{#N/A,#N/A,FALSE,"토공2"}</definedName>
    <definedName name="bvx" hidden="1">{#N/A,#N/A,FALSE,"토공2"}</definedName>
    <definedName name="cable" localSheetId="0">#REF!</definedName>
    <definedName name="CB_VST" localSheetId="1" hidden="1">{#N/A,#N/A,FALSE,"CAM-G7";#N/A,#N/A,FALSE,"SPL";#N/A,#N/A,FALSE,"butt-in G7";#N/A,#N/A,FALSE,"dia-in G7";#N/A,#N/A,FALSE,"추가-STA G7"}</definedName>
    <definedName name="CB_VST" hidden="1">{#N/A,#N/A,FALSE,"CAM-G7";#N/A,#N/A,FALSE,"SPL";#N/A,#N/A,FALSE,"butt-in G7";#N/A,#N/A,FALSE,"dia-in G7";#N/A,#N/A,FALSE,"추가-STA G7"}</definedName>
    <definedName name="CCC" localSheetId="0">#REF!</definedName>
    <definedName name="CCC"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TV" localSheetId="1" hidden="1">{#N/A,#N/A,FALSE,"전력간선"}</definedName>
    <definedName name="CCTV" hidden="1">{#N/A,#N/A,FALSE,"전력간선"}</definedName>
    <definedName name="CF요인" hidden="1">#REF!</definedName>
    <definedName name="cgmh" localSheetId="1" hidden="1">{"'용역비'!$A$4:$C$8"}</definedName>
    <definedName name="cgmh" hidden="1">{"'용역비'!$A$4:$C$8"}</definedName>
    <definedName name="ch" localSheetId="1" hidden="1">{#N/A,#N/A,FALSE,"전력간선"}</definedName>
    <definedName name="ch" hidden="1">{#N/A,#N/A,FALSE,"전력간선"}</definedName>
    <definedName name="CHLWHD" localSheetId="1" hidden="1">{#N/A,#N/A,FALSE,"갑지";#N/A,#N/A,FALSE,"개요";#N/A,#N/A,FALSE,"비목별";#N/A,#N/A,FALSE,"건물별";#N/A,#N/A,FALSE,"기구표";#N/A,#N/A,FALSE,"직원투입"}</definedName>
    <definedName name="CHLWHD" hidden="1">{#N/A,#N/A,FALSE,"갑지";#N/A,#N/A,FALSE,"개요";#N/A,#N/A,FALSE,"비목별";#N/A,#N/A,FALSE,"건물별";#N/A,#N/A,FALSE,"기구표";#N/A,#N/A,FALSE,"직원투입"}</definedName>
    <definedName name="CIP"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I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ntksdtj" localSheetId="1" hidden="1">{#N/A,#N/A,FALSE,"견적갑지";#N/A,#N/A,FALSE,"총괄표";#N/A,#N/A,FALSE,"철골공사";#N/A,#N/A,FALSE,"토목공사";#N/A,#N/A,FALSE,"판넬전기공사"}</definedName>
    <definedName name="cntksdtj" hidden="1">{#N/A,#N/A,FALSE,"견적갑지";#N/A,#N/A,FALSE,"총괄표";#N/A,#N/A,FALSE,"철골공사";#N/A,#N/A,FALSE,"토목공사";#N/A,#N/A,FALSE,"판넬전기공사"}</definedName>
    <definedName name="CO" localSheetId="0">[9]직공비!#REF!</definedName>
    <definedName name="code" localSheetId="0">#REF!</definedName>
    <definedName name="COPY" localSheetId="0">[9]직공비!#REF!</definedName>
    <definedName name="_xlnm.Criteria" localSheetId="0">#REF!</definedName>
    <definedName name="Criteria_MI" localSheetId="0">[10]내역!#REF!</definedName>
    <definedName name="CV" localSheetId="1" hidden="1">{"'광피스표'!$A$3:$N$54"}</definedName>
    <definedName name="cvc" localSheetId="1" hidden="1">#REF!</definedName>
    <definedName name="cvc" hidden="1">#REF!</definedName>
    <definedName name="cxee" localSheetId="1" hidden="1">{"'Firr(선)'!$AS$1:$AY$62","'Firr(사)'!$AS$1:$AY$62","'Firr(회)'!$AS$1:$AY$62","'Firr(선)'!$L$1:$V$62","'Firr(사)'!$L$1:$V$62","'Firr(회)'!$L$1:$V$62"}</definedName>
    <definedName name="cxee" hidden="1">{"'Firr(선)'!$AS$1:$AY$62","'Firr(사)'!$AS$1:$AY$62","'Firr(회)'!$AS$1:$AY$62","'Firr(선)'!$L$1:$V$62","'Firr(사)'!$L$1:$V$62","'Firr(회)'!$L$1:$V$62"}</definedName>
    <definedName name="D" localSheetId="0">#REF!</definedName>
    <definedName name="D021161명지남양주" localSheetId="1" hidden="1">#REF!</definedName>
    <definedName name="D021161명지남양주" hidden="1">#REF!</definedName>
    <definedName name="dadfadf" localSheetId="0">#REF!</definedName>
    <definedName name="DAN" localSheetId="0">#REF!</definedName>
    <definedName name="DANGA" localSheetId="0">#REF!,#REF!</definedName>
    <definedName name="DAT" localSheetId="0">#REF!</definedName>
    <definedName name="DATA1" localSheetId="0">#REF!</definedName>
    <definedName name="DATABAS" localSheetId="0">#REF!</definedName>
    <definedName name="_xlnm.Database" localSheetId="0">#REF!</definedName>
    <definedName name="Database_MI" localSheetId="0">#REF!</definedName>
    <definedName name="database2" localSheetId="0">#REF!</definedName>
    <definedName name="dataww" hidden="1">#REF!</definedName>
    <definedName name="dc" localSheetId="1" hidden="1">{#N/A,#N/A,FALSE,"사업총괄";#N/A,#N/A,FALSE,"장비사업";#N/A,#N/A,FALSE,"철구사업";#N/A,#N/A,FALSE,"준설사업"}</definedName>
    <definedName name="dc" hidden="1">{#N/A,#N/A,FALSE,"사업총괄";#N/A,#N/A,FALSE,"장비사업";#N/A,#N/A,FALSE,"철구사업";#N/A,#N/A,FALSE,"준설사업"}</definedName>
    <definedName name="DC.PIPE" localSheetId="0">[12]일위대가!#REF!</definedName>
    <definedName name="dd" localSheetId="0">BlankMacro1</definedName>
    <definedName name="DD" localSheetId="1" hidden="1">{#N/A,#N/A,FALSE,"CAM-G7";#N/A,#N/A,FALSE,"SPL";#N/A,#N/A,FALSE,"butt-in G7";#N/A,#N/A,FALSE,"dia-in G7";#N/A,#N/A,FALSE,"추가-STA G7"}</definedName>
    <definedName name="DDD" localSheetId="0">BlankMacro1</definedName>
    <definedName name="DDDD" localSheetId="1" hidden="1">{#N/A,#N/A,FALSE,"전력간선"}</definedName>
    <definedName name="ddddd" localSheetId="1" hidden="1">#REF!</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w3" localSheetId="1" hidden="1">{#N/A,#N/A,FALSE,"재료비"}</definedName>
    <definedName name="dddw3" hidden="1">{#N/A,#N/A,FALSE,"재료비"}</definedName>
    <definedName name="D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J" localSheetId="1" hidden="1">{#N/A,#N/A,FALSE,"골재소요량";#N/A,#N/A,FALSE,"골재소요량"}</definedName>
    <definedName name="DDJ" hidden="1">{#N/A,#N/A,FALSE,"골재소요량";#N/A,#N/A,FALSE,"골재소요량"}</definedName>
    <definedName name="DDS" localSheetId="0">BlankMacro1</definedName>
    <definedName name="DDW" localSheetId="0">BlankMacro1</definedName>
    <definedName name="DE" localSheetId="1" hidden="1">'[82]갑지(추정)'!#REF!</definedName>
    <definedName name="DE" hidden="1">'[82]갑지(추정)'!#REF!</definedName>
    <definedName name="DEL" localSheetId="1" hidden="1">{#N/A,#N/A,FALSE,"전열산출서"}</definedName>
    <definedName name="DEL" hidden="1">{#N/A,#N/A,FALSE,"전열산출서"}</definedName>
    <definedName name="derwr" localSheetId="1" hidden="1">{"'Firr(선)'!$AS$1:$AY$62","'Firr(사)'!$AS$1:$AY$62","'Firr(회)'!$AS$1:$AY$62","'Firr(선)'!$L$1:$V$62","'Firr(사)'!$L$1:$V$62","'Firr(회)'!$L$1:$V$62"}</definedName>
    <definedName name="derwr" hidden="1">{"'Firr(선)'!$AS$1:$AY$62","'Firr(사)'!$AS$1:$AY$62","'Firr(회)'!$AS$1:$AY$62","'Firr(선)'!$L$1:$V$62","'Firr(사)'!$L$1:$V$62","'Firr(회)'!$L$1:$V$62"}</definedName>
    <definedName name="DF" localSheetId="0" hidden="1">#REF!</definedName>
    <definedName name="df" localSheetId="1" hidden="1">{#N/A,#N/A,FALSE,"CCTV"}</definedName>
    <definedName name="DF" hidden="1">#REF!</definedName>
    <definedName name="DFASDF" hidden="1">#REF!</definedName>
    <definedName name="dfd" localSheetId="1" hidden="1">{#N/A,#N/A,FALSE,"Sheet6"}</definedName>
    <definedName name="dfd" hidden="1">{#N/A,#N/A,FALSE,"Sheet6"}</definedName>
    <definedName name="df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localSheetId="1" hidden="1">{#N/A,#N/A,FALSE,"조골재"}</definedName>
    <definedName name="dfdfdf" hidden="1">{#N/A,#N/A,FALSE,"조골재"}</definedName>
    <definedName name="DFEE" localSheetId="0" hidden="1">#REF!</definedName>
    <definedName name="DFEE" localSheetId="1" hidden="1">#REF!</definedName>
    <definedName name="DFEE" hidden="1">#REF!</definedName>
    <definedName name="dff" localSheetId="1" hidden="1">{#N/A,#N/A,FALSE,"손익표지";#N/A,#N/A,FALSE,"손익계산";#N/A,#N/A,FALSE,"일반관리비";#N/A,#N/A,FALSE,"영업외수익";#N/A,#N/A,FALSE,"영업외비용";#N/A,#N/A,FALSE,"매출액";#N/A,#N/A,FALSE,"요약손익";#N/A,#N/A,FALSE,"요약대차";#N/A,#N/A,FALSE,"매출채권현황";#N/A,#N/A,FALSE,"매출채권명세"}</definedName>
    <definedName name="dff" hidden="1">{#N/A,#N/A,FALSE,"손익표지";#N/A,#N/A,FALSE,"손익계산";#N/A,#N/A,FALSE,"일반관리비";#N/A,#N/A,FALSE,"영업외수익";#N/A,#N/A,FALSE,"영업외비용";#N/A,#N/A,FALSE,"매출액";#N/A,#N/A,FALSE,"요약손익";#N/A,#N/A,FALSE,"요약대차";#N/A,#N/A,FALSE,"매출채권현황";#N/A,#N/A,FALSE,"매출채권명세"}</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DF" localSheetId="1" hidden="1">{#N/A,#N/A,FALSE,"구조2"}</definedName>
    <definedName name="DFGDF" hidden="1">{#N/A,#N/A,FALSE,"구조2"}</definedName>
    <definedName name="DFGFDHDFH" hidden="1">{"'광피스표'!$A$3:$N$54"}</definedName>
    <definedName name="dfgg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SD" localSheetId="1" hidden="1">{#N/A,#N/A,FALSE,"Sheet6"}</definedName>
    <definedName name="DFSD" hidden="1">{#N/A,#N/A,FALSE,"Sheet6"}</definedName>
    <definedName name="DFSSA" localSheetId="1" hidden="1">{#N/A,#N/A,FALSE,"운반시간"}</definedName>
    <definedName name="DFSSA" hidden="1">{#N/A,#N/A,FALSE,"운반시간"}</definedName>
    <definedName name="DFS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W" hidden="1">#REF!</definedName>
    <definedName name="dfwer" localSheetId="1" hidden="1">{"'Firr(선)'!$AS$1:$AY$62","'Firr(사)'!$AS$1:$AY$62","'Firr(회)'!$AS$1:$AY$62","'Firr(선)'!$L$1:$V$62","'Firr(사)'!$L$1:$V$62","'Firr(회)'!$L$1:$V$62"}</definedName>
    <definedName name="dfwer" hidden="1">{"'Firr(선)'!$AS$1:$AY$62","'Firr(사)'!$AS$1:$AY$62","'Firr(회)'!$AS$1:$AY$62","'Firr(선)'!$L$1:$V$62","'Firr(사)'!$L$1:$V$62","'Firr(회)'!$L$1:$V$62"}</definedName>
    <definedName name="dgfgf" localSheetId="1" hidden="1">{#N/A,#N/A,FALSE,"2~8번"}</definedName>
    <definedName name="dgfgf" hidden="1">{#N/A,#N/A,FALSE,"2~8번"}</definedName>
    <definedName name="d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j" localSheetId="1" hidden="1">{"'용역비'!$A$4:$C$8"}</definedName>
    <definedName name="dhj" hidden="1">{"'용역비'!$A$4:$C$8"}</definedName>
    <definedName name="DIM" localSheetId="1" hidden="1">{#N/A,#N/A,FALSE,"CAM-G7";#N/A,#N/A,FALSE,"SPL";#N/A,#N/A,FALSE,"butt-in G7";#N/A,#N/A,FALSE,"dia-in G7";#N/A,#N/A,FALSE,"추가-STA G7"}</definedName>
    <definedName name="DIM" hidden="1">{#N/A,#N/A,FALSE,"CAM-G7";#N/A,#N/A,FALSE,"SPL";#N/A,#N/A,FALSE,"butt-in G7";#N/A,#N/A,FALSE,"dia-in G7";#N/A,#N/A,FALSE,"추가-STA G7"}</definedName>
    <definedName name="d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lof" localSheetId="1" hidden="1">{#N/A,#N/A,FALSE,"지침";#N/A,#N/A,FALSE,"환경분석";#N/A,#N/A,FALSE,"Sheet16"}</definedName>
    <definedName name="djdlof" hidden="1">{#N/A,#N/A,FALSE,"지침";#N/A,#N/A,FALSE,"환경분석";#N/A,#N/A,FALSE,"Sheet16"}</definedName>
    <definedName name="djnf" localSheetId="1" hidden="1">{#N/A,#N/A,FALSE,"지침";#N/A,#N/A,FALSE,"환경분석";#N/A,#N/A,FALSE,"Sheet16"}</definedName>
    <definedName name="djnf" hidden="1">{#N/A,#N/A,FALSE,"지침";#N/A,#N/A,FALSE,"환경분석";#N/A,#N/A,FALSE,"Sheet16"}</definedName>
    <definedName name="DK" localSheetId="1" hidden="1">{#N/A,#N/A,FALSE,"주간공정";#N/A,#N/A,FALSE,"주간보고";#N/A,#N/A,FALSE,"주간공정표"}</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 localSheetId="0">BlankMacro1</definedName>
    <definedName name="DKDKDK" localSheetId="1" hidden="1">{#N/A,#N/A,FALSE,"주간공정";#N/A,#N/A,FALSE,"주간보고";#N/A,#N/A,FALSE,"주간공정표"}</definedName>
    <definedName name="DKDKDK" hidden="1">{#N/A,#N/A,FALSE,"주간공정";#N/A,#N/A,FALSE,"주간보고";#N/A,#N/A,FALSE,"주간공정표"}</definedName>
    <definedName name="DKDKDKDK" localSheetId="1" hidden="1">{#N/A,#N/A,FALSE,"주간공정";#N/A,#N/A,FALSE,"주간보고";#N/A,#N/A,FALSE,"주간공정표"}</definedName>
    <definedName name="DKDKDKDK" hidden="1">{#N/A,#N/A,FALSE,"주간공정";#N/A,#N/A,FALSE,"주간보고";#N/A,#N/A,FALSE,"주간공정표"}</definedName>
    <definedName name="dkdkdkdkd" hidden="1">{#N/A,#N/A,FALSE,"명세표"}</definedName>
    <definedName name="dkdkdkdkdkdk" localSheetId="1" hidden="1">{#N/A,#N/A,FALSE,"주간공정";#N/A,#N/A,FALSE,"주간보고";#N/A,#N/A,FALSE,"주간공정표"}</definedName>
    <definedName name="dkdkdkdkdkdk" hidden="1">{#N/A,#N/A,FALSE,"주간공정";#N/A,#N/A,FALSE,"주간보고";#N/A,#N/A,FALSE,"주간공정표"}</definedName>
    <definedName name="dkdkdkkd" localSheetId="1" hidden="1">{#N/A,#N/A,FALSE,"주간공정";#N/A,#N/A,FALSE,"주간보고";#N/A,#N/A,FALSE,"주간공정표"}</definedName>
    <definedName name="dkdkdkkd" hidden="1">{#N/A,#N/A,FALSE,"주간공정";#N/A,#N/A,FALSE,"주간보고";#N/A,#N/A,FALSE,"주간공정표"}</definedName>
    <definedName name="DKDKDKKDDK" localSheetId="1" hidden="1">{#N/A,#N/A,FALSE,"주간공정";#N/A,#N/A,FALSE,"주간보고";#N/A,#N/A,FALSE,"주간공정표"}</definedName>
    <definedName name="DKDKDKKDDK" hidden="1">{#N/A,#N/A,FALSE,"주간공정";#N/A,#N/A,FALSE,"주간보고";#N/A,#N/A,FALSE,"주간공정표"}</definedName>
    <definedName name="dkdkkd" localSheetId="1" hidden="1">{#N/A,#N/A,FALSE,"주간공정";#N/A,#N/A,FALSE,"주간보고";#N/A,#N/A,FALSE,"주간공정표"}</definedName>
    <definedName name="dkdkkd" hidden="1">{#N/A,#N/A,FALSE,"주간공정";#N/A,#N/A,FALSE,"주간보고";#N/A,#N/A,FALSE,"주간공정표"}</definedName>
    <definedName name="dkdkkdkdkdkkdkd" localSheetId="1" hidden="1">{#N/A,#N/A,FALSE,"주간공정";#N/A,#N/A,FALSE,"주간보고";#N/A,#N/A,FALSE,"주간공정표"}</definedName>
    <definedName name="dkdkkdkdkdkkdkd" hidden="1">{#N/A,#N/A,FALSE,"주간공정";#N/A,#N/A,FALSE,"주간보고";#N/A,#N/A,FALSE,"주간공정표"}</definedName>
    <definedName name="DKE" localSheetId="0">BlankMacro1</definedName>
    <definedName name="DKKD" localSheetId="1" hidden="1">{#N/A,#N/A,FALSE,"주간공정";#N/A,#N/A,FALSE,"주간보고";#N/A,#N/A,FALSE,"주간공정표"}</definedName>
    <definedName name="DKKD" hidden="1">{#N/A,#N/A,FALSE,"주간공정";#N/A,#N/A,FALSE,"주간보고";#N/A,#N/A,FALSE,"주간공정표"}</definedName>
    <definedName name="DKSG" localSheetId="0" hidden="1">#REF!</definedName>
    <definedName name="DKSG" localSheetId="1" hidden="1">#REF!</definedName>
    <definedName name="DKSG" hidden="1">#REF!</definedName>
    <definedName name="DKSGMLWJD" localSheetId="0" hidden="1">#REF!</definedName>
    <definedName name="DKSGMLWJD" localSheetId="1" hidden="1">#REF!</definedName>
    <definedName name="DKSGMLWJD" hidden="1">#REF!</definedName>
    <definedName name="dksk"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s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 localSheetId="1" hidden="1">{#N/A,#N/A,FALSE,"예상손익";#N/A,#N/A,FALSE,"관리분석";#N/A,#N/A,FALSE,"장비분석";#N/A,#N/A,FALSE,"준설분석";#N/A,#N/A,FALSE,"철구분석"}</definedName>
    <definedName name="DL" hidden="1">{#N/A,#N/A,FALSE,"예상손익";#N/A,#N/A,FALSE,"관리분석";#N/A,#N/A,FALSE,"장비분석";#N/A,#N/A,FALSE,"준설분석";#N/A,#N/A,FALSE,"철구분석"}</definedName>
    <definedName name="DLD" localSheetId="1" hidden="1">{#N/A,#N/A,FALSE,"주간공정";#N/A,#N/A,FALSE,"주간보고";#N/A,#N/A,FALSE,"주간공정표"}</definedName>
    <definedName name="DLD" hidden="1">{#N/A,#N/A,FALSE,"주간공정";#N/A,#N/A,FALSE,"주간보고";#N/A,#N/A,FALSE,"주간공정표"}</definedName>
    <definedName name="dldkkd" localSheetId="1" hidden="1">{#N/A,#N/A,FALSE,"주간공정";#N/A,#N/A,FALSE,"주간보고";#N/A,#N/A,FALSE,"주간공정표"}</definedName>
    <definedName name="dldkkd" hidden="1">{#N/A,#N/A,FALSE,"주간공정";#N/A,#N/A,FALSE,"주간보고";#N/A,#N/A,FALSE,"주간공정표"}</definedName>
    <definedName name="DLDL" localSheetId="1" hidden="1">{#N/A,#N/A,FALSE,"주간공정";#N/A,#N/A,FALSE,"주간보고";#N/A,#N/A,FALSE,"주간공정표"}</definedName>
    <definedName name="DLDL" hidden="1">{#N/A,#N/A,FALSE,"주간공정";#N/A,#N/A,FALSE,"주간보고";#N/A,#N/A,FALSE,"주간공정표"}</definedName>
    <definedName name="dldyddn" localSheetId="1" hidden="1">{"'별표'!$N$220"}</definedName>
    <definedName name="dldyddn" hidden="1">{"'별표'!$N$220"}</definedName>
    <definedName name="dlff" localSheetId="1" hidden="1">{#N/A,#N/A,FALSE,"운반시간"}</definedName>
    <definedName name="dlff" hidden="1">{#N/A,#N/A,FALSE,"운반시간"}</definedName>
    <definedName name="DLFMA" localSheetId="1" hidden="1">{#N/A,#N/A,FALSE,"갑지";#N/A,#N/A,FALSE,"개요";#N/A,#N/A,FALSE,"비목별";#N/A,#N/A,FALSE,"건물별";#N/A,#N/A,FALSE,"기구표";#N/A,#N/A,FALSE,"직원투입"}</definedName>
    <definedName name="DLFMA" hidden="1">{#N/A,#N/A,FALSE,"갑지";#N/A,#N/A,FALSE,"개요";#N/A,#N/A,FALSE,"비목별";#N/A,#N/A,FALSE,"건물별";#N/A,#N/A,FALSE,"기구표";#N/A,#N/A,FALSE,"직원투입"}</definedName>
    <definedName name="dlgmltjd" localSheetId="1" hidden="1">{#N/A,#N/A,TRUE,"총괄"}</definedName>
    <definedName name="dlgmltjd" hidden="1">{#N/A,#N/A,TRUE,"총괄"}</definedName>
    <definedName name="dn" localSheetId="1" hidden="1">{#N/A,#N/A,FALSE,"혼합골재"}</definedName>
    <definedName name="dn" hidden="1">{#N/A,#N/A,FALSE,"혼합골재"}</definedName>
    <definedName name="Dp" localSheetId="0" hidden="1">#REF!</definedName>
    <definedName name="Dp" localSheetId="1" hidden="1">#REF!</definedName>
    <definedName name="Dp" hidden="1">#REF!</definedName>
    <definedName name="DpFKDL" localSheetId="1" hidden="1">{#N/A,#N/A,FALSE,"이태원철근"}</definedName>
    <definedName name="DpFKDL" hidden="1">{#N/A,#N/A,FALSE,"이태원철근"}</definedName>
    <definedName name="DPI" localSheetId="0">#REF!</definedName>
    <definedName name="drsg" localSheetId="0">#REF!</definedName>
    <definedName name="DS" localSheetId="0">BlankMacro1</definedName>
    <definedName name="DSA" localSheetId="1" hidden="1">{#N/A,#N/A,FALSE,"제목"}</definedName>
    <definedName name="DSA" hidden="1">{#N/A,#N/A,FALSE,"제목"}</definedName>
    <definedName name="dsaf" localSheetId="1" hidden="1">{#N/A,#N/A,FALSE,"조골재"}</definedName>
    <definedName name="dsaf" hidden="1">{#N/A,#N/A,FALSE,"조골재"}</definedName>
    <definedName name="dsdsd" localSheetId="1" hidden="1">{#N/A,#N/A,FALSE,"운반시간"}</definedName>
    <definedName name="dsdsd" hidden="1">{#N/A,#N/A,FALSE,"운반시간"}</definedName>
    <definedName name="DSF" localSheetId="1" hidden="1">{#N/A,#N/A,FALSE,"골재소요량";#N/A,#N/A,FALSE,"골재소요량"}</definedName>
    <definedName name="DSF" hidden="1">{#N/A,#N/A,FALSE,"골재소요량";#N/A,#N/A,FALSE,"골재소요량"}</definedName>
    <definedName name="dsgfggg" localSheetId="0" hidden="1">#REF!</definedName>
    <definedName name="dsgfggg" localSheetId="1" hidden="1">#REF!</definedName>
    <definedName name="dsgfggg" hidden="1">#REF!</definedName>
    <definedName name="DSSDS" localSheetId="1" hidden="1">{#N/A,#N/A,FALSE,"명세표"}</definedName>
    <definedName name="DSSDS" hidden="1">{#N/A,#N/A,FALSE,"명세표"}</definedName>
    <definedName name="dudwhd" localSheetId="1" hidden="1">{#N/A,#N/A,FALSE,"CCTV"}</definedName>
    <definedName name="dudwhd" hidden="1">{#N/A,#N/A,FALSE,"CCTV"}</definedName>
    <definedName name="DW" localSheetId="1" hidden="1">{"'용역비'!$A$4:$C$8"}</definedName>
    <definedName name="DW" hidden="1">{"'용역비'!$A$4:$C$8"}</definedName>
    <definedName name="DWD" localSheetId="1" hidden="1">{#N/A,#N/A,FALSE,"전력간선"}</definedName>
    <definedName name="DWD" hidden="1">{#N/A,#N/A,FALSE,"전력간선"}</definedName>
    <definedName name="DWS" localSheetId="0">BlankMacro1</definedName>
    <definedName name="E" localSheetId="0">#REF!</definedName>
    <definedName name="ED" localSheetId="0" hidden="1">#REF!</definedName>
    <definedName name="ED" localSheetId="1" hidden="1">#REF!</definedName>
    <definedName name="ED" hidden="1">#REF!</definedName>
    <definedName name="edgh" localSheetId="0">#REF!</definedName>
    <definedName name="edssqq" localSheetId="1" hidden="1">{#N/A,#N/A,FALSE,"혼합골재"}</definedName>
    <definedName name="edssqq" hidden="1">{#N/A,#N/A,FALSE,"혼합골재"}</definedName>
    <definedName name="edtgh" localSheetId="0">#REF!</definedName>
    <definedName name="ee" localSheetId="0" hidden="1">{#N/A,#N/A,FALSE,"단가표지"}</definedName>
    <definedName name="ee" localSheetId="1" hidden="1">{#N/A,#N/A,FALSE,"단가표지"}</definedName>
    <definedName name="ee" hidden="1">{#N/A,#N/A,FALSE,"단가표지"}</definedName>
    <definedName name="eee" localSheetId="0">[13]을!#REF!</definedName>
    <definedName name="eee.송운" localSheetId="1" hidden="1">{#N/A,#N/A,FALSE,"운반시간"}</definedName>
    <definedName name="eee.송운" hidden="1">{#N/A,#N/A,FALSE,"운반시간"}</definedName>
    <definedName name="eeee" localSheetId="1" hidden="1">{#N/A,#N/A,FALSE,"사업총괄";#N/A,#N/A,FALSE,"장비사업";#N/A,#N/A,FALSE,"철구사업";#N/A,#N/A,FALSE,"준설사업"}</definedName>
    <definedName name="eeee" hidden="1">{#N/A,#N/A,FALSE,"사업총괄";#N/A,#N/A,FALSE,"장비사업";#N/A,#N/A,FALSE,"철구사업";#N/A,#N/A,FALSE,"준설사업"}</definedName>
    <definedName name="eeeeeee" localSheetId="1" hidden="1">{"'자리배치도'!$AG$1:$CI$28"}</definedName>
    <definedName name="eeeeeee" hidden="1">{"'자리배치도'!$AG$1:$CI$28"}</definedName>
    <definedName name="ef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GE" localSheetId="1" hidden="1">{"'용역비'!$A$4:$C$8"}</definedName>
    <definedName name="EGE" hidden="1">{"'용역비'!$A$4:$C$8"}</definedName>
    <definedName name="ej" localSheetId="1" hidden="1">{"'용역비'!$A$4:$C$8"}</definedName>
    <definedName name="ej" hidden="1">{"'용역비'!$A$4:$C$8"}</definedName>
    <definedName name="EK" hidden="1">#REF!</definedName>
    <definedName name="EKEKEKEKEKEKEKEKEKEKEKEK" localSheetId="1" hidden="1">{#N/A,#N/A,FALSE,"이태원철근"}</definedName>
    <definedName name="EKEKEKEKEKEKEKEKEKEKEKEK" hidden="1">{#N/A,#N/A,FALSE,"이태원철근"}</definedName>
    <definedName name="EKEKKKKKKKK" localSheetId="1" hidden="1">{#N/A,#N/A,FALSE,"주간공정";#N/A,#N/A,FALSE,"주간보고";#N/A,#N/A,FALSE,"주간공정표"}</definedName>
    <definedName name="EKEKKKKKKKK" hidden="1">{#N/A,#N/A,FALSE,"주간공정";#N/A,#N/A,FALSE,"주간보고";#N/A,#N/A,FALSE,"주간공정표"}</definedName>
    <definedName name="ELELLELEELE" localSheetId="1" hidden="1">{#N/A,#N/A,FALSE,"주간공정";#N/A,#N/A,FALSE,"주간보고";#N/A,#N/A,FALSE,"주간공정표"}</definedName>
    <definedName name="ELELLELEELE" hidden="1">{#N/A,#N/A,FALSE,"주간공정";#N/A,#N/A,FALSE,"주간보고";#N/A,#N/A,FALSE,"주간공정표"}</definedName>
    <definedName name="ELP" localSheetId="0">#REF!</definedName>
    <definedName name="en" localSheetId="1" hidden="1">{#N/A,#N/A,FALSE,"변경관리예산";#N/A,#N/A,FALSE,"변경장비예산";#N/A,#N/A,FALSE,"변경준설예산";#N/A,#N/A,FALSE,"변경철구예산"}</definedName>
    <definedName name="en" hidden="1">{#N/A,#N/A,FALSE,"변경관리예산";#N/A,#N/A,FALSE,"변경장비예산";#N/A,#N/A,FALSE,"변경준설예산";#N/A,#N/A,FALSE,"변경철구예산"}</definedName>
    <definedName name="END" localSheetId="0">#REF!</definedName>
    <definedName name="ENJ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tkd" hidden="1">#REF!</definedName>
    <definedName name="er" localSheetId="1" hidden="1">{#N/A,#N/A,FALSE,"손익표지";#N/A,#N/A,FALSE,"손익계산";#N/A,#N/A,FALSE,"일반관리비";#N/A,#N/A,FALSE,"영업외수익";#N/A,#N/A,FALSE,"영업외비용";#N/A,#N/A,FALSE,"매출액";#N/A,#N/A,FALSE,"요약손익";#N/A,#N/A,FALSE,"요약대차";#N/A,#N/A,FALSE,"매출채권현황";#N/A,#N/A,FALSE,"매출채권명세"}</definedName>
    <definedName name="er" hidden="1">{#N/A,#N/A,FALSE,"손익표지";#N/A,#N/A,FALSE,"손익계산";#N/A,#N/A,FALSE,"일반관리비";#N/A,#N/A,FALSE,"영업외수익";#N/A,#N/A,FALSE,"영업외비용";#N/A,#N/A,FALSE,"매출액";#N/A,#N/A,FALSE,"요약손익";#N/A,#N/A,FALSE,"요약대차";#N/A,#N/A,FALSE,"매출채권현황";#N/A,#N/A,FALSE,"매출채권명세"}</definedName>
    <definedName name="ererwe" hidden="1">{#N/A,#N/A,FALSE,"견적갑지";#N/A,#N/A,FALSE,"총괄표";#N/A,#N/A,FALSE,"철골공사";#N/A,#N/A,FALSE,"토목공사";#N/A,#N/A,FALSE,"판넬전기공사"}</definedName>
    <definedName name="ertyertye" localSheetId="1" hidden="1">{"'용역비'!$A$4:$C$8"}</definedName>
    <definedName name="ertyertye" hidden="1">{"'용역비'!$A$4:$C$8"}</definedName>
    <definedName name="ETWE" localSheetId="1" hidden="1">{#N/A,#N/A,FALSE,"Sheet6"}</definedName>
    <definedName name="ETWE" hidden="1">{#N/A,#N/A,FALSE,"Sheet6"}</definedName>
    <definedName name="ETWEGF" localSheetId="1" hidden="1">{#N/A,#N/A,FALSE,"Sheet6"}</definedName>
    <definedName name="ETWEGF" hidden="1">{#N/A,#N/A,FALSE,"Sheet6"}</definedName>
    <definedName name="ETYETY" localSheetId="1" hidden="1">{"'용역비'!$A$4:$C$8"}</definedName>
    <definedName name="ETYETY" hidden="1">{"'용역비'!$A$4:$C$8"}</definedName>
    <definedName name="etyj" localSheetId="1" hidden="1">{"'용역비'!$A$4:$C$8"}</definedName>
    <definedName name="etyj" hidden="1">{"'용역비'!$A$4:$C$8"}</definedName>
    <definedName name="etyjj" localSheetId="1" hidden="1">{"'용역비'!$A$4:$C$8"}</definedName>
    <definedName name="etyjj" hidden="1">{"'용역비'!$A$4:$C$8"}</definedName>
    <definedName name="ETYJTYJ" localSheetId="1" hidden="1">{"'용역비'!$A$4:$C$8"}</definedName>
    <definedName name="ETYJTYJ" hidden="1">{"'용역비'!$A$4:$C$8"}</definedName>
    <definedName name="ewrertr4" localSheetId="1" hidden="1">{"'자리배치도'!$AG$1:$CI$28"}</definedName>
    <definedName name="ewrertr4" hidden="1">{"'자리배치도'!$AG$1:$CI$28"}</definedName>
    <definedName name="EWTWV" localSheetId="1" hidden="1">{#N/A,#N/A,FALSE,"Sheet6"}</definedName>
    <definedName name="EWTWV" hidden="1">{#N/A,#N/A,FALSE,"Sheet6"}</definedName>
    <definedName name="EXE" localSheetId="0">BlankMacro1</definedName>
    <definedName name="_xlnm.Extract" localSheetId="0">#REF!</definedName>
    <definedName name="Extract_MI" localSheetId="0">#REF!</definedName>
    <definedName name="F" localSheetId="0">#REF!</definedName>
    <definedName name="fd" localSheetId="1" hidden="1">{#N/A,#N/A,FALSE,"이태원철근"}</definedName>
    <definedName name="fd" hidden="1">{#N/A,#N/A,FALSE,"이태원철근"}</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localSheetId="1" hidden="1">{#N/A,#N/A,FALSE,"제목"}</definedName>
    <definedName name="FDG" hidden="1">{#N/A,#N/A,FALSE,"제목"}</definedName>
    <definedName name="fdgz" localSheetId="0">#REF!</definedName>
    <definedName name="FDS" localSheetId="1" hidden="1">{#N/A,#N/A,FALSE,"제목"}</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E" localSheetId="0">#REF!</definedName>
    <definedName name="FEEL" localSheetId="0">#REF!</definedName>
    <definedName name="FE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0">[11]수량산출!#REF!</definedName>
    <definedName name="FFF" localSheetId="1" hidden="1">{#N/A,#N/A,FALSE,"교리2"}</definedName>
    <definedName name="FFFF" localSheetId="1" hidden="1">{#N/A,#N/A,FALSE,"주간공정";#N/A,#N/A,FALSE,"주간보고";#N/A,#N/A,FALSE,"주간공정표"}</definedName>
    <definedName name="ff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k" hidden="1">#REF!</definedName>
    <definedName name="fg" localSheetId="0" hidden="1">#REF!</definedName>
    <definedName name="fg" hidden="1">#REF!</definedName>
    <definedName name="FGDFG" localSheetId="1" hidden="1">{#N/A,#N/A,FALSE,"단가표지"}</definedName>
    <definedName name="FGDFG" hidden="1">{#N/A,#N/A,FALSE,"단가표지"}</definedName>
    <definedName name="F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DSGDFG" hidden="1">"광피스표"</definedName>
    <definedName name="FGFG" localSheetId="1" hidden="1">{#N/A,#N/A,FALSE,"CAM-G7";#N/A,#N/A,FALSE,"SPL";#N/A,#N/A,FALSE,"butt-in G7";#N/A,#N/A,FALSE,"dia-in G7";#N/A,#N/A,FALSE,"추가-STA G7"}</definedName>
    <definedName name="FGFG" hidden="1">{#N/A,#N/A,FALSE,"CAM-G7";#N/A,#N/A,FALSE,"SPL";#N/A,#N/A,FALSE,"butt-in G7";#N/A,#N/A,FALSE,"dia-in G7";#N/A,#N/A,FALSE,"추가-STA G7"}</definedName>
    <definedName name="fgfgfg" localSheetId="1" hidden="1">{#N/A,#N/A,FALSE,"골재소요량";#N/A,#N/A,FALSE,"골재소요량"}</definedName>
    <definedName name="fgfgfg" hidden="1">{#N/A,#N/A,FALSE,"골재소요량";#N/A,#N/A,FALSE,"골재소요량"}</definedName>
    <definedName name="FGFGFGFG" localSheetId="1" hidden="1">{#N/A,#N/A,FALSE,"조골재"}</definedName>
    <definedName name="FGFGFGFG" hidden="1">{#N/A,#N/A,FALSE,"조골재"}</definedName>
    <definedName name="fgj" localSheetId="1" hidden="1">{"'호선별현황(방식)'!$K$22:$P$22","'호선별현황(방식)'!$K$22:$P$22"}</definedName>
    <definedName name="fgj" hidden="1">{"'호선별현황(방식)'!$K$22:$P$22","'호선별현황(방식)'!$K$22:$P$22"}</definedName>
    <definedName name="fgjft" localSheetId="1" hidden="1">{#N/A,#N/A,FALSE,"Sheet6"}</definedName>
    <definedName name="fgjft" hidden="1">{#N/A,#N/A,FALSE,"Sheet6"}</definedName>
    <definedName name="fgㅗ" localSheetId="1" hidden="1">{#N/A,#N/A,FALSE,"집계표"}</definedName>
    <definedName name="fgㅗ" hidden="1">{#N/A,#N/A,FALSE,"집계표"}</definedName>
    <definedName name="FHFH" hidden="1">[83]수량산출!$A$1:$A$8561</definedName>
    <definedName name="FHFK" localSheetId="1" hidden="1">[83]수량산출!#REF!</definedName>
    <definedName name="FHFK" hidden="1">[83]수량산출!#REF!</definedName>
    <definedName name="fifofl" localSheetId="1" hidden="1">#REF!</definedName>
    <definedName name="fifofl" hidden="1">#REF!</definedName>
    <definedName name="FK" localSheetId="1" hidden="1">{"'용역비'!$A$4:$C$8"}</definedName>
    <definedName name="FK" hidden="1">{"'용역비'!$A$4:$C$8"}</definedName>
    <definedName name="FKFKFKFKF" localSheetId="1" hidden="1">{#N/A,#N/A,FALSE,"주간공정";#N/A,#N/A,FALSE,"주간보고";#N/A,#N/A,FALSE,"주간공정표"}</definedName>
    <definedName name="FKFKFKFKF" hidden="1">{#N/A,#N/A,FALSE,"주간공정";#N/A,#N/A,FALSE,"주간보고";#N/A,#N/A,FALSE,"주간공정표"}</definedName>
    <definedName name="FSD" localSheetId="1" hidden="1">{#N/A,#N/A,FALSE,"제목"}</definedName>
    <definedName name="FSD" hidden="1">{#N/A,#N/A,FALSE,"제목"}</definedName>
    <definedName name="FSDAF" localSheetId="1" hidden="1">{#N/A,#N/A,FALSE,"제목"}</definedName>
    <definedName name="FSDAF" hidden="1">{#N/A,#N/A,FALSE,"제목"}</definedName>
    <definedName name="FSDF" localSheetId="1" hidden="1">{#N/A,#N/A,FALSE,"운반시간"}</definedName>
    <definedName name="FSDF" hidden="1">{#N/A,#N/A,FALSE,"운반시간"}</definedName>
    <definedName name="fsffdsfdsafds" localSheetId="0">BlankMacro1</definedName>
    <definedName name="FTU" localSheetId="1" hidden="1">{#N/A,#N/A,FALSE,"혼합골재"}</definedName>
    <definedName name="FTU" hidden="1">{#N/A,#N/A,FALSE,"혼합골재"}</definedName>
    <definedName name="fv" localSheetId="1" hidden="1">{#N/A,#N/A,FALSE,"전력간선"}</definedName>
    <definedName name="fv" hidden="1">{#N/A,#N/A,FALSE,"전력간선"}</definedName>
    <definedName name="FVB" localSheetId="1" hidden="1">{#N/A,#N/A,FALSE,"견적갑지";#N/A,#N/A,FALSE,"총괄표";#N/A,#N/A,FALSE,"철골공사";#N/A,#N/A,FALSE,"토목공사";#N/A,#N/A,FALSE,"판넬전기공사"}</definedName>
    <definedName name="FVB" hidden="1">{#N/A,#N/A,FALSE,"견적갑지";#N/A,#N/A,FALSE,"총괄표";#N/A,#N/A,FALSE,"철골공사";#N/A,#N/A,FALSE,"토목공사";#N/A,#N/A,FALSE,"판넬전기공사"}</definedName>
    <definedName name="fx" localSheetId="1" hidden="1">{#N/A,#N/A,FALSE,"조골재"}</definedName>
    <definedName name="fx" hidden="1">{#N/A,#N/A,FALSE,"조골재"}</definedName>
    <definedName name="FYTU" localSheetId="1" hidden="1">{#N/A,#N/A,FALSE,"포장2"}</definedName>
    <definedName name="FYTU" hidden="1">{#N/A,#N/A,FALSE,"포장2"}</definedName>
    <definedName name="g" localSheetId="0">#REF!</definedName>
    <definedName name="GAB" localSheetId="0">#REF!</definedName>
    <definedName name="gbc"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MCO" hidden="1">#REF!</definedName>
    <definedName name="GEMCO1" hidden="1">#REF!</definedName>
    <definedName name="GE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aag" localSheetId="0">Dlog_Show</definedName>
    <definedName name="gfdgdgdf" localSheetId="0">#REF!</definedName>
    <definedName name="gfg" localSheetId="0">[0]!uiy</definedName>
    <definedName name="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0" hidden="1">[14]차액보증!#REF!</definedName>
    <definedName name="gfgdfg" hidden="1">[14]차액보증!#REF!</definedName>
    <definedName name="gfgdfgf" localSheetId="1" hidden="1">{#N/A,#N/A,FALSE,"이태원철근"}</definedName>
    <definedName name="gfgdfgf" hidden="1">{#N/A,#N/A,FALSE,"이태원철근"}</definedName>
    <definedName name="gfgfg" localSheetId="1" hidden="1">{#N/A,#N/A,FALSE,"골재소요량";#N/A,#N/A,FALSE,"골재소요량"}</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gfr" localSheetId="0">#REF!</definedName>
    <definedName name="GFH" localSheetId="0">[0]!FFF</definedName>
    <definedName name="gfjf" localSheetId="1" hidden="1">{#N/A,#N/A,FALSE,"Sheet6"}</definedName>
    <definedName name="gfjf" hidden="1">{#N/A,#N/A,FALSE,"Sheet6"}</definedName>
    <definedName name="GFㄹㅇ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Fㄹ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 localSheetId="1" hidden="1">{#N/A,#N/A,FALSE,"운반시간"}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localSheetId="0">[0]!DGRT</definedName>
    <definedName name="GGG"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er" localSheetId="1" hidden="1">{#N/A,#N/A,FALSE,"지침";#N/A,#N/A,FALSE,"환경분석";#N/A,#N/A,FALSE,"Sheet16"}</definedName>
    <definedName name="ggger" hidden="1">{#N/A,#N/A,FALSE,"지침";#N/A,#N/A,FALSE,"환경분석";#N/A,#N/A,FALSE,"Sheet16"}</definedName>
    <definedName name="ggggggg" localSheetId="1" hidden="1">{#N/A,#N/A,FALSE,"전력간선"}</definedName>
    <definedName name="ggggggg" hidden="1">{#N/A,#N/A,FALSE,"전력간선"}</definedName>
    <definedName name="GGGTR"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0">견적서!jhg</definedName>
    <definedName name="GGTRE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DW" localSheetId="1" hidden="1">{#N/A,#N/A,FALSE,"CAM-G7";#N/A,#N/A,FALSE,"SPL";#N/A,#N/A,FALSE,"butt-in G7";#N/A,#N/A,FALSE,"dia-in G7";#N/A,#N/A,FALSE,"추가-STA G7"}</definedName>
    <definedName name="GHDW" hidden="1">{#N/A,#N/A,FALSE,"CAM-G7";#N/A,#N/A,FALSE,"SPL";#N/A,#N/A,FALSE,"butt-in G7";#N/A,#N/A,FALSE,"dia-in G7";#N/A,#N/A,FALSE,"추가-STA G7"}</definedName>
    <definedName name="ghfghf" localSheetId="0">#REF!</definedName>
    <definedName name="ghfj" localSheetId="1" hidden="1">{#N/A,#N/A,FALSE,"Sheet6"}</definedName>
    <definedName name="ghfj" hidden="1">{#N/A,#N/A,FALSE,"Sheet6"}</definedName>
    <definedName name="GHG" localSheetId="0">견적서!GHG</definedName>
    <definedName name="GHGF" localSheetId="1" hidden="1">{#N/A,#N/A,FALSE,"Sheet6"}</definedName>
    <definedName name="GHGF" hidden="1">{#N/A,#N/A,FALSE,"Sheet6"}</definedName>
    <definedName name="ghgfh" localSheetId="0">견적서!ghgfh</definedName>
    <definedName name="GHJJ" localSheetId="1" hidden="1">{"'광피스표'!$A$3:$N$54"}</definedName>
    <definedName name="GHJJ" hidden="1">{"'광피스표'!$A$3:$N$54"}</definedName>
    <definedName name="GHSDGTR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SDGTR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TRH" localSheetId="1" hidden="1">{#N/A,#N/A,FALSE,"Sheet6"}</definedName>
    <definedName name="GHTRH" hidden="1">{#N/A,#N/A,FALSE,"Sheet6"}</definedName>
    <definedName name="GJH" localSheetId="1" hidden="1">{#N/A,#N/A,FALSE,"제목"}</definedName>
    <definedName name="GJH" hidden="1">{#N/A,#N/A,FALSE,"제목"}</definedName>
    <definedName name="GMLWD" localSheetId="0" hidden="1">#REF!</definedName>
    <definedName name="GMLWD" localSheetId="1" hidden="1">#REF!</definedName>
    <definedName name="GMLWD" hidden="1">#REF!</definedName>
    <definedName name="GO" localSheetId="1" hidden="1">{#N/A,#N/A,FALSE,"표지목차"}</definedName>
    <definedName name="GO" hidden="1">{#N/A,#N/A,FALSE,"표지목차"}</definedName>
    <definedName name="GREE" localSheetId="0">[0]!vnb</definedName>
    <definedName name="grew" hidden="1">#REF!</definedName>
    <definedName name="GRT" localSheetId="1" hidden="1">#REF!</definedName>
    <definedName name="GRT" hidden="1">#REF!</definedName>
    <definedName name="GSETGS" localSheetId="1" hidden="1">{#N/A,#N/A,FALSE,"Sheet6"}</definedName>
    <definedName name="GSETGS" hidden="1">{#N/A,#N/A,FALSE,"Sheet6"}</definedName>
    <definedName name="gsgsd" localSheetId="1" hidden="1">{#N/A,#N/A,FALSE,"이태원철근"}</definedName>
    <definedName name="gsgsd" hidden="1">{#N/A,#N/A,FALSE,"이태원철근"}</definedName>
    <definedName name="gshsdgf" localSheetId="1" hidden="1">{#N/A,#N/A,FALSE,"부대2"}</definedName>
    <definedName name="gshsdgf" hidden="1">{#N/A,#N/A,FALSE,"부대2"}</definedName>
    <definedName name="gu" localSheetId="0">#REF!,#REF!</definedName>
    <definedName name="GUG" localSheetId="1" hidden="1">{#N/A,#N/A,FALSE,"배수1"}</definedName>
    <definedName name="GUG" hidden="1">{#N/A,#N/A,FALSE,"배수1"}</definedName>
    <definedName name="guo" localSheetId="1" hidden="1">{#N/A,#N/A,FALSE,"Sheet6"}</definedName>
    <definedName name="guo" hidden="1">{#N/A,#N/A,FALSE,"Sheet6"}</definedName>
    <definedName name="GUS" localSheetId="1" hidden="1">{#N/A,#N/A,FALSE,"현장 NCR 분석";#N/A,#N/A,FALSE,"현장품질감사";#N/A,#N/A,FALSE,"현장품질감사"}</definedName>
    <definedName name="GUS" hidden="1">{#N/A,#N/A,FALSE,"현장 NCR 분석";#N/A,#N/A,FALSE,"현장품질감사";#N/A,#N/A,FALSE,"현장품질감사"}</definedName>
    <definedName name="GUSEO" hidden="1">{#N/A,#N/A,FALSE,"회선임차현황"}</definedName>
    <definedName name="GUSTLS" hidden="1">#REF!</definedName>
    <definedName name="GVHBG" localSheetId="0">견적서!GVHBG</definedName>
    <definedName name="gvv" localSheetId="0">[0]!ㅁㄴㄹㅇㄹ</definedName>
    <definedName name="GYTR" localSheetId="0">견적서!GYTR</definedName>
    <definedName name="G견적" localSheetId="1" hidden="1">{#N/A,#N/A,TRUE,"손익보고"}</definedName>
    <definedName name="G견적" hidden="1">{#N/A,#N/A,TRUE,"손익보고"}</definedName>
    <definedName name="H1L" localSheetId="0">#REF!</definedName>
    <definedName name="H1R" localSheetId="0">#REF!</definedName>
    <definedName name="H1WL" localSheetId="0">#REF!</definedName>
    <definedName name="H1WR" localSheetId="0">#REF!</definedName>
    <definedName name="H2L" localSheetId="0">#REF!</definedName>
    <definedName name="H2R" localSheetId="0">#REF!</definedName>
    <definedName name="H2WL" localSheetId="0">#REF!</definedName>
    <definedName name="H2WR" localSheetId="0">#REF!</definedName>
    <definedName name="H3L" localSheetId="0">#REF!</definedName>
    <definedName name="H3R" localSheetId="0">#REF!</definedName>
    <definedName name="H3WL" localSheetId="0">#REF!</definedName>
    <definedName name="H3WR" localSheetId="0">#REF!</definedName>
    <definedName name="H4L" localSheetId="0">#REF!</definedName>
    <definedName name="H4R" localSheetId="0">#REF!</definedName>
    <definedName name="H5L" localSheetId="0">#REF!</definedName>
    <definedName name="H5R" localSheetId="0">#REF!</definedName>
    <definedName name="H6L" localSheetId="0">#REF!</definedName>
    <definedName name="H6R" localSheetId="0">#REF!</definedName>
    <definedName name="H7L" localSheetId="0">#REF!</definedName>
    <definedName name="H7R" localSheetId="0">#REF!</definedName>
    <definedName name="H9A" localSheetId="0">#REF!</definedName>
    <definedName name="ha" hidden="1">{#N/A,#N/A,FALSE,"지침";#N/A,#N/A,FALSE,"환경분석";#N/A,#N/A,FALSE,"Sheet16"}</definedName>
    <definedName name="han" hidden="1">#REF!</definedName>
    <definedName name="hardwar" hidden="1">#REF!</definedName>
    <definedName name="HARDWAR1" hidden="1">#REF!</definedName>
    <definedName name="hardwar2" hidden="1">#REF!</definedName>
    <definedName name="HBHG" localSheetId="0">견적서!HBHG</definedName>
    <definedName name="HCY" localSheetId="0">[0]!CDD</definedName>
    <definedName name="HDGBG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hndgnhg" hidden="1">#REF!</definedName>
    <definedName name="HERE" localSheetId="1" hidden="1">{#N/A,#N/A,TRUE,"손익보고"}</definedName>
    <definedName name="HERE" hidden="1">{#N/A,#N/A,TRUE,"손익보고"}</definedName>
    <definedName name="HGFSTAA" hidden="1">#REF!</definedName>
    <definedName name="HGG" localSheetId="0">견적서!HGG</definedName>
    <definedName name="HGGGH" localSheetId="1" hidden="1">{#N/A,#N/A,FALSE,"제목"}</definedName>
    <definedName name="HGGGH" hidden="1">{#N/A,#N/A,FALSE,"제목"}</definedName>
    <definedName name="hgh" localSheetId="1" hidden="1">{#N/A,#N/A,FALSE,"단가표지"}</definedName>
    <definedName name="hgh" hidden="1">{#N/A,#N/A,FALSE,"단가표지"}</definedName>
    <definedName name="hghg" localSheetId="1" hidden="1">{#N/A,#N/A,FALSE,"운반시간"}</definedName>
    <definedName name="hghg" hidden="1">{#N/A,#N/A,FALSE,"운반시간"}</definedName>
    <definedName name="hgj" localSheetId="1" hidden="1">{#N/A,#N/A,FALSE,"Sheet6"}</definedName>
    <definedName name="hgj" hidden="1">{#N/A,#N/A,FALSE,"Sheet6"}</definedName>
    <definedName name="hh" hidden="1">{#N/A,#N/A,FALSE,"명세표"}</definedName>
    <definedName name="HHG" localSheetId="0">[0]!NNC</definedName>
    <definedName name="HHH" localSheetId="1" hidden="1">#REF!</definedName>
    <definedName name="HHH" hidden="1">#REF!</definedName>
    <definedName name="HHHH" localSheetId="1" hidden="1">#REF!</definedName>
    <definedName name="HHHH" hidden="1">#REF!</definedName>
    <definedName name="hhhhhftre" localSheetId="1" hidden="1">{#N/A,#N/A,FALSE,"현장 NCR 분석";#N/A,#N/A,FALSE,"현장품질감사";#N/A,#N/A,FALSE,"현장품질감사"}</definedName>
    <definedName name="hhhhhftre" hidden="1">{#N/A,#N/A,FALSE,"현장 NCR 분석";#N/A,#N/A,FALSE,"현장품질감사";#N/A,#N/A,FALSE,"현장품질감사"}</definedName>
    <definedName name="HHK" localSheetId="0">견적서!HHK</definedName>
    <definedName name="hj" localSheetId="1" hidden="1">{#N/A,#N/A,FALSE,"Sheet6"}</definedName>
    <definedName name="hj" hidden="1">{#N/A,#N/A,FALSE,"Sheet6"}</definedName>
    <definedName name="hjk" localSheetId="0">견적서!hjk</definedName>
    <definedName name="HJK" localSheetId="1" hidden="1">{#N/A,#N/A,FALSE,"이태원철근"}</definedName>
    <definedName name="hkj" localSheetId="1" hidden="1">{#N/A,#N/A,FALSE,"혼합골재"}</definedName>
    <definedName name="hkj" hidden="1">{#N/A,#N/A,FALSE,"혼합골재"}</definedName>
    <definedName name="HL" localSheetId="0">#REF!</definedName>
    <definedName name="HMHM"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R" localSheetId="0">#REF!</definedName>
    <definedName name="HSH" localSheetId="0">#REF!</definedName>
    <definedName name="HSR" localSheetId="1" hidden="1">{"'용역비'!$A$4:$C$8"}</definedName>
    <definedName name="HSR" hidden="1">{"'용역비'!$A$4:$C$8"}</definedName>
    <definedName name="HT" localSheetId="1" hidden="1">{"'별표'!$N$220"}</definedName>
    <definedName name="HT" hidden="1">{"'별표'!$N$220"}</definedName>
    <definedName name="HTD" localSheetId="0">견적서!HTD</definedName>
    <definedName name="HTH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0" hidden="1">{"'단계별시설공사비'!$A$3:$K$51"}</definedName>
    <definedName name="HTML_Control" localSheetId="1" hidden="1">{"'건축내역'!$A$1:$L$413"}</definedName>
    <definedName name="HTML_Control" hidden="1">{"'단계별시설공사비'!$A$3:$K$51"}</definedName>
    <definedName name="HTML_Description" hidden="1">""</definedName>
    <definedName name="HTML_Email" hidden="1">""</definedName>
    <definedName name="HTML_Header" localSheetId="1" hidden="1">"건축내역"</definedName>
    <definedName name="HTML_Header" hidden="1">"사업비총괄"</definedName>
    <definedName name="HTML_LastUpdate" localSheetId="1" hidden="1">"00-11-13"</definedName>
    <definedName name="HTML_LastUpdate" hidden="1">"01-06-17"</definedName>
    <definedName name="HTML_LineAfter" hidden="1">FALSE</definedName>
    <definedName name="HTML_LineBefore" hidden="1">FALSE</definedName>
    <definedName name="HTML_Name" localSheetId="1" hidden="1">"HongJin Agriculture Korea"</definedName>
    <definedName name="HTML_Name" hidden="1">"김정호"</definedName>
    <definedName name="HTML_OBDlg2" hidden="1">TRUE</definedName>
    <definedName name="HTML_OBDlg4" hidden="1">TRUE</definedName>
    <definedName name="HTML_OS" hidden="1">0</definedName>
    <definedName name="HTML_PathFile" localSheetId="1" hidden="1">"C:\001WORK\MyHTML.htm"</definedName>
    <definedName name="HTML_PathFile" hidden="1">"C:\My Documents\6.htm"</definedName>
    <definedName name="HTML_Title" localSheetId="1" hidden="1">"cost2010"</definedName>
    <definedName name="HTML_Title" hidden="1">"비용산출"</definedName>
    <definedName name="HTML1_1" hidden="1">"'[98계획ⅱ.XLS]98총괄'!$A$2:$F$16"</definedName>
    <definedName name="HTML1_10" hidden="1">""</definedName>
    <definedName name="HTML1_11" hidden="1">1</definedName>
    <definedName name="HTML1_12" hidden="1">"C:\My Documents\cck\MyHTML.htm"</definedName>
    <definedName name="HTML1_2" hidden="1">1</definedName>
    <definedName name="HTML1_3" hidden="1">"98계획ⅱ.XL"</definedName>
    <definedName name="HTML1_4" hidden="1">"98총괄"</definedName>
    <definedName name="HTML1_5" hidden="1">""</definedName>
    <definedName name="HTML1_6" hidden="1">1</definedName>
    <definedName name="HTML1_7" hidden="1">1</definedName>
    <definedName name="HTML1_8" hidden="1">"97-12-10"</definedName>
    <definedName name="HTML1_9" hidden="1">"hyogye01"</definedName>
    <definedName name="HTMLCount" hidden="1">1</definedName>
    <definedName name="HTR" localSheetId="1" hidden="1">{#N/A,#N/A,FALSE,"이태원철근"}</definedName>
    <definedName name="HTR" hidden="1">{#N/A,#N/A,FALSE,"이태원철근"}</definedName>
    <definedName name="htt" localSheetId="1" hidden="1">{#N/A,#N/A,FALSE,"CCTV"}</definedName>
    <definedName name="htt" hidden="1">{#N/A,#N/A,FALSE,"CCTV"}</definedName>
    <definedName name="HWL" localSheetId="0">#REF!</definedName>
    <definedName name="HWR" localSheetId="0">#REF!</definedName>
    <definedName name="hyh" localSheetId="0">[0]!ytjuy</definedName>
    <definedName name="ID" localSheetId="0">#REF!,#REF!</definedName>
    <definedName name="ii" localSheetId="1" hidden="1">{#N/A,#N/A,FALSE,"지침";#N/A,#N/A,FALSE,"환경분석";#N/A,#N/A,FALSE,"Sheet16"}</definedName>
    <definedName name="ii" hidden="1">{#N/A,#N/A,FALSE,"지침";#N/A,#N/A,FALSE,"환경분석";#N/A,#N/A,FALSE,"Sheet16"}</definedName>
    <definedName name="III" localSheetId="1" hidden="1">{#N/A,#N/A,FALSE,"Sheet6"}</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 hidden="1">{"'용역비'!$A$4:$C$8"}</definedName>
    <definedName name="IIII" hidden="1">{"'용역비'!$A$4:$C$8"}</definedName>
    <definedName name="iiiii" localSheetId="1" hidden="1">{"'자리배치도'!$AG$1:$CI$28"}</definedName>
    <definedName name="iiiii" hidden="1">{"'자리배치도'!$AG$1:$CI$28"}</definedName>
    <definedName name="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i" localSheetId="1" hidden="1">{#N/A,#N/A,FALSE,"지침";#N/A,#N/A,FALSE,"환경분석";#N/A,#N/A,FALSE,"Sheet16"}</definedName>
    <definedName name="iiiiiiiii" hidden="1">{#N/A,#N/A,FALSE,"지침";#N/A,#N/A,FALSE,"환경분석";#N/A,#N/A,FALSE,"Sheet16"}</definedName>
    <definedName name="IIJELLS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 localSheetId="0">견적서!ghgfh</definedName>
    <definedName name="i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1" hidden="1">{"'광피스표'!$A$3:$N$54"}</definedName>
    <definedName name="IJ" hidden="1">{"'광피스표'!$A$3:$N$54"}</definedName>
    <definedName name="imsi" localSheetId="1" hidden="1">#REF!</definedName>
    <definedName name="imsi" hidden="1">#REF!</definedName>
    <definedName name="IOI" localSheetId="1" hidden="1">{"'용역비'!$A$4:$C$8"}</definedName>
    <definedName name="IOI" hidden="1">{"'용역비'!$A$4:$C$8"}</definedName>
    <definedName name="ITEM" localSheetId="0">[15]ITEM!#REF!</definedName>
    <definedName name="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O" localSheetId="1" hidden="1">{#N/A,#N/A,FALSE,"속도"}</definedName>
    <definedName name="IUO" hidden="1">{#N/A,#N/A,FALSE,"속도"}</definedName>
    <definedName name="iuu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{"'용역비'!$A$4:$C$8"}</definedName>
    <definedName name="jaje1" localSheetId="0">#REF!</definedName>
    <definedName name="jghjhg" localSheetId="1" hidden="1">{#N/A,#N/A,FALSE,"이태원철근"}</definedName>
    <definedName name="jghjhg" hidden="1">{#N/A,#N/A,FALSE,"이태원철근"}</definedName>
    <definedName name="JH" hidden="1">{"'광피스표'!$A$3:$N$54"}</definedName>
    <definedName name="jhewjopf" localSheetId="1" hidden="1">{#N/A,#N/A,TRUE,"토적및재료집계";#N/A,#N/A,TRUE,"토적및재료집계";#N/A,#N/A,TRUE,"단위량"}</definedName>
    <definedName name="jhewjopf" hidden="1">{#N/A,#N/A,TRUE,"토적및재료집계";#N/A,#N/A,TRUE,"토적및재료집계";#N/A,#N/A,TRUE,"단위량"}</definedName>
    <definedName name="jhg" localSheetId="0">견적서!jhg</definedName>
    <definedName name="jhjg" localSheetId="1" hidden="1">{#N/A,#N/A,FALSE,"조골재"}</definedName>
    <definedName name="jhjg" hidden="1">{#N/A,#N/A,FALSE,"조골재"}</definedName>
    <definedName name="jhjh" localSheetId="1" hidden="1">{#N/A,#N/A,FALSE,"표지목차"}</definedName>
    <definedName name="jhjh" hidden="1">{#N/A,#N/A,FALSE,"표지목차"}</definedName>
    <definedName name="jihoo" localSheetId="1" hidden="1">{#N/A,#N/A,FALSE,"전력간선"}</definedName>
    <definedName name="jihoo" hidden="1">{#N/A,#N/A,FALSE,"전력간선"}</definedName>
    <definedName name="jjddftg" localSheetId="1" hidden="1">{#N/A,#N/A,FALSE,"현장 NCR 분석";#N/A,#N/A,FALSE,"현장품질감사";#N/A,#N/A,FALSE,"현장품질감사"}</definedName>
    <definedName name="jjddftg" hidden="1">{#N/A,#N/A,FALSE,"현장 NCR 분석";#N/A,#N/A,FALSE,"현장품질감사";#N/A,#N/A,FALSE,"현장품질감사"}</definedName>
    <definedName name="JJFOR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1" hidden="1">#REF!</definedName>
    <definedName name="JJJ" hidden="1">#REF!</definedName>
    <definedName name="JJJJ"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M" localSheetId="0">[0]!호서</definedName>
    <definedName name="JJSU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{#N/A,#N/A,FALSE,"현장 NCR 분석";#N/A,#N/A,FALSE,"현장품질감사";#N/A,#N/A,FALSE,"현장품질감사"}</definedName>
    <definedName name="jklklj" localSheetId="0">#REF!</definedName>
    <definedName name="JPG" localSheetId="0">견적서!JPG</definedName>
    <definedName name="JSGSUGSGJSDGS" hidden="1">{"'광피스표'!$A$3:$N$54"}</definedName>
    <definedName name="JSH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NG3" hidden="1">{#N/A,#N/A,FALSE,"QUOT_960527"}</definedName>
    <definedName name="JUU" localSheetId="0">[0]!FGF</definedName>
    <definedName name="juy" localSheetId="1" hidden="1">{"'광피스표'!$A$3:$N$54"}</definedName>
    <definedName name="juy" hidden="1">{"'광피스표'!$A$3:$N$54"}</definedName>
    <definedName name="JUYGDF" localSheetId="0">[0]!SSX</definedName>
    <definedName name="juyjuy" localSheetId="0">견적서!juyjuy</definedName>
    <definedName name="JYJ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 localSheetId="0">견적서!jyt</definedName>
    <definedName name="jytr" localSheetId="0">견적서!jytr</definedName>
    <definedName name="jyu" localSheetId="0">견적서!jhg</definedName>
    <definedName name="jyuj" localSheetId="0">[0]!yth</definedName>
    <definedName name="k" localSheetId="0">#REF!</definedName>
    <definedName name="KAJIKFJ" localSheetId="1" hidden="1">#REF!</definedName>
    <definedName name="KAJIKFJ" hidden="1">#REF!</definedName>
    <definedName name="KB" localSheetId="1" hidden="1">{"'광피스표'!$A$3:$N$54"}</definedName>
    <definedName name="KB" hidden="1">{"'광피스표'!$A$3:$N$54"}</definedName>
    <definedName name="KDKDK" localSheetId="1" hidden="1">{#N/A,#N/A,FALSE,"조골재"}</definedName>
    <definedName name="KDKDK" hidden="1">{#N/A,#N/A,FALSE,"조골재"}</definedName>
    <definedName name="k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GB" localSheetId="0">[0]!uiy</definedName>
    <definedName name="kiuk" localSheetId="0">견적서!jhg</definedName>
    <definedName name="KJH" localSheetId="0">견적서!KJH</definedName>
    <definedName name="KJJHJDFF" hidden="1">"99-02-10"</definedName>
    <definedName name="kjuj" localSheetId="0">[0]!tyj</definedName>
    <definedName name="KKA"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 localSheetId="0">[0]!SSR</definedName>
    <definedName name="KKDA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1" hidden="1">#REF!</definedName>
    <definedName name="KKKAAAA" hidden="1">{"'광피스표'!$A$3:$N$54"}</definedName>
    <definedName name="KK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 localSheetId="1" hidden="1">{#N/A,#N/A,FALSE,"주간공정";#N/A,#N/A,FALSE,"주간보고";#N/A,#N/A,FALSE,"주간공정표"}</definedName>
    <definedName name="KKKKK" hidden="1">{#N/A,#N/A,FALSE,"주간공정";#N/A,#N/A,FALSE,"주간보고";#N/A,#N/A,FALSE,"주간공정표"}</definedName>
    <definedName name="KKKSJ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 localSheetId="0">[0]!tyj</definedName>
    <definedName name="KKSIIE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pqeiwri" hidden="1">#REF!</definedName>
    <definedName name="KSJIWKSJ" hidden="1">#REF!</definedName>
    <definedName name="ksk" hidden="1">#REF!</definedName>
    <definedName name="ktf" hidden="1">#REF!</definedName>
    <definedName name="kty" hidden="1">#REF!</definedName>
    <definedName name="KU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 localSheetId="0">#REF!</definedName>
    <definedName name="l" localSheetId="1" hidden="1">{#N/A,#N/A,FALSE,"이태원철근"}</definedName>
    <definedName name="l.w일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w일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4배관" localSheetId="0">#REF!</definedName>
    <definedName name="L4배관값" localSheetId="0">#REF!</definedName>
    <definedName name="L4접지선" localSheetId="0">#REF!</definedName>
    <definedName name="L4접지선값" localSheetId="0">#REF!</definedName>
    <definedName name="L4주간선" localSheetId="0">#REF!</definedName>
    <definedName name="L4주간선값" localSheetId="0">#REF!</definedName>
    <definedName name="L5배관" localSheetId="0">#REF!</definedName>
    <definedName name="L5배관값" localSheetId="0">#REF!</definedName>
    <definedName name="L5접지선" localSheetId="0">#REF!</definedName>
    <definedName name="L5접지선값" localSheetId="0">#REF!</definedName>
    <definedName name="L5주간선" localSheetId="0">#REF!</definedName>
    <definedName name="L5주간선값" localSheetId="0">#REF!</definedName>
    <definedName name="L6배관" localSheetId="0">#REF!</definedName>
    <definedName name="L6배관값" localSheetId="0">#REF!</definedName>
    <definedName name="L6접지선" localSheetId="0">#REF!</definedName>
    <definedName name="L6접지선값" localSheetId="0">#REF!</definedName>
    <definedName name="L6주간선" localSheetId="0">#REF!</definedName>
    <definedName name="L6주간선값" localSheetId="0">#REF!</definedName>
    <definedName name="LA" localSheetId="0">#REF!</definedName>
    <definedName name="labor" localSheetId="0">#REF!</definedName>
    <definedName name="LAK"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 localSheetId="0">#REF!</definedName>
    <definedName name="lan" localSheetId="1" hidden="1">{#N/A,#N/A,FALSE,"전력간선"}</definedName>
    <definedName name="lan" hidden="1">{#N/A,#N/A,FALSE,"전력간선"}</definedName>
    <definedName name="LAST" localSheetId="0">#REF!</definedName>
    <definedName name="LC산출" localSheetId="1" hidden="1">{#N/A,#N/A,FALSE,"사업총괄";#N/A,#N/A,FALSE,"장비사업";#N/A,#N/A,FALSE,"철구사업";#N/A,#N/A,FALSE,"준설사업"}</definedName>
    <definedName name="LC산출" hidden="1">{#N/A,#N/A,FALSE,"사업총괄";#N/A,#N/A,FALSE,"장비사업";#N/A,#N/A,FALSE,"철구사업";#N/A,#N/A,FALSE,"준설사업"}</definedName>
    <definedName name="letter" hidden="1">{#N/A,#N/A,FALSE,"QUOT_960527"}</definedName>
    <definedName name="lim" localSheetId="1" hidden="1">{#N/A,#N/A,FALSE,"혼합골재"}</definedName>
    <definedName name="lim" hidden="1">{#N/A,#N/A,FALSE,"혼합골재"}</definedName>
    <definedName name="LINFFU" hidden="1">{"'광피스표'!$A$3:$N$54"}</definedName>
    <definedName name="LIUJHG" localSheetId="1" hidden="1">#REF!</definedName>
    <definedName name="LIUJHG" hidden="1">#REF!</definedName>
    <definedName name="lj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DIEKK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1" hidden="1">#REF!</definedName>
    <definedName name="lll" hidden="1">#REF!</definedName>
    <definedName name="LLLL" localSheetId="0">BlankMacro1</definedName>
    <definedName name="LLLLLL" localSheetId="0">BlankMacro1</definedName>
    <definedName name="LLLS"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 localSheetId="0">[0]!CCF</definedName>
    <definedName name="LLSIEKDKD"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 localSheetId="0">#REF!</definedName>
    <definedName name="lo" hidden="1">{"'광피스표'!$A$3:$N$54"}</definedName>
    <definedName name="LP___4" localSheetId="0">#REF!</definedName>
    <definedName name="LPI" localSheetId="0">#REF!</definedName>
    <definedName name="LSH" localSheetId="0">#REF!</definedName>
    <definedName name="lsllslsls" localSheetId="1" hidden="1">{#N/A,#N/A,FALSE,"주간공정";#N/A,#N/A,FALSE,"주간보고";#N/A,#N/A,FALSE,"주간공정표"}</definedName>
    <definedName name="lsllslsls" hidden="1">{#N/A,#N/A,FALSE,"주간공정";#N/A,#N/A,FALSE,"주간보고";#N/A,#N/A,FALSE,"주간공정표"}</definedName>
    <definedName name="L형옹벽" localSheetId="0">[12]일위대가!#REF!</definedName>
    <definedName name="m" localSheetId="0">#REF!</definedName>
    <definedName name="M1.더하기" localSheetId="0">견적서!M1.더하기</definedName>
    <definedName name="M1.빼기" localSheetId="0">견적서!M1.빼기</definedName>
    <definedName name="Macro4" localSheetId="0">[16]!Macro4</definedName>
    <definedName name="MHL175W" localSheetId="0">#REF!</definedName>
    <definedName name="MHL250W" localSheetId="0">#REF!</definedName>
    <definedName name="MHL400W" localSheetId="0">#REF!</definedName>
    <definedName name="mj" localSheetId="1" hidden="1">{#N/A,#N/A,FALSE,"표지"}</definedName>
    <definedName name="mj" hidden="1">{#N/A,#N/A,FALSE,"표지"}</definedName>
    <definedName name="MK" localSheetId="1" hidden="1">{#N/A,#N/A,TRUE,"총괄"}</definedName>
    <definedName name="MK" hidden="1">{#N/A,#N/A,TRUE,"총괄"}</definedName>
    <definedName name="mm" localSheetId="1" hidden="1">{#N/A,#N/A,TRUE,"토적및재료집계";#N/A,#N/A,TRUE,"토적및재료집계";#N/A,#N/A,TRUE,"단위량"}</definedName>
    <definedName name="mm" hidden="1">{#N/A,#N/A,TRUE,"토적및재료집계";#N/A,#N/A,TRUE,"토적및재료집계";#N/A,#N/A,TRUE,"단위량"}</definedName>
    <definedName name="MMM"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jgtt" localSheetId="1" hidden="1">{#N/A,#N/A,FALSE,"현장 NCR 분석";#N/A,#N/A,FALSE,"현장품질감사";#N/A,#N/A,FALSE,"현장품질감사"}</definedName>
    <definedName name="mmmjgtt" hidden="1">{#N/A,#N/A,FALSE,"현장 NCR 분석";#N/A,#N/A,FALSE,"현장품질감사";#N/A,#N/A,FALSE,"현장품질감사"}</definedName>
    <definedName name="mmmm" localSheetId="1" hidden="1">{#N/A,#N/A,FALSE,"포장단가"}</definedName>
    <definedName name="mmmm" hidden="1">{#N/A,#N/A,FALSE,"포장단가"}</definedName>
    <definedName name="MONEY" localSheetId="0">#REF!,#REF!</definedName>
    <definedName name="monitor" localSheetId="0">#REF!</definedName>
    <definedName name="N1S" localSheetId="0">#REF!</definedName>
    <definedName name="N2S" localSheetId="0">#REF!</definedName>
    <definedName name="N3S" localSheetId="0">#REF!</definedName>
    <definedName name="NDO" localSheetId="0">#REF!</definedName>
    <definedName name="nego검토"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 localSheetId="0">#REF!</definedName>
    <definedName name="NEWNAME" localSheetId="1" hidden="1">{#N/A,#N/A,FALSE,"CCTV"}</definedName>
    <definedName name="NEWNAME" hidden="1">{#N/A,#N/A,FALSE,"CCTV"}</definedName>
    <definedName name="ＮＥＹＯＫ" localSheetId="0">#REF!</definedName>
    <definedName name="n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O" localSheetId="0">[9]직공비!#REF!</definedName>
    <definedName name="NO." localSheetId="0">#REF!</definedName>
    <definedName name="NOMUBY" localSheetId="0">#REF!</definedName>
    <definedName name="NPI" localSheetId="0">#REF!</definedName>
    <definedName name="NSH" localSheetId="0">#REF!</definedName>
    <definedName name="NSO" localSheetId="0">#REF!</definedName>
    <definedName name="NUM" localSheetId="0">[9]직공비!#REF!</definedName>
    <definedName name="NUMBER" localSheetId="0">#REF!</definedName>
    <definedName name="O" localSheetId="1" hidden="1">{#N/A,#N/A,FALSE,"견적갑지";#N/A,#N/A,FALSE,"총괄표";#N/A,#N/A,FALSE,"철골공사";#N/A,#N/A,FALSE,"토목공사";#N/A,#N/A,FALSE,"판넬전기공사"}</definedName>
    <definedName name="O" hidden="1">{#N/A,#N/A,FALSE,"견적갑지";#N/A,#N/A,FALSE,"총괄표";#N/A,#N/A,FALSE,"철골공사";#N/A,#N/A,FALSE,"토목공사";#N/A,#N/A,FALSE,"판넬전기공사"}</definedName>
    <definedName name="ocf" hidden="1">#REF!</definedName>
    <definedName name="ODD" localSheetId="1" hidden="1">{#N/A,#N/A,FALSE,"명세표"}</definedName>
    <definedName name="ODD" hidden="1">{#N/A,#N/A,FALSE,"명세표"}</definedName>
    <definedName name="OH" localSheetId="1" hidden="1">{#N/A,#N/A,FALSE,"명세표"}</definedName>
    <definedName name="OH" hidden="1">{#N/A,#N/A,FALSE,"명세표"}</definedName>
    <definedName name="OHH" localSheetId="1" hidden="1">{#N/A,#N/A,FALSE,"명세표"}</definedName>
    <definedName name="OHH" hidden="1">{#N/A,#N/A,FALSE,"명세표"}</definedName>
    <definedName name="OIL" localSheetId="1" hidden="1">{"'용역비'!$A$4:$C$8"}</definedName>
    <definedName name="OIL" hidden="1">{"'용역비'!$A$4:$C$8"}</definedName>
    <definedName name="oiy" localSheetId="1" hidden="1">{#N/A,#N/A,FALSE,"포장2"}</definedName>
    <definedName name="oiy" hidden="1">{#N/A,#N/A,FALSE,"포장2"}</definedName>
    <definedName name="old예산" localSheetId="1" hidden="1">{#N/A,#N/A,TRUE,"손익보고"}</definedName>
    <definedName name="old예산" hidden="1">{#N/A,#N/A,TRUE,"손익보고"}</definedName>
    <definedName name="ONP" hidden="1">#REF!</definedName>
    <definedName name="OOO" localSheetId="0">#REF!</definedName>
    <definedName name="OOO" localSheetId="1" hidden="1">#REF!</definedName>
    <definedName name="oooo" localSheetId="1" hidden="1">{#N/A,#N/A,FALSE,"조골재"}</definedName>
    <definedName name="oooo" hidden="1">{#N/A,#N/A,FALSE,"조골재"}</definedName>
    <definedName name="oooooo" localSheetId="1" hidden="1">{"'자리배치도'!$AG$1:$CI$28"}</definedName>
    <definedName name="oooooo" hidden="1">{"'자리배치도'!$AG$1:$CI$28"}</definedName>
    <definedName name="OP" localSheetId="0" hidden="1">#REF!</definedName>
    <definedName name="OP" localSheetId="1" hidden="1">#REF!</definedName>
    <definedName name="OP" hidden="1">#REF!</definedName>
    <definedName name="opo" localSheetId="1" hidden="1">{#N/A,#N/A,FALSE,"지침";#N/A,#N/A,FALSE,"환경분석";#N/A,#N/A,FALSE,"Sheet16"}</definedName>
    <definedName name="opo" hidden="1">{#N/A,#N/A,FALSE,"지침";#N/A,#N/A,FALSE,"환경분석";#N/A,#N/A,FALSE,"Sheet16"}</definedName>
    <definedName name="OPOP" localSheetId="1" hidden="1">[84]수량산출!#REF!</definedName>
    <definedName name="OPOP" hidden="1">[85]수량산출!#REF!</definedName>
    <definedName name="OPP" localSheetId="1" hidden="1">#REF!</definedName>
    <definedName name="OPP" hidden="1">#REF!</definedName>
    <definedName name="OPPP" hidden="1">[86]수량산출!$A$3:$H$8539</definedName>
    <definedName name="ORDER1" hidden="1">255</definedName>
    <definedName name="ORDER2" hidden="1">255</definedName>
    <definedName name="owoel" hidden="1">#REF!</definedName>
    <definedName name="P" localSheetId="0">'[17]인건-측정'!#REF!</definedName>
    <definedName name="P.R.D공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P.R.D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PASS" localSheetId="0">#REF!</definedName>
    <definedName name="PE" localSheetId="0">#REF!</definedName>
    <definedName name="PH" localSheetId="0">#REF!</definedName>
    <definedName name="piiuer" hidden="1">#REF!</definedName>
    <definedName name="plint_titles" localSheetId="0">#REF!</definedName>
    <definedName name="plus" localSheetId="1" hidden="1">{#N/A,#N/A,FALSE,"Sheet1"}</definedName>
    <definedName name="plus" hidden="1">{#N/A,#N/A,FALSE,"Sheet1"}</definedName>
    <definedName name="plus견적서" localSheetId="1" hidden="1">{#N/A,#N/A,FALSE,"Sheet1"}</definedName>
    <definedName name="plus견적서" hidden="1">{#N/A,#N/A,FALSE,"Sheet1"}</definedName>
    <definedName name="POI" hidden="1">#REF!</definedName>
    <definedName name="pp" localSheetId="0">#REF!,#REF!</definedName>
    <definedName name="PPP" localSheetId="0">#REF!</definedName>
    <definedName name="PPP" localSheetId="1" hidden="1">#REF!</definedName>
    <definedName name="ppppp" localSheetId="1" hidden="1">{"'자리배치도'!$AG$1:$CI$28"}</definedName>
    <definedName name="ppppp" hidden="1">{"'자리배치도'!$AG$1:$CI$28"}</definedName>
    <definedName name="_xlnm.Print_Area" localSheetId="2">갑지!$A$1:$O$23</definedName>
    <definedName name="_xlnm.Print_Area" localSheetId="0">견적서!$A$1:$AR$36</definedName>
    <definedName name="_xlnm.Print_Area" localSheetId="13">기계경비_공통!$B$1:$AD$36</definedName>
    <definedName name="_xlnm.Print_Area" localSheetId="14">기계경비적용기준_공통!$A$1:$L$31</definedName>
    <definedName name="_xlnm.Print_Area" localSheetId="12">기계경비총괄표_공통!$B$1:$I$36</definedName>
    <definedName name="_xlnm.Print_Area" localSheetId="5">내역서!$A$1:$M$38</definedName>
    <definedName name="_xlnm.Print_Area" localSheetId="16">노임단가!$A$1:$F$22</definedName>
    <definedName name="_xlnm.Print_Area" localSheetId="9">단가비교표!$A$1:$P$32</definedName>
    <definedName name="_xlnm.Print_Area" localSheetId="11">단가산출_공통!$B$1:$DA$114</definedName>
    <definedName name="_xlnm.Print_Area" localSheetId="10">단가산출총괄표_공통!$B$1:$J$6</definedName>
    <definedName name="_xlnm.Print_Area" localSheetId="15">수량산출서!$A$1:$F$45</definedName>
    <definedName name="_xlnm.Print_Area" localSheetId="3">원가계산서!$A$1:$K$29</definedName>
    <definedName name="_xlnm.Print_Area" localSheetId="7">일위대가!$A$1:$N$162</definedName>
    <definedName name="_xlnm.Print_Area" localSheetId="8">'일위대가 소요공수 산출표'!$A$1:$V$122</definedName>
    <definedName name="_xlnm.Print_Area" localSheetId="6">일위대가총괄표!$A$1:$M$32</definedName>
    <definedName name="_xlnm.Print_Area" localSheetId="4">총괄집계표!$A$1:$M$36</definedName>
    <definedName name="_xlnm.Print_Area" localSheetId="1">표지!$A$1:$A$96</definedName>
    <definedName name="PRINT_AREA_MI" localSheetId="0">#REF!</definedName>
    <definedName name="Print_Area\C" localSheetId="0">#REF!</definedName>
    <definedName name="PRINT_TILTES" localSheetId="0">#REF!</definedName>
    <definedName name="PRINT_TITEL" localSheetId="0">#REF!</definedName>
    <definedName name="print_titil" localSheetId="0">#REF!</definedName>
    <definedName name="Print_TITLE" localSheetId="0">#REF!</definedName>
    <definedName name="_xlnm.Print_Titles" localSheetId="13">기계경비_공통!$1:$3</definedName>
    <definedName name="_xlnm.Print_Titles" localSheetId="12">기계경비총괄표_공통!$1:$3</definedName>
    <definedName name="_xlnm.Print_Titles" localSheetId="11">단가산출_공통!$1:$3</definedName>
    <definedName name="_xlnm.Print_Titles" localSheetId="10">단가산출총괄표_공통!$1:$3</definedName>
    <definedName name="_xlnm.Print_Titles" localSheetId="7">일위대가!$1:$2</definedName>
    <definedName name="_xlnm.Print_Titles" localSheetId="8">'일위대가 소요공수 산출표'!$1:$2</definedName>
    <definedName name="PRINT_TITLES_MI" localSheetId="0">#REF!</definedName>
    <definedName name="PRINT_TITSES" localSheetId="0">#REF!</definedName>
    <definedName name="Printed_Titles" localSheetId="0">#REF!</definedName>
    <definedName name="printer" localSheetId="0">#REF!</definedName>
    <definedName name="PRINTER_AREA" localSheetId="0">#REF!</definedName>
    <definedName name="printer_Titles" localSheetId="0">#REF!</definedName>
    <definedName name="printer_ttitle" localSheetId="0">#REF!</definedName>
    <definedName name="PRINTTITLES" localSheetId="0">#REF!</definedName>
    <definedName name="psie" localSheetId="1" hidden="1">#REF!</definedName>
    <definedName name="psie" hidden="1">#REF!</definedName>
    <definedName name="Q" localSheetId="0">BlankMacro1</definedName>
    <definedName name="q234562456" localSheetId="1" hidden="1">{"'용역비'!$A$4:$C$8"}</definedName>
    <definedName name="q234562456" hidden="1">{"'용역비'!$A$4:$C$8"}</definedName>
    <definedName name="Q3WEE" localSheetId="1" hidden="1">{#N/A,#N/A,FALSE,"조골재"}</definedName>
    <definedName name="Q3WEE" hidden="1">{#N/A,#N/A,FALSE,"조골재"}</definedName>
    <definedName name="QA" localSheetId="0" hidden="1">#REF!</definedName>
    <definedName name="QA" localSheetId="1" hidden="1">#REF!</definedName>
    <definedName name="QA" hidden="1">#REF!</definedName>
    <definedName name="qas" localSheetId="0">[0]!ㅁㄴㄹㅇㄹ</definedName>
    <definedName name="qdr" localSheetId="0">[0]!REEG</definedName>
    <definedName name="qedgagsd" localSheetId="1" hidden="1">#REF!</definedName>
    <definedName name="qedgagsd" hidden="1">#REF!</definedName>
    <definedName name="QFQF" localSheetId="1" hidden="1">#REF!</definedName>
    <definedName name="QFQF" hidden="1">#REF!</definedName>
    <definedName name="qk" localSheetId="1" hidden="1">{"'자리배치도'!$AG$1:$CI$28"}</definedName>
    <definedName name="qk" hidden="1">{"'자리배치도'!$AG$1:$CI$28"}</definedName>
    <definedName name="QKQH" localSheetId="0">[18]내역!#REF!,[18]내역!#REF!,[18]내역!#REF!,[18]내역!#REF!</definedName>
    <definedName name="qkqh1" localSheetId="1" hidden="1">{#N/A,#N/A,FALSE,"명세표"}</definedName>
    <definedName name="qkqh1" hidden="1">{#N/A,#N/A,FALSE,"명세표"}</definedName>
    <definedName name="QLQL" localSheetId="0">#REF!</definedName>
    <definedName name="qq" localSheetId="0">#REF!</definedName>
    <definedName name="qq" localSheetId="1" hidden="1">{#N/A,#N/A,FALSE,"CCTV"}</definedName>
    <definedName name="QQA" localSheetId="0">견적서!QQA</definedName>
    <definedName name="QQQ" localSheetId="0">[0]!CVDSD</definedName>
    <definedName name="QQQ" localSheetId="1" hidden="1">#REF!</definedName>
    <definedName name="qqqq" localSheetId="0">Dlog_Show</definedName>
    <definedName name="qqqq" localSheetId="1" hidden="1">{#N/A,#N/A,FALSE,"현장 NCR 분석";#N/A,#N/A,FALSE,"현장품질감사";#N/A,#N/A,FALSE,"현장품질감사"}</definedName>
    <definedName name="QQQQQQ"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rqer" hidden="1">#REF!</definedName>
    <definedName name="qsdf" localSheetId="1" hidden="1">{"'Firr(선)'!$AS$1:$AY$62","'Firr(사)'!$AS$1:$AY$62","'Firr(회)'!$AS$1:$AY$62","'Firr(선)'!$L$1:$V$62","'Firr(사)'!$L$1:$V$62","'Firr(회)'!$L$1:$V$62"}</definedName>
    <definedName name="qsdf" hidden="1">{"'Firr(선)'!$AS$1:$AY$62","'Firr(사)'!$AS$1:$AY$62","'Firr(회)'!$AS$1:$AY$62","'Firr(선)'!$L$1:$V$62","'Firr(사)'!$L$1:$V$62","'Firr(회)'!$L$1:$V$62"}</definedName>
    <definedName name="qw" localSheetId="0" hidden="1">{#N/A,#N/A,FALSE,"단가표지"}</definedName>
    <definedName name="QW" localSheetId="1" hidden="1">{#N/A,#N/A,FALSE,"배수2"}</definedName>
    <definedName name="qw" hidden="1">{#N/A,#N/A,FALSE,"단가표지"}</definedName>
    <definedName name="QWE" localSheetId="1" hidden="1">#REF!</definedName>
    <definedName name="QWE" hidden="1">{#N/A,#N/A,FALSE,"이태원철근"}</definedName>
    <definedName name="QWER" localSheetId="1" hidden="1">{#N/A,#N/A,FALSE,"이태원철근"}</definedName>
    <definedName name="QWER" hidden="1">{#N/A,#N/A,FALSE,"이태원철근"}</definedName>
    <definedName name="qwert" localSheetId="0">#REF!</definedName>
    <definedName name="qwes" localSheetId="1" hidden="1">{#N/A,#N/A,FALSE,"현장 NCR 분석";#N/A,#N/A,FALSE,"현장품질감사";#N/A,#N/A,FALSE,"현장품질감사"}</definedName>
    <definedName name="qwes" hidden="1">{#N/A,#N/A,FALSE,"현장 NCR 분석";#N/A,#N/A,FALSE,"현장품질감사";#N/A,#N/A,FALSE,"현장품질감사"}</definedName>
    <definedName name="QWS" localSheetId="1" hidden="1">#REF!</definedName>
    <definedName name="QWS" hidden="1">#REF!</definedName>
    <definedName name="qyk" localSheetId="1" hidden="1">{"'용역비'!$A$4:$C$8"}</definedName>
    <definedName name="qyk" hidden="1">{"'용역비'!$A$4:$C$8"}</definedName>
    <definedName name="raker"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ke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ker수량산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ker수량산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ker토공"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ker토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ange1" localSheetId="0">#REF!</definedName>
    <definedName name="range2" localSheetId="0">#REF!</definedName>
    <definedName name="range3" localSheetId="0">#REF!</definedName>
    <definedName name="_xlnm.Recorder" localSheetId="0">#REF!</definedName>
    <definedName name="REPORT" localSheetId="1" hidden="1">{#N/A,#N/A,TRUE,"대외공문"}</definedName>
    <definedName name="REPORT" hidden="1">{#N/A,#N/A,TRUE,"대외공문"}</definedName>
    <definedName name="rere" hidden="1">{#N/A,#N/A,FALSE,"견적갑지";#N/A,#N/A,FALSE,"총괄표";#N/A,#N/A,FALSE,"철골공사";#N/A,#N/A,FALSE,"토목공사";#N/A,#N/A,FALSE,"판넬전기공사"}</definedName>
    <definedName name="rff" localSheetId="0">[13]을!#REF!</definedName>
    <definedName name="RFYIFIOYGOPIO" localSheetId="1" hidden="1">#REF!</definedName>
    <definedName name="RFYIFIOYGOPIO" hidden="1">#REF!</definedName>
    <definedName name="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localSheetId="1" hidden="1">{"'용역비'!$A$4:$C$8"}</definedName>
    <definedName name="RH" hidden="1">{"'용역비'!$A$4:$C$8"}</definedName>
    <definedName name="RHDK" localSheetId="1" hidden="1">{#N/A,#N/A,FALSE,"이태원철근"}</definedName>
    <definedName name="RHDK" hidden="1">{#N/A,#N/A,FALSE,"이태원철근"}</definedName>
    <definedName name="rhkstp" localSheetId="1" hidden="1">{#N/A,#N/A,FALSE,"DAOCM 2차 검토"}</definedName>
    <definedName name="rhkstp" hidden="1">{#N/A,#N/A,FALSE,"DAOCM 2차 검토"}</definedName>
    <definedName name="RIRIRIRI" localSheetId="1" hidden="1">{#N/A,#N/A,FALSE,"이태원철근"}</definedName>
    <definedName name="RIRIRIRI" hidden="1">{#N/A,#N/A,FALSE,"이태원철근"}</definedName>
    <definedName name="RJJRJR" localSheetId="1" hidden="1">{#N/A,#N/A,FALSE,"주간공정";#N/A,#N/A,FALSE,"주간보고";#N/A,#N/A,FALSE,"주간공정표"}</definedName>
    <definedName name="RJJRJR" hidden="1">{#N/A,#N/A,FALSE,"주간공정";#N/A,#N/A,FALSE,"주간보고";#N/A,#N/A,FALSE,"주간공정표"}</definedName>
    <definedName name="RK" localSheetId="1" hidden="1">[83]수량산출!#REF!</definedName>
    <definedName name="RK" hidden="1">[83]수량산출!#REF!</definedName>
    <definedName name="rkdkd" localSheetId="1" hidden="1">{#N/A,#N/A,FALSE,"2~8번"}</definedName>
    <definedName name="rkdkd" hidden="1">{#N/A,#N/A,FALSE,"2~8번"}</definedName>
    <definedName name="RKRKRKRK" localSheetId="1" hidden="1">{#N/A,#N/A,FALSE,"주간공정";#N/A,#N/A,FALSE,"주간보고";#N/A,#N/A,FALSE,"주간공정표"}</definedName>
    <definedName name="RKRKRKRK" hidden="1">{#N/A,#N/A,FALSE,"주간공정";#N/A,#N/A,FALSE,"주간보고";#N/A,#N/A,FALSE,"주간공정표"}</definedName>
    <definedName name="rlr" localSheetId="0">#REF!</definedName>
    <definedName name="rnrnf" localSheetId="1" hidden="1">{"'호선별현황(방식)'!$K$22:$P$22","'호선별현황(방식)'!$K$22:$P$22"}</definedName>
    <definedName name="rnrnf" hidden="1">{"'호선별현황(방식)'!$K$22:$P$22","'호선별현황(방식)'!$K$22:$P$22"}</definedName>
    <definedName name="Royalty" localSheetId="1" hidden="1">{#N/A,#N/A,FALSE,"Sheet1"}</definedName>
    <definedName name="Royalty" hidden="1">{#N/A,#N/A,FALSE,"Sheet1"}</definedName>
    <definedName name="RR" localSheetId="0">'[19]2000전체분'!#REF!</definedName>
    <definedName name="RRR" localSheetId="0">#REF!</definedName>
    <definedName name="RRR" localSheetId="1" hidden="1">{#N/A,#N/A,FALSE,"포장2"}</definedName>
    <definedName name="rrrr"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rrr" localSheetId="1" hidden="1">{"'자리배치도'!$AG$1:$CI$28"}</definedName>
    <definedName name="rrrrrr" hidden="1">{"'자리배치도'!$AG$1:$CI$28"}</definedName>
    <definedName name="RT" localSheetId="0">#REF!,#REF!,#REF!</definedName>
    <definedName name="RTGH" localSheetId="1" hidden="1">{"'용역비'!$A$4:$C$8"}</definedName>
    <definedName name="RTGH" hidden="1">{"'용역비'!$A$4:$C$8"}</definedName>
    <definedName name="rth" hidden="1">#REF!</definedName>
    <definedName name="rty" localSheetId="0">#REF!,#REF!</definedName>
    <definedName name="RWER" localSheetId="1" hidden="1">{#N/A,#N/A,FALSE,"제목"}</definedName>
    <definedName name="RWER" hidden="1">{#N/A,#N/A,FALSE,"제목"}</definedName>
    <definedName name="RYUIRYU" localSheetId="1" hidden="1">{"'용역비'!$A$4:$C$8"}</definedName>
    <definedName name="RYUIRYU" hidden="1">{"'용역비'!$A$4:$C$8"}</definedName>
    <definedName name="ryuk" localSheetId="1" hidden="1">{"'용역비'!$A$4:$C$8"}</definedName>
    <definedName name="ryuk" hidden="1">{"'용역비'!$A$4:$C$8"}</definedName>
    <definedName name="r견적" localSheetId="1" hidden="1">{#N/A,#N/A,FALSE,"월공사비집계표양식 (7)";#N/A,#N/A,FALSE,"월공사비집계표양식 (7)"}</definedName>
    <definedName name="r견적" hidden="1">{#N/A,#N/A,FALSE,"월공사비집계표양식 (7)";#N/A,#N/A,FALSE,"월공사비집계표양식 (7)"}</definedName>
    <definedName name="S" localSheetId="0">BlankMacro1</definedName>
    <definedName name="SAFFGGF" hidden="1">"김명신"</definedName>
    <definedName name="SAN" localSheetId="0">#REF!</definedName>
    <definedName name="SAPBEXdnldView" hidden="1">"41UZB7GLN48S0KSOKHEOLAP7A"</definedName>
    <definedName name="SAPBEXsysID" hidden="1">"BWP"</definedName>
    <definedName name="SC주자재집계푶" hidden="1">{#N/A,#N/A,FALSE,"견적갑지";#N/A,#N/A,FALSE,"총괄표";#N/A,#N/A,FALSE,"철골공사";#N/A,#N/A,FALSE,"토목공사";#N/A,#N/A,FALSE,"판넬전기공사"}</definedName>
    <definedName name="sd" localSheetId="1" hidden="1">{#N/A,#N/A,FALSE,"전력간선"}</definedName>
    <definedName name="sd" hidden="1">{#N/A,#N/A,FALSE,"전력간선"}</definedName>
    <definedName name="SDA" localSheetId="1" hidden="1">{"'광피스표'!$A$3:$N$54"}</definedName>
    <definedName name="SDA" hidden="1">{"'광피스표'!$A$3:$N$54"}</definedName>
    <definedName name="SDAS" hidden="1">{"'Firr(선)'!$AS$1:$AY$62","'Firr(사)'!$AS$1:$AY$62","'Firr(회)'!$AS$1:$AY$62","'Firr(선)'!$L$1:$V$62","'Firr(사)'!$L$1:$V$62","'Firr(회)'!$L$1:$V$62"}</definedName>
    <definedName name="SDCFG\" localSheetId="1" hidden="1">{#N/A,#N/A,FALSE,"운반시간"}</definedName>
    <definedName name="SDCFG\" hidden="1">{#N/A,#N/A,FALSE,"운반시간"}</definedName>
    <definedName name="sdd" localSheetId="1" hidden="1">{#N/A,#N/A,FALSE,"전력간선"}</definedName>
    <definedName name="sdd" hidden="1">{#N/A,#N/A,FALSE,"전력간선"}</definedName>
    <definedName name="sder" localSheetId="1" hidden="1">{#N/A,#N/A,FALSE,"현장 NCR 분석";#N/A,#N/A,FALSE,"현장품질감사";#N/A,#N/A,FALSE,"현장품질감사"}</definedName>
    <definedName name="sder" hidden="1">{#N/A,#N/A,FALSE,"현장 NCR 분석";#N/A,#N/A,FALSE,"현장품질감사";#N/A,#N/A,FALSE,"현장품질감사"}</definedName>
    <definedName name="SDF" localSheetId="0" hidden="1">#REF!</definedName>
    <definedName name="SDF" localSheetId="1" hidden="1">#REF!</definedName>
    <definedName name="SDF" hidden="1">#REF!</definedName>
    <definedName name="SDFE" localSheetId="1" hidden="1">{#N/A,#N/A,FALSE,"CAM-G7";#N/A,#N/A,FALSE,"SPL";#N/A,#N/A,FALSE,"butt-in G7";#N/A,#N/A,FALSE,"dia-in G7";#N/A,#N/A,FALSE,"추가-STA G7"}</definedName>
    <definedName name="SDFE" hidden="1">{#N/A,#N/A,FALSE,"CAM-G7";#N/A,#N/A,FALSE,"SPL";#N/A,#N/A,FALSE,"butt-in G7";#N/A,#N/A,FALSE,"dia-in G7";#N/A,#N/A,FALSE,"추가-STA G7"}</definedName>
    <definedName name="sdg" hidden="1">#REF!</definedName>
    <definedName name="sdq" localSheetId="1" hidden="1">{#N/A,#N/A,FALSE,"현장 NCR 분석";#N/A,#N/A,FALSE,"현장품질감사";#N/A,#N/A,FALSE,"현장품질감사"}</definedName>
    <definedName name="sdq" hidden="1">{#N/A,#N/A,FALSE,"현장 NCR 분석";#N/A,#N/A,FALSE,"현장품질감사";#N/A,#N/A,FALSE,"현장품질감사"}</definedName>
    <definedName name="sdryhj" localSheetId="1" hidden="1">{"'용역비'!$A$4:$C$8"}</definedName>
    <definedName name="sdryhj" hidden="1">{"'용역비'!$A$4:$C$8"}</definedName>
    <definedName name="SDS" localSheetId="1" hidden="1">{#N/A,#N/A,FALSE,"2~8번"}</definedName>
    <definedName name="SDS" hidden="1">{#N/A,#N/A,FALSE,"2~8번"}</definedName>
    <definedName name="sdsdsdsd" localSheetId="1" hidden="1">{"'용역비'!$A$4:$C$8"}</definedName>
    <definedName name="sdsdsdsd" hidden="1">{"'용역비'!$A$4:$C$8"}</definedName>
    <definedName name="SE" localSheetId="1" hidden="1">{"'용역비'!$A$4:$C$8"}</definedName>
    <definedName name="SE" hidden="1">{"'용역비'!$A$4:$C$8"}</definedName>
    <definedName name="SERVICE" localSheetId="1" hidden="1">{#N/A,#N/A,FALSE,"이태원철근"}</definedName>
    <definedName name="SERVICE" hidden="1">{#N/A,#N/A,FALSE,"이태원철근"}</definedName>
    <definedName name="sfadf" localSheetId="1" hidden="1">{"'호선별현황(방식)'!$K$22:$P$22","'호선별현황(방식)'!$K$22:$P$22"}</definedName>
    <definedName name="sfadf" hidden="1">{"'호선별현황(방식)'!$K$22:$P$22","'호선별현황(방식)'!$K$22:$P$22"}</definedName>
    <definedName name="S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localSheetId="1" hidden="1">#REF!</definedName>
    <definedName name="sgfsdfe" hidden="1">#REF!</definedName>
    <definedName name="SGSD" localSheetId="1" hidden="1">{#N/A,#N/A,FALSE,"골재소요량";#N/A,#N/A,FALSE,"골재소요량"}</definedName>
    <definedName name="SGSD" hidden="1">{#N/A,#N/A,FALSE,"골재소요량";#N/A,#N/A,FALSE,"골재소요량"}</definedName>
    <definedName name="SGSGFGHJHJH" hidden="1">"D:\SKT중계기 시설공사\CK-A2차\MyHTML.htm"</definedName>
    <definedName name="SH" localSheetId="1" hidden="1">{#N/A,#N/A,FALSE,"제목"}</definedName>
    <definedName name="SH" hidden="1">{#N/A,#N/A,FALSE,"제목"}</definedName>
    <definedName name="SHEET"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HEE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HEET100" hidden="1">#REF!</definedName>
    <definedName name="SHEET56" localSheetId="0">#REF!</definedName>
    <definedName name="SHH" localSheetId="1" hidden="1">{#N/A,#N/A,FALSE,"주간공정";#N/A,#N/A,FALSE,"주간보고";#N/A,#N/A,FALSE,"주간공정표"}</definedName>
    <definedName name="SHH" hidden="1">{#N/A,#N/A,FALSE,"주간공정";#N/A,#N/A,FALSE,"주간보고";#N/A,#N/A,FALSE,"주간공정표"}</definedName>
    <definedName name="sj" localSheetId="1" hidden="1">#REF!</definedName>
    <definedName name="sj" hidden="1">#REF!</definedName>
    <definedName name="SK" localSheetId="0">#REF!</definedName>
    <definedName name="SK" localSheetId="1" hidden="1">#REF!</definedName>
    <definedName name="skdfsk" hidden="1">#REF!</definedName>
    <definedName name="SKE" localSheetId="0">#REF!</definedName>
    <definedName name="SKS" localSheetId="1" hidden="1">{#N/A,#N/A,FALSE,"주간공정";#N/A,#N/A,FALSE,"주간보고";#N/A,#N/A,FALSE,"주간공정표"}</definedName>
    <definedName name="SKS" hidden="1">{#N/A,#N/A,FALSE,"주간공정";#N/A,#N/A,FALSE,"주간보고";#N/A,#N/A,FALSE,"주간공정표"}</definedName>
    <definedName name="SKSK" localSheetId="1" hidden="1">{#N/A,#N/A,FALSE,"이태원철근"}</definedName>
    <definedName name="SKSK" hidden="1">{#N/A,#N/A,FALSE,"이태원철근"}</definedName>
    <definedName name="SKSKKKDKD" localSheetId="1" hidden="1">{#N/A,#N/A,FALSE,"주간공정";#N/A,#N/A,FALSE,"주간보고";#N/A,#N/A,FALSE,"주간공정표"}</definedName>
    <definedName name="SKSKKKDKD" hidden="1">{#N/A,#N/A,FALSE,"주간공정";#N/A,#N/A,FALSE,"주간보고";#N/A,#N/A,FALSE,"주간공정표"}</definedName>
    <definedName name="skskksksks" localSheetId="1" hidden="1">{#N/A,#N/A,FALSE,"주간공정";#N/A,#N/A,FALSE,"주간보고";#N/A,#N/A,FALSE,"주간공정표"}</definedName>
    <definedName name="skskksksks" hidden="1">{#N/A,#N/A,FALSE,"주간공정";#N/A,#N/A,FALSE,"주간보고";#N/A,#N/A,FALSE,"주간공정표"}</definedName>
    <definedName name="skskksksksksk" localSheetId="1" hidden="1">{#N/A,#N/A,FALSE,"주간공정";#N/A,#N/A,FALSE,"주간보고";#N/A,#N/A,FALSE,"주간공정표"}</definedName>
    <definedName name="skskksksksksk" hidden="1">{#N/A,#N/A,FALSE,"주간공정";#N/A,#N/A,FALSE,"주간보고";#N/A,#N/A,FALSE,"주간공정표"}</definedName>
    <definedName name="skskkskskskskks" localSheetId="1" hidden="1">{#N/A,#N/A,FALSE,"주간공정";#N/A,#N/A,FALSE,"주간보고";#N/A,#N/A,FALSE,"주간공정표"}</definedName>
    <definedName name="skskkskskskskks" hidden="1">{#N/A,#N/A,FALSE,"주간공정";#N/A,#N/A,FALSE,"주간보고";#N/A,#N/A,FALSE,"주간공정표"}</definedName>
    <definedName name="sksksksksks" localSheetId="1" hidden="1">{#N/A,#N/A,FALSE,"주간공정";#N/A,#N/A,FALSE,"주간보고";#N/A,#N/A,FALSE,"주간공정표"}</definedName>
    <definedName name="sksksksksks" hidden="1">{#N/A,#N/A,FALSE,"주간공정";#N/A,#N/A,FALSE,"주간보고";#N/A,#N/A,FALSE,"주간공정표"}</definedName>
    <definedName name="SKSSKSKSKSKSKSKS" localSheetId="1" hidden="1">{#N/A,#N/A,FALSE,"주간공정";#N/A,#N/A,FALSE,"주간보고";#N/A,#N/A,FALSE,"주간공정표"}</definedName>
    <definedName name="SKSSKSKSKSKSKSKS" hidden="1">{#N/A,#N/A,FALSE,"주간공정";#N/A,#N/A,FALSE,"주간보고";#N/A,#N/A,FALSE,"주간공정표"}</definedName>
    <definedName name="SL" localSheetId="1" hidden="1">{#N/A,#N/A,FALSE,"주간공정";#N/A,#N/A,FALSE,"주간보고";#N/A,#N/A,FALSE,"주간공정표"}</definedName>
    <definedName name="SL" hidden="1">{#N/A,#N/A,FALSE,"주간공정";#N/A,#N/A,FALSE,"주간보고";#N/A,#N/A,FALSE,"주간공정표"}</definedName>
    <definedName name="slsllslslsllslslslsl" localSheetId="1" hidden="1">{#N/A,#N/A,FALSE,"주간공정";#N/A,#N/A,FALSE,"주간보고";#N/A,#N/A,FALSE,"주간공정표"}</definedName>
    <definedName name="slsllslslsllslslslsl" hidden="1">{#N/A,#N/A,FALSE,"주간공정";#N/A,#N/A,FALSE,"주간보고";#N/A,#N/A,FALSE,"주간공정표"}</definedName>
    <definedName name="slsllsslls" localSheetId="1" hidden="1">{#N/A,#N/A,FALSE,"주간공정";#N/A,#N/A,FALSE,"주간보고";#N/A,#N/A,FALSE,"주간공정표"}</definedName>
    <definedName name="slsllsslls" hidden="1">{#N/A,#N/A,FALSE,"주간공정";#N/A,#N/A,FALSE,"주간보고";#N/A,#N/A,FALSE,"주간공정표"}</definedName>
    <definedName name="slslsl" localSheetId="1" hidden="1">{#N/A,#N/A,FALSE,"주간공정";#N/A,#N/A,FALSE,"주간보고";#N/A,#N/A,FALSE,"주간공정표"}</definedName>
    <definedName name="slslsl" hidden="1">{#N/A,#N/A,FALSE,"주간공정";#N/A,#N/A,FALSE,"주간보고";#N/A,#N/A,FALSE,"주간공정표"}</definedName>
    <definedName name="slslslls" localSheetId="1" hidden="1">{#N/A,#N/A,FALSE,"주간공정";#N/A,#N/A,FALSE,"주간보고";#N/A,#N/A,FALSE,"주간공정표"}</definedName>
    <definedName name="slslslls" hidden="1">{#N/A,#N/A,FALSE,"주간공정";#N/A,#N/A,FALSE,"주간보고";#N/A,#N/A,FALSE,"주간공정표"}</definedName>
    <definedName name="slslsllsl" localSheetId="1" hidden="1">{#N/A,#N/A,FALSE,"주간공정";#N/A,#N/A,FALSE,"주간보고";#N/A,#N/A,FALSE,"주간공정표"}</definedName>
    <definedName name="slslsllsl" hidden="1">{#N/A,#N/A,FALSE,"주간공정";#N/A,#N/A,FALSE,"주간보고";#N/A,#N/A,FALSE,"주간공정표"}</definedName>
    <definedName name="SLSLSLSLLSLSSL" localSheetId="1" hidden="1">{#N/A,#N/A,FALSE,"주간공정";#N/A,#N/A,FALSE,"주간보고";#N/A,#N/A,FALSE,"주간공정표"}</definedName>
    <definedName name="SLSLSLSLLSLSSL" hidden="1">{#N/A,#N/A,FALSE,"주간공정";#N/A,#N/A,FALSE,"주간보고";#N/A,#N/A,FALSE,"주간공정표"}</definedName>
    <definedName name="SO" localSheetId="1" hidden="1">{#N/A,#N/A,FALSE,"CCTV"}</definedName>
    <definedName name="SO" hidden="1">{#N/A,#N/A,FALSE,"CCTV"}</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1</definedName>
    <definedName name="solver_nwt" hidden="1">1</definedName>
    <definedName name="solver_opt" localSheetId="0" hidden="1">#REF!</definedName>
    <definedName name="solver_opt" localSheetId="1" hidden="1">#REF!</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localSheetId="1" hidden="1">#REF!</definedName>
    <definedName name="SORT" hidden="1">#N/A</definedName>
    <definedName name="sr" localSheetId="0">#REF!,#REF!</definedName>
    <definedName name="srth" localSheetId="1" hidden="1">{"'용역비'!$A$4:$C$8"}</definedName>
    <definedName name="srth" hidden="1">{"'용역비'!$A$4:$C$8"}</definedName>
    <definedName name="ss" localSheetId="0">#REF!</definedName>
    <definedName name="ss" localSheetId="1" hidden="1">{#N/A,#N/A,FALSE,"운반시간"}</definedName>
    <definedName name="SSS" localSheetId="0">#REF!</definedName>
    <definedName name="sss" localSheetId="1" hidden="1">{#N/A,#N/A,FALSE,"전력간선"}</definedName>
    <definedName name="sssdssad" localSheetId="0">#REF!</definedName>
    <definedName name="SSSS" hidden="1">{#N/A,#N/A,FALSE,"전력간선"}</definedName>
    <definedName name="SSSSDD" localSheetId="1" hidden="1">{"'자리배치도'!$AG$1:$CI$28"}</definedName>
    <definedName name="SSSSDD" hidden="1">{"'자리배치도'!$AG$1:$CI$28"}</definedName>
    <definedName name="START" localSheetId="0">#REF!</definedName>
    <definedName name="STS" localSheetId="1" hidden="1">{"'용역비'!$A$4:$C$8"}</definedName>
    <definedName name="STS" hidden="1">{"'용역비'!$A$4:$C$8"}</definedName>
    <definedName name="SUM" hidden="1">[87]Sheet2!#REF!</definedName>
    <definedName name="SVS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L" localSheetId="0">#REF!</definedName>
    <definedName name="SWR" localSheetId="0">#REF!</definedName>
    <definedName name="SWS" localSheetId="0" hidden="1">#REF!</definedName>
    <definedName name="SWS" localSheetId="1" hidden="1">#REF!</definedName>
    <definedName name="SWS" hidden="1">#REF!</definedName>
    <definedName name="swㅗ" localSheetId="1" hidden="1">{#N/A,#N/A,FALSE,"집계표"}</definedName>
    <definedName name="swㅗ" hidden="1">{#N/A,#N/A,FALSE,"집계표"}</definedName>
    <definedName name="T" localSheetId="0">BlankMacro1</definedName>
    <definedName name="T1S" localSheetId="0">#REF!</definedName>
    <definedName name="T2S" localSheetId="0">#REF!</definedName>
    <definedName name="T3S" localSheetId="0">#REF!</definedName>
    <definedName name="TA" localSheetId="1" hidden="1">{#N/A,#N/A,FALSE,"CAM-G7";#N/A,#N/A,FALSE,"SPL";#N/A,#N/A,FALSE,"butt-in G7";#N/A,#N/A,FALSE,"dia-in G7";#N/A,#N/A,FALSE,"추가-STA G7"}</definedName>
    <definedName name="TA" hidden="1">{#N/A,#N/A,FALSE,"CAM-G7";#N/A,#N/A,FALSE,"SPL";#N/A,#N/A,FALSE,"butt-in G7";#N/A,#N/A,FALSE,"dia-in G7";#N/A,#N/A,FALSE,"추가-STA G7"}</definedName>
    <definedName name="TANK" localSheetId="1" hidden="1">{#N/A,#N/A,FALSE,"CCTV"}</definedName>
    <definedName name="TANK" hidden="1">{#N/A,#N/A,FALSE,"CCTV"}</definedName>
    <definedName name="tdrutru" localSheetId="1" hidden="1">{#N/A,#N/A,FALSE,"Sheet6"}</definedName>
    <definedName name="tdrutru" hidden="1">{#N/A,#N/A,FALSE,"Sheet6"}</definedName>
    <definedName name="temporary" localSheetId="1" hidden="1">{#N/A,#N/A,FALSE,"CCTV"}</definedName>
    <definedName name="temporary" hidden="1">{#N/A,#N/A,FALSE,"CCTV"}</definedName>
    <definedName name="Text5" localSheetId="0">#REF!</definedName>
    <definedName name="TextRefCopyRangeCount" hidden="1">1</definedName>
    <definedName name="TEYJ" localSheetId="1" hidden="1">{"'용역비'!$A$4:$C$8"}</definedName>
    <definedName name="TEYJ" hidden="1">{"'용역비'!$A$4:$C$8"}</definedName>
    <definedName name="TFUI" localSheetId="1" hidden="1">{"'용역비'!$A$4:$C$8"}</definedName>
    <definedName name="TFUI" hidden="1">{"'용역비'!$A$4:$C$8"}</definedName>
    <definedName name="tgi"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g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IT" localSheetId="0">#REF!</definedName>
    <definedName name="TITLES_PRINT" localSheetId="0">#REF!</definedName>
    <definedName name="tjfcl" localSheetId="1" hidden="1">{#N/A,#N/A,FALSE,"전력간선"}</definedName>
    <definedName name="tjfcl" hidden="1">{#N/A,#N/A,FALSE,"전력간선"}</definedName>
    <definedName name="tk" localSheetId="1" hidden="1">{#N/A,#N/A,FALSE,"견적갑지";#N/A,#N/A,FALSE,"총괄표";#N/A,#N/A,FALSE,"철골공사";#N/A,#N/A,FALSE,"토목공사";#N/A,#N/A,FALSE,"판넬전기공사"}</definedName>
    <definedName name="tk" hidden="1">{#N/A,#N/A,FALSE,"견적갑지";#N/A,#N/A,FALSE,"총괄표";#N/A,#N/A,FALSE,"철골공사";#N/A,#N/A,FALSE,"토목공사";#N/A,#N/A,FALSE,"판넬전기공사"}</definedName>
    <definedName name="tka" localSheetId="1" hidden="1">{#N/A,#N/A,FALSE,"전력간선"}</definedName>
    <definedName name="tka" hidden="1">{#N/A,#N/A,FALSE,"전력간선"}</definedName>
    <definedName name="TKRHTPQN2" localSheetId="1" hidden="1">{#N/A,#N/A,TRUE,"대외공문"}</definedName>
    <definedName name="TKRHTPQN2" hidden="1">{#N/A,#N/A,TRUE,"대외공문"}</definedName>
    <definedName name="TMO" localSheetId="0">#REF!</definedName>
    <definedName name="tmp" hidden="1">{#N/A,#N/A,FALSE,"회선임차현황"}</definedName>
    <definedName name="TN" localSheetId="0" hidden="1">#REF!</definedName>
    <definedName name="TN" localSheetId="1" hidden="1">#REF!</definedName>
    <definedName name="TN" hidden="1">#REF!</definedName>
    <definedName name="todl" hidden="1">#REF!</definedName>
    <definedName name="TODLFJ" localSheetId="1" hidden="1">{"'별표'!$N$220"}</definedName>
    <definedName name="TODLFJ" hidden="1">{"'별표'!$N$220"}</definedName>
    <definedName name="TOERJ" localSheetId="1" hidden="1">{#N/A,#N/A,FALSE,"전력간선"}</definedName>
    <definedName name="TOERJ" hidden="1">{#N/A,#N/A,FALSE,"전력간선"}</definedName>
    <definedName name="tofms" hidden="1">#REF!</definedName>
    <definedName name="tr" hidden="1">#REF!</definedName>
    <definedName name="TRHEE" localSheetId="1" hidden="1">{#N/A,#N/A,FALSE,"Sheet6"}</definedName>
    <definedName name="TRHEE" hidden="1">{#N/A,#N/A,FALSE,"Sheet6"}</definedName>
    <definedName name="trhr" localSheetId="1" hidden="1">{#N/A,#N/A,FALSE,"Sheet6"}</definedName>
    <definedName name="trhr" hidden="1">{#N/A,#N/A,FALSE,"Sheet6"}</definedName>
    <definedName name="trunc" localSheetId="0">#REF!</definedName>
    <definedName name="tt" localSheetId="1" hidden="1">{#N/A,#N/A,FALSE,"전력간선"}</definedName>
    <definedName name="tt" hidden="1">{#N/A,#N/A,FALSE,"전력간선"}</definedName>
    <definedName name="ttr" localSheetId="1" hidden="1">{#N/A,#N/A,FALSE,"Sheet6"}</definedName>
    <definedName name="ttr" hidden="1">{#N/A,#N/A,FALSE,"Sheet6"}</definedName>
    <definedName name="TTT" localSheetId="0">#REF!</definedName>
    <definedName name="TTTT" localSheetId="1" hidden="1">#REF!</definedName>
    <definedName name="TTTT" hidden="1">#REF!</definedName>
    <definedName name="ttttt" localSheetId="1" hidden="1">{#N/A,#N/A,FALSE,"지침";#N/A,#N/A,FALSE,"환경분석";#N/A,#N/A,FALSE,"Sheet16"}</definedName>
    <definedName name="ttttt" hidden="1">{#N/A,#N/A,FALSE,"지침";#N/A,#N/A,FALSE,"환경분석";#N/A,#N/A,FALSE,"Sheet16"}</definedName>
    <definedName name="tttttt" localSheetId="1" hidden="1">{"'자리배치도'!$AG$1:$CI$28"}</definedName>
    <definedName name="tttttt" hidden="1">{"'자리배치도'!$AG$1:$CI$28"}</definedName>
    <definedName name="TTYRY" localSheetId="1" hidden="1">{#N/A,#N/A,FALSE,"부대1"}</definedName>
    <definedName name="TTYRY" hidden="1">{#N/A,#N/A,FALSE,"부대1"}</definedName>
    <definedName name="tu" localSheetId="1" hidden="1">{"'용역비'!$A$4:$C$8"}</definedName>
    <definedName name="tu" hidden="1">{"'용역비'!$A$4:$C$8"}</definedName>
    <definedName name="tuilol" localSheetId="1" hidden="1">{"'용역비'!$A$4:$C$8"}</definedName>
    <definedName name="tuilol" hidden="1">{"'용역비'!$A$4:$C$8"}</definedName>
    <definedName name="TUIO" localSheetId="1" hidden="1">{"'용역비'!$A$4:$C$8"}</definedName>
    <definedName name="TUIO" hidden="1">{"'용역비'!$A$4:$C$8"}</definedName>
    <definedName name="TUIO.L" localSheetId="1" hidden="1">{"'용역비'!$A$4:$C$8"}</definedName>
    <definedName name="TUIO.L" hidden="1">{"'용역비'!$A$4:$C$8"}</definedName>
    <definedName name="TUIOTUI" localSheetId="1" hidden="1">{"'용역비'!$A$4:$C$8"}</definedName>
    <definedName name="TUIOTUI" hidden="1">{"'용역비'!$A$4:$C$8"}</definedName>
    <definedName name="TVV" localSheetId="0">BlankMacro1</definedName>
    <definedName name="TW" localSheetId="0">#REF!</definedName>
    <definedName name="TWL" localSheetId="0">#REF!</definedName>
    <definedName name="TWR" localSheetId="0">#REF!</definedName>
    <definedName name="tyiutyui" localSheetId="1" hidden="1">{#N/A,#N/A,FALSE,"Sheet6"}</definedName>
    <definedName name="tyiutyui" hidden="1">{#N/A,#N/A,FALSE,"Sheet6"}</definedName>
    <definedName name="TYJ" localSheetId="1" hidden="1">{"'용역비'!$A$4:$C$8"}</definedName>
    <definedName name="tyje" localSheetId="1" hidden="1">{"'용역비'!$A$4:$C$8"}</definedName>
    <definedName name="tyje" hidden="1">{"'용역비'!$A$4:$C$8"}</definedName>
    <definedName name="tyjet" localSheetId="1" hidden="1">{"'용역비'!$A$4:$C$8"}</definedName>
    <definedName name="tyjet" hidden="1">{"'용역비'!$A$4:$C$8"}</definedName>
    <definedName name="tyu" localSheetId="1" hidden="1">{"'용역비'!$A$4:$C$8"}</definedName>
    <definedName name="tyu" hidden="1">{"'용역비'!$A$4:$C$8"}</definedName>
    <definedName name="TYUFYU" localSheetId="1" hidden="1">{#N/A,#N/A,FALSE,"운반시간"}</definedName>
    <definedName name="TYUFYU" hidden="1">{#N/A,#N/A,FALSE,"운반시간"}</definedName>
    <definedName name="U" localSheetId="0">[21]대치판정!#REF!</definedName>
    <definedName name="UIO" localSheetId="1" hidden="1">{#N/A,#N/A,FALSE,"배수2"}</definedName>
    <definedName name="UIO" hidden="1">{#N/A,#N/A,FALSE,"배수2"}</definedName>
    <definedName name="uiyiookju" localSheetId="1" hidden="1">{#N/A,#N/A,FALSE,"현장 NCR 분석";#N/A,#N/A,FALSE,"현장품질감사";#N/A,#N/A,FALSE,"현장품질감사"}</definedName>
    <definedName name="uiyiookju" hidden="1">{#N/A,#N/A,FALSE,"현장 NCR 분석";#N/A,#N/A,FALSE,"현장품질감사";#N/A,#N/A,FALSE,"현장품질감사"}</definedName>
    <definedName name="ujdffdf" localSheetId="1" hidden="1">{#N/A,#N/A,FALSE,"단가표지"}</definedName>
    <definedName name="ujdffdf" hidden="1">{#N/A,#N/A,FALSE,"단가표지"}</definedName>
    <definedName name="ukj" localSheetId="1" hidden="1">{#N/A,#N/A,FALSE,"전력간선"}</definedName>
    <definedName name="ukj" hidden="1">{#N/A,#N/A,FALSE,"전력간선"}</definedName>
    <definedName name="UL" localSheetId="0">#REF!</definedName>
    <definedName name="ulo" localSheetId="1" hidden="1">{"'용역비'!$A$4:$C$8"}</definedName>
    <definedName name="ulo" hidden="1">{"'용역비'!$A$4:$C$8"}</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p" localSheetId="1" hidden="1">{#N/A,#N/A,FALSE,"지침";#N/A,#N/A,FALSE,"환경분석";#N/A,#N/A,FALSE,"Sheet16"}</definedName>
    <definedName name="up" hidden="1">{#N/A,#N/A,FALSE,"지침";#N/A,#N/A,FALSE,"환경분석";#N/A,#N/A,FALSE,"Sheet16"}</definedName>
    <definedName name="UTI" localSheetId="1" hidden="1">{"'용역비'!$A$4:$C$8"}</definedName>
    <definedName name="UTI" hidden="1">{"'용역비'!$A$4:$C$8"}</definedName>
    <definedName name="UTIOL" localSheetId="1" hidden="1">{"'용역비'!$A$4:$C$8"}</definedName>
    <definedName name="UTIOL" hidden="1">{"'용역비'!$A$4:$C$8"}</definedName>
    <definedName name="uuu"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uuu" localSheetId="1" hidden="1">{#N/A,#N/A,FALSE,"단가표지"}</definedName>
    <definedName name="uuuu" hidden="1">{#N/A,#N/A,FALSE,"단가표지"}</definedName>
    <definedName name="uuuuuu" localSheetId="1" hidden="1">{"'자리배치도'!$AG$1:$CI$28"}</definedName>
    <definedName name="uuuuuu" hidden="1">{"'자리배치도'!$AG$1:$CI$28"}</definedName>
    <definedName name="uyteyj" hidden="1">#REF!</definedName>
    <definedName name="V" localSheetId="0">BlankMacro1</definedName>
    <definedName name="VB" localSheetId="1" hidden="1">{#N/A,#N/A,FALSE,"이태원철근"}</definedName>
    <definedName name="VB" hidden="1">{#N/A,#N/A,FALSE,"이태원철근"}</definedName>
    <definedName name="VBN" localSheetId="1" hidden="1">{#N/A,#N/A,FALSE,"이태원철근"}</definedName>
    <definedName name="VBN" hidden="1">{#N/A,#N/A,FALSE,"이태원철근"}</definedName>
    <definedName name="vbnhj" localSheetId="1" hidden="1">{#N/A,#N/A,FALSE,"Sheet6"}</definedName>
    <definedName name="vbnhj" hidden="1">{#N/A,#N/A,FALSE,"Sheet6"}</definedName>
    <definedName name="vc" localSheetId="1" hidden="1">{"'호선별현황(방식)'!$K$22:$P$22","'호선별현황(방식)'!$K$22:$P$22"}</definedName>
    <definedName name="vc" hidden="1">{"'호선별현황(방식)'!$K$22:$P$22","'호선별현황(방식)'!$K$22:$P$22"}</definedName>
    <definedName name="vcc" localSheetId="1" hidden="1">{#N/A,#N/A,FALSE,"구조1"}</definedName>
    <definedName name="vcc" hidden="1">{#N/A,#N/A,FALSE,"구조1"}</definedName>
    <definedName name="ve" localSheetId="1" hidden="1">{"'Firr(선)'!$AS$1:$AY$62","'Firr(사)'!$AS$1:$AY$62","'Firr(회)'!$AS$1:$AY$62","'Firr(선)'!$L$1:$V$62","'Firr(사)'!$L$1:$V$62","'Firr(회)'!$L$1:$V$62"}</definedName>
    <definedName name="ve" hidden="1">{"'Firr(선)'!$AS$1:$AY$62","'Firr(사)'!$AS$1:$AY$62","'Firr(회)'!$AS$1:$AY$62","'Firr(선)'!$L$1:$V$62","'Firr(사)'!$L$1:$V$62","'Firr(회)'!$L$1:$V$62"}</definedName>
    <definedName name="VSV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localSheetId="1" hidden="1">{"'자리배치도'!$AG$1:$CI$28"}</definedName>
    <definedName name="VV" hidden="1">{"'자리배치도'!$AG$1:$CI$28"}</definedName>
    <definedName name="VVV" localSheetId="0">#REF!</definedName>
    <definedName name="vvv" localSheetId="1" hidden="1">255</definedName>
    <definedName name="w" localSheetId="0">#REF!</definedName>
    <definedName name="w2e3" localSheetId="1" hidden="1">{"'광피스표'!$A$3:$N$54"}</definedName>
    <definedName name="w2e3" hidden="1">{"'광피스표'!$A$3:$N$54"}</definedName>
    <definedName name="weqwe"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eq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ER" localSheetId="1" hidden="1">{"'광피스표'!$A$3:$N$54"}</definedName>
    <definedName name="WER" hidden="1">{"'광피스표'!$A$3:$N$54"}</definedName>
    <definedName name="wererr" localSheetId="1" hidden="1">{#N/A,#N/A,FALSE,"운반시간"}</definedName>
    <definedName name="wererr" hidden="1">{#N/A,#N/A,FALSE,"운반시간"}</definedName>
    <definedName name="werewr" localSheetId="1" hidden="1">{#N/A,#N/A,FALSE,"골재소요량";#N/A,#N/A,FALSE,"골재소요량"}</definedName>
    <definedName name="werewr" hidden="1">{#N/A,#N/A,FALSE,"골재소요량";#N/A,#N/A,FALSE,"골재소요량"}</definedName>
    <definedName name="wer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 localSheetId="0">#REF!</definedName>
    <definedName name="WIS단가비교" localSheetId="1" hidden="1">{#N/A,#N/A,TRUE,"토적및재료집계";#N/A,#N/A,TRUE,"토적및재료집계";#N/A,#N/A,TRUE,"단위량"}</definedName>
    <definedName name="WIS단가비교" hidden="1">{#N/A,#N/A,TRUE,"토적및재료집계";#N/A,#N/A,TRUE,"토적및재료집계";#N/A,#N/A,TRUE,"단위량"}</definedName>
    <definedName name="WJSDNJ"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SDNJ"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k" localSheetId="1" hidden="1">{#N/A,#N/A,FALSE,"이태원철근"}</definedName>
    <definedName name="wk" hidden="1">{#N/A,#N/A,FALSE,"이태원철근"}</definedName>
    <definedName name="wkwkwk" localSheetId="1" hidden="1">{#N/A,#N/A,FALSE,"주간공정";#N/A,#N/A,FALSE,"주간보고";#N/A,#N/A,FALSE,"주간공정표"}</definedName>
    <definedName name="wkwkwk" hidden="1">{#N/A,#N/A,FALSE,"주간공정";#N/A,#N/A,FALSE,"주간보고";#N/A,#N/A,FALSE,"주간공정표"}</definedName>
    <definedName name="WLQ" localSheetId="1" hidden="1">{#N/A,#N/A,FALSE,"명세표"}</definedName>
    <definedName name="WLQ" hidden="1">{#N/A,#N/A,FALSE,"명세표"}</definedName>
    <definedName name="wlwl" localSheetId="1" hidden="1">{#N/A,#N/A,FALSE,"주간공정";#N/A,#N/A,FALSE,"주간보고";#N/A,#N/A,FALSE,"주간공정표"}</definedName>
    <definedName name="wlwl" hidden="1">{#N/A,#N/A,FALSE,"주간공정";#N/A,#N/A,FALSE,"주간보고";#N/A,#N/A,FALSE,"주간공정표"}</definedName>
    <definedName name="WLWLWLWLWLLLW" localSheetId="1" hidden="1">{#N/A,#N/A,FALSE,"주간공정";#N/A,#N/A,FALSE,"주간보고";#N/A,#N/A,FALSE,"주간공정표"}</definedName>
    <definedName name="WLWLWLWLWLLLW" hidden="1">{#N/A,#N/A,FALSE,"주간공정";#N/A,#N/A,FALSE,"주간보고";#N/A,#N/A,FALSE,"주간공정표"}</definedName>
    <definedName name="wm.조골재1" localSheetId="0" hidden="1">{#N/A,#N/A,FALSE,"조골재"}</definedName>
    <definedName name="wm.조골재1" localSheetId="1" hidden="1">{#N/A,#N/A,FALSE,"조골재"}</definedName>
    <definedName name="wm.조골재1" hidden="1">{#N/A,#N/A,FALSE,"조골재"}</definedName>
    <definedName name="WOFYQL" localSheetId="0">[22]내역서1!#REF!</definedName>
    <definedName name="WON" localSheetId="0">#REF!</definedName>
    <definedName name="woogi" localSheetId="1" hidden="1">#REF!</definedName>
    <definedName name="woogi" hidden="1">#REF!</definedName>
    <definedName name="woogi2" hidden="1">#REF!</definedName>
    <definedName name="WPWPPW" localSheetId="1" hidden="1">{#N/A,#N/A,FALSE,"주간공정";#N/A,#N/A,FALSE,"주간보고";#N/A,#N/A,FALSE,"주간공정표"}</definedName>
    <definedName name="WPWPPW" hidden="1">{#N/A,#N/A,FALSE,"주간공정";#N/A,#N/A,FALSE,"주간보고";#N/A,#N/A,FALSE,"주간공정표"}</definedName>
    <definedName name="WQR" localSheetId="1" hidden="1">{#N/A,#N/A,FALSE,"Sheet1"}</definedName>
    <definedName name="WQR" hidden="1">{#N/A,#N/A,FALSE,"Sheet1"}</definedName>
    <definedName name="WQ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ew" localSheetId="0">#REF!</definedName>
    <definedName name="WRITE" localSheetId="1" hidden="1">{#N/A,#N/A,FALSE,"CCTV"}</definedName>
    <definedName name="WRITE" hidden="1">{#N/A,#N/A,FALSE,"CCTV"}</definedName>
    <definedName name="WRM" localSheetId="1" hidden="1">{#N/A,#N/A,FALSE,"전력간선"}</definedName>
    <definedName name="WRM" hidden="1">{#N/A,#N/A,FALSE,"전력간선"}</definedName>
    <definedName name="wrn.0812ESC."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localSheetId="1" hidden="1">{#N/A,#N/A,FALSE,"제목"}</definedName>
    <definedName name="wrn.111." hidden="1">{#N/A,#N/A,FALSE,"제목"}</definedName>
    <definedName name="wrn.2번." localSheetId="0" hidden="1">{#N/A,#N/A,FALSE,"2~8번"}</definedName>
    <definedName name="wrn.2번." localSheetId="1" hidden="1">{#N/A,#N/A,FALSE,"2~8번"}</definedName>
    <definedName name="wrn.2번." hidden="1">{#N/A,#N/A,FALSE,"2~8번"}</definedName>
    <definedName name="wrn.34건물기초." localSheetId="1" hidden="1">{#N/A,#N/A,FALSE,"집계";#N/A,#N/A,FALSE,"표지";#N/A,#N/A,FALSE,"터빈집계";#N/A,#N/A,FALSE,"터빈내역";#N/A,#N/A,FALSE,"주제어집계";#N/A,#N/A,FALSE,"주제어내역";#N/A,#N/A,FALSE,"보일러집계";#N/A,#N/A,FALSE,"보일러내역"}</definedName>
    <definedName name="wrn.34건물기초." hidden="1">{#N/A,#N/A,FALSE,"집계";#N/A,#N/A,FALSE,"표지";#N/A,#N/A,FALSE,"터빈집계";#N/A,#N/A,FALSE,"터빈내역";#N/A,#N/A,FALSE,"주제어집계";#N/A,#N/A,FALSE,"주제어내역";#N/A,#N/A,FALSE,"보일러집계";#N/A,#N/A,FALSE,"보일러내역"}</definedName>
    <definedName name="wrn.97." localSheetId="1" hidden="1">{#N/A,#N/A,FALSE,"지침";#N/A,#N/A,FALSE,"환경분석";#N/A,#N/A,FALSE,"Sheet16"}</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localSheetId="1" hidden="1">{#N/A,#N/A,TRUE,"1";#N/A,#N/A,TRUE,"2";#N/A,#N/A,TRUE,"3";#N/A,#N/A,TRUE,"4";#N/A,#N/A,TRUE,"5";#N/A,#N/A,TRUE,"6";#N/A,#N/A,TRUE,"7"}</definedName>
    <definedName name="wrn.97년._.사업계획._.및._.예산지침." hidden="1">{#N/A,#N/A,TRUE,"1";#N/A,#N/A,TRUE,"2";#N/A,#N/A,TRUE,"3";#N/A,#N/A,TRUE,"4";#N/A,#N/A,TRUE,"5";#N/A,#N/A,TRUE,"6";#N/A,#N/A,TRUE,"7"}</definedName>
    <definedName name="WRN.98." localSheetId="1" hidden="1">{#N/A,#N/A,FALSE,"지침";#N/A,#N/A,FALSE,"환경분석";#N/A,#N/A,FALSE,"Sheet16"}</definedName>
    <definedName name="WRN.98." hidden="1">{#N/A,#N/A,FALSE,"지침";#N/A,#N/A,FALSE,"환경분석";#N/A,#N/A,FALSE,"Sheet16"}</definedName>
    <definedName name="wrn.AA." localSheetId="1" hidden="1">{#N/A,#N/A,FALSE,"CAM-G7";#N/A,#N/A,FALSE,"SPL";#N/A,#N/A,FALSE,"butt-in G7";#N/A,#N/A,FALSE,"dia-in G7";#N/A,#N/A,FALSE,"추가-STA G7"}</definedName>
    <definedName name="wrn.AA." hidden="1">{#N/A,#N/A,FALSE,"CAM-G7";#N/A,#N/A,FALSE,"SPL";#N/A,#N/A,FALSE,"butt-in G7";#N/A,#N/A,FALSE,"dia-in G7";#N/A,#N/A,FALSE,"추가-STA G7"}</definedName>
    <definedName name="wrn.abc." localSheetId="0" hidden="1">{#N/A,#N/A,TRUE,"천상그린44PY"}</definedName>
    <definedName name="wrn.abc." hidden="1">{#N/A,#N/A,TRUE,"천상그린44PY"}</definedName>
    <definedName name="wrn.ac30prn." localSheetId="1"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localSheetId="1" hidden="1">{#N/A,#N/A,FALSE,"CCTV"}</definedName>
    <definedName name="wrn.BM." hidden="1">{#N/A,#N/A,FALSE,"CCTV"}</definedName>
    <definedName name="wrn.DACOM._.광전송장치._.투찰가._.검토." localSheetId="1" hidden="1">{#N/A,#N/A,FALSE,"DAOCM 2차 검토"}</definedName>
    <definedName name="wrn.DACOM._.광전송장치._.투찰가._.검토." hidden="1">{#N/A,#N/A,FALSE,"DAOCM 2차 검토"}</definedName>
    <definedName name="wrn.test1." localSheetId="0" hidden="1">{#N/A,#N/A,FALSE,"명세표"}</definedName>
    <definedName name="wrn.test1." localSheetId="1" hidden="1">{#N/A,#N/A,FALSE,"명세표"}</definedName>
    <definedName name="wrn.test1." hidden="1">{#N/A,#N/A,FALSE,"명세표"}</definedName>
    <definedName name="wrn.각종보고서._.전체인쇄._.기본형." localSheetId="1"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1"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1"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1"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1"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물기초." localSheetI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1"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견적서." hidden="1">{#N/A,#N/A,FALSE,"QUOT_960527"}</definedName>
    <definedName name="wrn.경비인쇄." localSheetId="1" hidden="1">{#N/A,#N/A,FALSE,"경비"}</definedName>
    <definedName name="wrn.경비인쇄." hidden="1">{#N/A,#N/A,FALSE,"경비"}</definedName>
    <definedName name="wrn.고희석." localSheetId="1" hidden="1">{#N/A,#N/A,FALSE,"교리2"}</definedName>
    <definedName name="wrn.고희석." hidden="1">{#N/A,#N/A,FALSE,"교리2"}</definedName>
    <definedName name="wrn.골재소요량." localSheetId="0" hidden="1">{#N/A,#N/A,FALSE,"골재소요량";#N/A,#N/A,FALSE,"골재소요량"}</definedName>
    <definedName name="wrn.골재소요량." localSheetId="1" hidden="1">{#N/A,#N/A,FALSE,"골재소요량";#N/A,#N/A,FALSE,"골재소요량"}</definedName>
    <definedName name="wrn.골재소요량." hidden="1">{#N/A,#N/A,FALSE,"골재소요량";#N/A,#N/A,FALSE,"골재소요량"}</definedName>
    <definedName name="wrn.광명._.장미." localSheetId="1" hidden="1">{#N/A,#N/A,FALSE,"기초사업정보(1)";#N/A,#N/A,FALSE,"기초사업정보(2)";#N/A,#N/A,FALSE,"기초사업정보(3)";#N/A,#N/A,FALSE,"QG1 분양률 리스크 평가";#N/A,#N/A,FALSE,"QG1 주요 추가 리스크 평가";#N/A,#N/A,FALSE,"QG1 전략과 종합"}</definedName>
    <definedName name="wrn.광명._.장미." hidden="1">{#N/A,#N/A,FALSE,"기초사업정보(1)";#N/A,#N/A,FALSE,"기초사업정보(2)";#N/A,#N/A,FALSE,"기초사업정보(3)";#N/A,#N/A,FALSE,"QG1 분양률 리스크 평가";#N/A,#N/A,FALSE,"QG1 주요 추가 리스크 평가";#N/A,#N/A,FALSE,"QG1 전략과 종합"}</definedName>
    <definedName name="wrn.교대구조계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1" hidden="1">{#N/A,#N/A,FALSE,"전력간선"}</definedName>
    <definedName name="wrn.교육청." hidden="1">{#N/A,#N/A,FALSE,"전력간선"}</definedName>
    <definedName name="wrn.교육청.1" localSheetId="1" hidden="1">{#N/A,#N/A,FALSE,"전력간선"}</definedName>
    <definedName name="wrn.교육청.1" hidden="1">{#N/A,#N/A,FALSE,"전력간선"}</definedName>
    <definedName name="wrn.구조2." localSheetId="0" hidden="1">{#N/A,#N/A,FALSE,"구조2"}</definedName>
    <definedName name="wrn.구조2." localSheetId="1" hidden="1">{#N/A,#N/A,FALSE,"구조2"}</definedName>
    <definedName name="wrn.구조2." hidden="1">{#N/A,#N/A,FALSE,"구조2"}</definedName>
    <definedName name="wrn.구조3." localSheetId="1" hidden="1">{#N/A,#N/A,FALSE,"구조2"}</definedName>
    <definedName name="wrn.구조3." hidden="1">{#N/A,#N/A,FALSE,"구조2"}</definedName>
    <definedName name="wrn.기성." localSheetId="1" hidden="1">{#N/A,#N/A,FALSE,"신청통보";#N/A,#N/A,FALSE,"기성확인서";#N/A,#N/A,FALSE,"기성내역서"}</definedName>
    <definedName name="wrn.기성." hidden="1">{#N/A,#N/A,FALSE,"신청통보";#N/A,#N/A,FALSE,"기성확인서";#N/A,#N/A,FALSE,"기성내역서"}</definedName>
    <definedName name="wrn.기초." localSheetId="1" hidden="1">{#N/A,#N/A,FALSE,"터빈집계";#N/A,#N/A,FALSE,"터빈내역";#N/A,#N/A,FALSE,"보일러집계";#N/A,#N/A,FALSE,"보일러내역"}</definedName>
    <definedName name="wrn.기초." hidden="1">{#N/A,#N/A,FALSE,"터빈집계";#N/A,#N/A,FALSE,"터빈내역";#N/A,#N/A,FALSE,"보일러집계";#N/A,#N/A,FALSE,"보일러내역"}</definedName>
    <definedName name="wrn.기타인쇄." localSheetId="1" hidden="1">{#N/A,#N/A,FALSE,"기타"}</definedName>
    <definedName name="wrn.기타인쇄." hidden="1">{#N/A,#N/A,FALSE,"기타"}</definedName>
    <definedName name="wrn.노무비인쇄." localSheetId="1" hidden="1">{#N/A,#N/A,FALSE,"노무비"}</definedName>
    <definedName name="wrn.노무비인쇄." hidden="1">{#N/A,#N/A,FALSE,"노무비"}</definedName>
    <definedName name="wrn.단가표지." localSheetId="0" hidden="1">{#N/A,#N/A,FALSE,"단가표지"}</definedName>
    <definedName name="wrn.단가표지." localSheetId="1" hidden="1">{#N/A,#N/A,FALSE,"단가표지"}</definedName>
    <definedName name="wrn.단가표지." hidden="1">{#N/A,#N/A,FALSE,"단가표지"}</definedName>
    <definedName name="wrn.대외공문." localSheetId="1" hidden="1">{#N/A,#N/A,TRUE,"대외공문"}</definedName>
    <definedName name="wrn.대외공문." hidden="1">{#N/A,#N/A,TRUE,"대외공문"}</definedName>
    <definedName name="wrn.리스크시트." localSheetId="1" hidden="1">{#N/A,#N/A,FALSE,"QG1 분양률 리스크 평가";#N/A,#N/A,FALSE,"QG1 주요 추가 리스크 평가";#N/A,#N/A,FALSE,"분양률";#N/A,#N/A,FALSE,"Back-up";#N/A,#N/A,FALSE,"QG1 전략과 종합"}</definedName>
    <definedName name="wrn.리스크시트." hidden="1">{#N/A,#N/A,FALSE,"QG1 분양률 리스크 평가";#N/A,#N/A,FALSE,"QG1 주요 추가 리스크 평가";#N/A,#N/A,FALSE,"분양률";#N/A,#N/A,FALSE,"Back-up";#N/A,#N/A,FALSE,"QG1 전략과 종합"}</definedName>
    <definedName name="wrn.리스현황." localSheetId="1" hidden="1">{#N/A,#N/A,FALSE,"집계표"}</definedName>
    <definedName name="wrn.리스현황." hidden="1">{#N/A,#N/A,FALSE,"집계표"}</definedName>
    <definedName name="wrn.ㅁㅁㅁ." localSheetId="1" hidden="1">{#N/A,#N/A,FALSE,"월공사비집계표양식 (7)";#N/A,#N/A,FALSE,"월공사비집계표양식 (7)"}</definedName>
    <definedName name="wrn.ㅁㅁㅁ." hidden="1">{#N/A,#N/A,FALSE,"월공사비집계표양식 (7)";#N/A,#N/A,FALSE,"월공사비집계표양식 (7)"}</definedName>
    <definedName name="wrn.바보" localSheetId="1" hidden="1">{#N/A,#N/A,FALSE,"구조2"}</definedName>
    <definedName name="wrn.바보" hidden="1">{#N/A,#N/A,FALSE,"구조2"}</definedName>
    <definedName name="wrn.배수1." localSheetId="0" hidden="1">{#N/A,#N/A,FALSE,"배수1"}</definedName>
    <definedName name="wrn.배수1." localSheetId="1" hidden="1">{#N/A,#N/A,FALSE,"배수1"}</definedName>
    <definedName name="wrn.배수1." hidden="1">{#N/A,#N/A,FALSE,"배수1"}</definedName>
    <definedName name="wrn.배수2." localSheetId="0" hidden="1">{#N/A,#N/A,FALSE,"배수2"}</definedName>
    <definedName name="wrn.배수2." localSheetId="1" hidden="1">{#N/A,#N/A,FALSE,"배수2"}</definedName>
    <definedName name="wrn.배수2." hidden="1">{#N/A,#N/A,FALSE,"배수2"}</definedName>
    <definedName name="wrn.변경예산." localSheetId="1"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보일러마감." localSheetId="1" hidden="1">{#N/A,#N/A,FALSE,"물가변동 (2)";#N/A,#N/A,FALSE,"공사비";#N/A,#N/A,FALSE,"사급";#N/A,#N/A,FALSE,"도급집계";#N/A,#N/A,FALSE,"재료비";#N/A,#N/A,FALSE,"노무비";#N/A,#N/A,FALSE,"경비"}</definedName>
    <definedName name="wrn.보일러마감." hidden="1">{#N/A,#N/A,FALSE,"물가변동 (2)";#N/A,#N/A,FALSE,"공사비";#N/A,#N/A,FALSE,"사급";#N/A,#N/A,FALSE,"도급집계";#N/A,#N/A,FALSE,"재료비";#N/A,#N/A,FALSE,"노무비";#N/A,#N/A,FALSE,"경비"}</definedName>
    <definedName name="wrn.부대1." localSheetId="0" hidden="1">{#N/A,#N/A,FALSE,"부대1"}</definedName>
    <definedName name="wrn.부대1." localSheetId="1" hidden="1">{#N/A,#N/A,FALSE,"부대1"}</definedName>
    <definedName name="wrn.부대1." hidden="1">{#N/A,#N/A,FALSE,"부대1"}</definedName>
    <definedName name="wrn.부대2." localSheetId="0" hidden="1">{#N/A,#N/A,FALSE,"부대2"}</definedName>
    <definedName name="wrn.부대2." localSheetId="1" hidden="1">{#N/A,#N/A,FALSE,"부대2"}</definedName>
    <definedName name="wrn.부대2." hidden="1">{#N/A,#N/A,FALSE,"부대2"}</definedName>
    <definedName name="wrn.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localSheetId="1" hidden="1">{#N/A,#N/A,FALSE,"산출근거목록"}</definedName>
    <definedName name="wrn.산출근거목록인쇄." hidden="1">{#N/A,#N/A,FALSE,"산출근거목록"}</definedName>
    <definedName name="wrn.산출근거인쇄." localSheetId="1" hidden="1">{#N/A,#N/A,FALSE,"산출근거"}</definedName>
    <definedName name="wrn.산출근거인쇄." hidden="1">{#N/A,#N/A,FALSE,"산출근거"}</definedName>
    <definedName name="wrn.산출근거인쇄._.토개공변환." localSheetId="1" hidden="1">{#N/A,#N/A,FALSE,"산출근거변환"}</definedName>
    <definedName name="wrn.산출근거인쇄._.토개공변환." hidden="1">{#N/A,#N/A,FALSE,"산출근거변환"}</definedName>
    <definedName name="wrn.설계내역서인쇄." localSheetId="1" hidden="1">{#N/A,#N/A,FALSE,"설계내역서"}</definedName>
    <definedName name="wrn.설계내역서인쇄." hidden="1">{#N/A,#N/A,FALSE,"설계내역서"}</definedName>
    <definedName name="wrn.속도." localSheetId="0" hidden="1">{#N/A,#N/A,FALSE,"속도"}</definedName>
    <definedName name="wrn.속도." localSheetId="1" hidden="1">{#N/A,#N/A,FALSE,"속도"}</definedName>
    <definedName name="wrn.속도." hidden="1">{#N/A,#N/A,FALSE,"속도"}</definedName>
    <definedName name="wrn.손익._.보고." localSheetId="1" hidden="1">{#N/A,#N/A,TRUE,"손익보고"}</definedName>
    <definedName name="wrn.손익._.보고." hidden="1">{#N/A,#N/A,TRUE,"손익보고"}</definedName>
    <definedName name="wrn.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1" hidden="1">{#N/A,"수불부",FALSE,"사급자재수불서";#N/A,"수불부",FALSE,"사급자재수불서"}</definedName>
    <definedName name="wrn.수." hidden="1">{#N/A,"수불부",FALSE,"사급자재수불서";#N/A,"수불부",FALSE,"사급자재수불서"}</definedName>
    <definedName name="wrn.시행결의." localSheetId="1" hidden="1">{#N/A,#N/A,FALSE,"도급대비시행율";#N/A,#N/A,FALSE,"결의서";#N/A,#N/A,FALSE,"내역서";#N/A,#N/A,FALSE,"도급예상"}</definedName>
    <definedName name="wrn.시행결의." hidden="1">{#N/A,#N/A,FALSE,"도급대비시행율";#N/A,#N/A,FALSE,"결의서";#N/A,#N/A,FALSE,"내역서";#N/A,#N/A,FALSE,"도급예상"}</definedName>
    <definedName name="wrn.신용찬." localSheetId="1" hidden="1">{#N/A,#N/A,TRUE,"토적및재료집계";#N/A,#N/A,TRUE,"토적및재료집계";#N/A,#N/A,TRUE,"단위량"}</definedName>
    <definedName name="wrn.신용찬." hidden="1">{#N/A,#N/A,TRUE,"토적및재료집계";#N/A,#N/A,TRUE,"토적및재료집계";#N/A,#N/A,TRUE,"단위량"}</definedName>
    <definedName name="wrn.실행분개." localSheetId="1" hidden="1">{#N/A,#N/A,TRUE,"총괄표";#N/A,#N/A,TRUE,"가설공사";#N/A,#N/A,TRUE,"철근콘크리트공사";#N/A,#N/A,TRUE,"조적공사";#N/A,#N/A,TRUE,"석공사";#N/A,#N/A,TRUE,"타일공사";#N/A,#N/A,TRUE,"방수공사";#N/A,#N/A,TRUE,"천정공사";#N/A,#N/A,TRUE,"창호및 잡철공사";#N/A,#N/A,TRUE,"미장공사";#N/A,#N/A,TRUE,"유리공사";#N/A,#N/A,TRUE,"도장공사";#N/A,#N/A,TRUE,"수장및잡";#N/A,#N/A,TRUE,"정화조공사";#N/A,#N/A,TRUE,"자재비";#N/A,#N/A,TRUE,"안전관리비"}</definedName>
    <definedName name="wrn.실행분개." hidden="1">{#N/A,#N/A,TRUE,"총괄표";#N/A,#N/A,TRUE,"가설공사";#N/A,#N/A,TRUE,"철근콘크리트공사";#N/A,#N/A,TRUE,"조적공사";#N/A,#N/A,TRUE,"석공사";#N/A,#N/A,TRUE,"타일공사";#N/A,#N/A,TRUE,"방수공사";#N/A,#N/A,TRUE,"천정공사";#N/A,#N/A,TRUE,"창호및 잡철공사";#N/A,#N/A,TRUE,"미장공사";#N/A,#N/A,TRUE,"유리공사";#N/A,#N/A,TRUE,"도장공사";#N/A,#N/A,TRUE,"수장및잡";#N/A,#N/A,TRUE,"정화조공사";#N/A,#N/A,TRUE,"자재비";#N/A,#N/A,TRUE,"안전관리비"}</definedName>
    <definedName name="wrn.실행품의." localSheetId="1" hidden="1">{#N/A,#N/A,FALSE,"갑지";#N/A,#N/A,FALSE,"개요";#N/A,#N/A,FALSE,"비목별";#N/A,#N/A,FALSE,"건물별";#N/A,#N/A,FALSE,"기구표";#N/A,#N/A,FALSE,"직원투입"}</definedName>
    <definedName name="wrn.실행품의." hidden="1">{#N/A,#N/A,FALSE,"갑지";#N/A,#N/A,FALSE,"개요";#N/A,#N/A,FALSE,"비목별";#N/A,#N/A,FALSE,"건물별";#N/A,#N/A,FALSE,"기구표";#N/A,#N/A,FALSE,"직원투입"}</definedName>
    <definedName name="wrn.아현동출력." localSheetId="1" hidden="1">{#N/A,#N/A,FALSE,"견적조건";#N/A,#N/A,FALSE,"산출근거"}</definedName>
    <definedName name="wrn.아현동출력." hidden="1">{#N/A,#N/A,FALSE,"견적조건";#N/A,#N/A,FALSE,"산출근거"}</definedName>
    <definedName name="wrn.업체별._.견적공사명." localSheetId="1" hidden="1">{"SJ - 기본 보기",#N/A,FALSE,"공사별 외주견적"}</definedName>
    <definedName name="wrn.업체별._.견적공사명." hidden="1">{"SJ - 기본 보기",#N/A,FALSE,"공사별 외주견적"}</definedName>
    <definedName name="wrn.역삼동._.기획." localSheetId="1" hidden="1">{#N/A,#N/A,TRUE,"표지";#N/A,#N/A,TRUE,"목차";#N/A,#N/A,TRUE,"소목차1";#N/A,#N/A,TRUE,"일정표";#N/A,#N/A,TRUE,"소목차2";#N/A,#N/A,TRUE,"사업개요 ";#N/A,#N/A,TRUE,"지역환경";#N/A,#N/A,TRUE,"동시분양분석";#N/A,#N/A,TRUE,"동시분양분석 (2)";#N/A,#N/A,TRUE,"사업여건 분석";#N/A,#N/A,TRUE,"소목차3";#N/A,#N/A,TRUE,"5가";#N/A,#N/A,TRUE,"첨3";#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역삼동._.기획." hidden="1">{#N/A,#N/A,TRUE,"표지";#N/A,#N/A,TRUE,"목차";#N/A,#N/A,TRUE,"소목차1";#N/A,#N/A,TRUE,"일정표";#N/A,#N/A,TRUE,"소목차2";#N/A,#N/A,TRUE,"사업개요 ";#N/A,#N/A,TRUE,"지역환경";#N/A,#N/A,TRUE,"동시분양분석";#N/A,#N/A,TRUE,"동시분양분석 (2)";#N/A,#N/A,TRUE,"사업여건 분석";#N/A,#N/A,TRUE,"소목차3";#N/A,#N/A,TRUE,"5가";#N/A,#N/A,TRUE,"첨3";#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연동제." localSheetId="1" hidden="1">{#N/A,#N/A,TRUE,"총괄"}</definedName>
    <definedName name="wrn.연동제." hidden="1">{#N/A,#N/A,TRUE,"총괄"}</definedName>
    <definedName name="wrn.예상손익." localSheetId="1"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외주기성." localSheetId="1" hidden="1">{#N/A,#N/A,FALSE,"신청통보";#N/A,#N/A,FALSE,"기성확인서";#N/A,#N/A,FALSE,"기성내역서"}</definedName>
    <definedName name="wrn.외주기성." hidden="1">{#N/A,#N/A,FALSE,"신청통보";#N/A,#N/A,FALSE,"기성확인서";#N/A,#N/A,FALSE,"기성내역서"}</definedName>
    <definedName name="wrn.운반시간." localSheetId="0" hidden="1">{#N/A,#N/A,FALSE,"운반시간"}</definedName>
    <definedName name="wrn.운반시간." localSheetId="1" hidden="1">{#N/A,#N/A,FALSE,"운반시간"}</definedName>
    <definedName name="wrn.운반시간." hidden="1">{#N/A,#N/A,FALSE,"운반시간"}</definedName>
    <definedName name="wrn.원가계산서인쇄." localSheetId="1" hidden="1">{#N/A,#N/A,FALSE,"원가계산서"}</definedName>
    <definedName name="wrn.원가계산서인쇄." hidden="1">{#N/A,#N/A,FALSE,"원가계산서"}</definedName>
    <definedName name="wrn.이인주." localSheetId="1" hidden="1">{#N/A,#N/A,FALSE,"물량산출"}</definedName>
    <definedName name="wrn.이인주." hidden="1">{#N/A,#N/A,FALSE,"물량산출"}</definedName>
    <definedName name="wrn.이정표." localSheetId="0" hidden="1">{#N/A,#N/A,FALSE,"이정표"}</definedName>
    <definedName name="wrn.이정표." localSheetId="1" hidden="1">{#N/A,#N/A,FALSE,"이정표"}</definedName>
    <definedName name="wrn.이정표." hidden="1">{#N/A,#N/A,FALSE,"이정표"}</definedName>
    <definedName name="wrn.이정표1." localSheetId="1" hidden="1">{#N/A,#N/A,FALSE,"이정표"}</definedName>
    <definedName name="wrn.이정표1." hidden="1">{#N/A,#N/A,FALSE,"이정표"}</definedName>
    <definedName name="wrn.이태원._.철근." localSheetId="1" hidden="1">{#N/A,#N/A,FALSE,"이태원철근"}</definedName>
    <definedName name="wrn.이태원._.철근." hidden="1">{#N/A,#N/A,FALSE,"이태원철근"}</definedName>
    <definedName name="wrn.일위대가목록인쇄." localSheetId="1" hidden="1">{#N/A,#N/A,FALSE,"일위대가목록"}</definedName>
    <definedName name="wrn.일위대가목록인쇄." hidden="1">{#N/A,#N/A,FALSE,"일위대가목록"}</definedName>
    <definedName name="wrn.일위대가인쇄." localSheetId="1" hidden="1">{#N/A,#N/A,FALSE,"일위대가"}</definedName>
    <definedName name="wrn.일위대가인쇄." hidden="1">{#N/A,#N/A,FALSE,"일위대가"}</definedName>
    <definedName name="wrn.일위대가인쇄._.수자원변환." localSheetId="1" hidden="1">{#N/A,#N/A,FALSE,"일위대가변환"}</definedName>
    <definedName name="wrn.일위대가인쇄._.수자원변환." hidden="1">{#N/A,#N/A,FALSE,"일위대가변환"}</definedName>
    <definedName name="wrn.재료비인쇄." localSheetId="1" hidden="1">{#N/A,#N/A,FALSE,"재료비"}</definedName>
    <definedName name="wrn.재료비인쇄." hidden="1">{#N/A,#N/A,FALSE,"재료비"}</definedName>
    <definedName name="wrn.전열선출서." localSheetId="1" hidden="1">{#N/A,#N/A,FALSE,"전열산출서"}</definedName>
    <definedName name="wrn.전열선출서." hidden="1">{#N/A,#N/A,FALSE,"전열산출서"}</definedName>
    <definedName name="wrn.제기동._.교안._.그림없음." localSheetId="1" hidden="1">{#N/A,#N/A,FALSE,"사업개요";#N/A,#N/A,FALSE,"청약일정";#N/A,#N/A,FALSE,"4차 참여업체1";#N/A,#N/A,FALSE,"4차 참여업체2";#N/A,#N/A,FALSE,"입면도";#N/A,#N/A,FALSE,"평형별 공통 특장점";#N/A,#N/A,FALSE,"평형별 특장점 32A";#N/A,#N/A,FALSE,"평형별 특장점 32B";#N/A,#N/A,FALSE,"평형별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제기동._.교안._.그림없음." hidden="1">{#N/A,#N/A,FALSE,"사업개요";#N/A,#N/A,FALSE,"청약일정";#N/A,#N/A,FALSE,"4차 참여업체1";#N/A,#N/A,FALSE,"4차 참여업체2";#N/A,#N/A,FALSE,"입면도";#N/A,#N/A,FALSE,"평형별 공통 특장점";#N/A,#N/A,FALSE,"평형별 특장점 32A";#N/A,#N/A,FALSE,"평형별 특장점 32B";#N/A,#N/A,FALSE,"평형별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제기동._.분양._.기획." localSheetId="1" hidden="1">{#N/A,#N/A,TRUE,"표지";#N/A,#N/A,TRUE,"목차";#N/A,#N/A,TRUE,"소목차1";#N/A,#N/A,TRUE,"계획표";#N/A,#N/A,TRUE,"분양일정";#N/A,#N/A,TRUE,"소목차2";#N/A,#N/A,TRUE,"사업개요 ";#N/A,#N/A,TRUE,"환경분석";#N/A,#N/A,TRUE,"사업여건 분석";#N/A,#N/A,TRUE,"소목차3";#N/A,#N/A,TRUE,"적정분양가";#N/A,#N/A,TRUE,"분양가 1안(선택).";#N/A,#N/A,TRUE,"시세1";#N/A,#N/A,TRUE,"시세2";#N/A,#N/A,TRUE,"시세3";#N/A,#N/A,TRUE,"시세4";#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제기동._.분양._.기획." hidden="1">{#N/A,#N/A,TRUE,"표지";#N/A,#N/A,TRUE,"목차";#N/A,#N/A,TRUE,"소목차1";#N/A,#N/A,TRUE,"계획표";#N/A,#N/A,TRUE,"분양일정";#N/A,#N/A,TRUE,"소목차2";#N/A,#N/A,TRUE,"사업개요 ";#N/A,#N/A,TRUE,"환경분석";#N/A,#N/A,TRUE,"사업여건 분석";#N/A,#N/A,TRUE,"소목차3";#N/A,#N/A,TRUE,"적정분양가";#N/A,#N/A,TRUE,"분양가 1안(선택).";#N/A,#N/A,TRUE,"시세1";#N/A,#N/A,TRUE,"시세2";#N/A,#N/A,TRUE,"시세3";#N/A,#N/A,TRUE,"시세4";#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제기동._.분양교안." localSheetId="1"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wrn.제기동._.분양교안."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wrn.조골재." localSheetId="0" hidden="1">{#N/A,#N/A,FALSE,"조골재"}</definedName>
    <definedName name="wrn.조골재." localSheetId="1" hidden="1">{#N/A,#N/A,FALSE,"조골재"}</definedName>
    <definedName name="wrn.조골재." hidden="1">{#N/A,#N/A,FALSE,"조골재"}</definedName>
    <definedName name="wrn.종점1" localSheetId="1" hidden="1">{#N/A,#N/A,FALSE,"이정표"}</definedName>
    <definedName name="wrn.종점1" hidden="1">{#N/A,#N/A,FALSE,"이정표"}</definedName>
    <definedName name="wrn.주간보고." localSheetId="1" hidden="1">{#N/A,#N/A,FALSE,"주간공정";#N/A,#N/A,FALSE,"주간보고";#N/A,#N/A,FALSE,"주간공정표"}</definedName>
    <definedName name="wrn.주간보고." hidden="1">{#N/A,#N/A,FALSE,"주간공정";#N/A,#N/A,FALSE,"주간보고";#N/A,#N/A,FALSE,"주간공정표"}</definedName>
    <definedName name="wrn.중공업군포견적서." localSheetId="0" hidden="1">{#N/A,#N/A,FALSE,"견적갑지";#N/A,#N/A,FALSE,"총괄표";#N/A,#N/A,FALSE,"철골공사";#N/A,#N/A,FALSE,"토목공사";#N/A,#N/A,FALSE,"판넬전기공사"}</definedName>
    <definedName name="wrn.중공업군포견적서." localSheetId="1" hidden="1">{#N/A,#N/A,FALSE,"견적갑지";#N/A,#N/A,FALSE,"총괄표";#N/A,#N/A,FALSE,"철골공사";#N/A,#N/A,FALSE,"토목공사";#N/A,#N/A,FALSE,"판넬전기공사"}</definedName>
    <definedName name="wrn.중공업군포견적서." hidden="1">{#N/A,#N/A,FALSE,"견적갑지";#N/A,#N/A,FALSE,"총괄표";#N/A,#N/A,FALSE,"철골공사";#N/A,#N/A,FALSE,"토목공사";#N/A,#N/A,FALSE,"판넬전기공사"}</definedName>
    <definedName name="wrn.중기목록인쇄." localSheetId="1" hidden="1">{#N/A,#N/A,FALSE,"중기목록"}</definedName>
    <definedName name="wrn.중기목록인쇄." hidden="1">{#N/A,#N/A,FALSE,"중기목록"}</definedName>
    <definedName name="wrn.중기산출기초인쇄." localSheetId="1" hidden="1">{#N/A,#N/A,FALSE,"중기산출기초"}</definedName>
    <definedName name="wrn.중기산출기초인쇄." hidden="1">{#N/A,#N/A,FALSE,"중기산출기초"}</definedName>
    <definedName name="wrn.중기인쇄." localSheetId="1" hidden="1">{#N/A,#N/A,FALSE,"중기"}</definedName>
    <definedName name="wrn.중기인쇄." hidden="1">{#N/A,#N/A,FALSE,"중기"}</definedName>
    <definedName name="wrn.중기인쇄._.일반형변환." localSheetId="1" hidden="1">{#N/A,#N/A,FALSE,"중기변환"}</definedName>
    <definedName name="wrn.중기인쇄._.일반형변환." hidden="1">{#N/A,#N/A,FALSE,"중기변환"}</definedName>
    <definedName name="wrn.지수1."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직원교육." localSheetId="1" hidden="1">{#N/A,#N/A,FALSE,"예상질문";#N/A,#N/A,FALSE,"예상질문2";#N/A,#N/A,FALSE,"사업개요";#N/A,#N/A,FALSE,"청약일정";#N/A,#N/A,FALSE,"4차 참여업체1";#N/A,#N/A,FALSE,"4차 참여업체2";#N/A,#N/A,FALSE,"단지조감도,배치도";#N/A,#N/A,FALSE,"단지특장점";#N/A,#N/A,FALSE,"입면도";#N/A,#N/A,FALSE,"평형별 공통 특장점";#N/A,#N/A,FALSE,"32a평형";#N/A,#N/A,FALSE,"평형별 특장점 32A";#N/A,#N/A,FALSE,"32b평형";#N/A,#N/A,FALSE,"평형별 특장점 32B";#N/A,#N/A,FALSE,"23평형";#N/A,#N/A,FALSE,"평형별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직원교육." hidden="1">{#N/A,#N/A,FALSE,"예상질문";#N/A,#N/A,FALSE,"예상질문2";#N/A,#N/A,FALSE,"사업개요";#N/A,#N/A,FALSE,"청약일정";#N/A,#N/A,FALSE,"4차 참여업체1";#N/A,#N/A,FALSE,"4차 참여업체2";#N/A,#N/A,FALSE,"단지조감도,배치도";#N/A,#N/A,FALSE,"단지특장점";#N/A,#N/A,FALSE,"입면도";#N/A,#N/A,FALSE,"평형별 공통 특장점";#N/A,#N/A,FALSE,"32a평형";#N/A,#N/A,FALSE,"평형별 특장점 32A";#N/A,#N/A,FALSE,"32b평형";#N/A,#N/A,FALSE,"평형별 특장점 32B";#N/A,#N/A,FALSE,"23평형";#N/A,#N/A,FALSE,"평형별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진흥." localSheetId="1" hidden="1">{#N/A,#N/A,TRUE,"사업자등록증 (2)"}</definedName>
    <definedName name="wrn.진흥." hidden="1">{#N/A,#N/A,TRUE,"사업자등록증 (2)"}</definedName>
    <definedName name="wrn.집기비품보고서._.품목별._.및._.현장별._.집계표." localSheetId="1" hidden="1">{#N/A,#N/A,FALSE,"Sheet6"}</definedName>
    <definedName name="wrn.집기비품보고서._.품목별._.및._.현장별._.집계표." hidden="1">{#N/A,#N/A,FALSE,"Sheet6"}</definedName>
    <definedName name="wrn.철골집계표._.5칸." localSheetId="1" hidden="1">{#N/A,#N/A,FALSE,"Sheet1"}</definedName>
    <definedName name="wrn.철골집계표._.5칸." hidden="1">{#N/A,#N/A,FALSE,"Sheet1"}</definedName>
    <definedName name="wrn.총실행." localSheetId="1" hidden="1">{#N/A,#N/A,TRUE,"집계표";#N/A,#N/A,TRUE,"총괄표";#N/A,#N/A,TRUE,"가설공사";#N/A,#N/A,TRUE,"철근콘크리트공사";#N/A,#N/A,TRUE,"조적공사";#N/A,#N/A,TRUE,"석공사";#N/A,#N/A,TRUE,"타일공사";#N/A,#N/A,TRUE,"방수공사";#N/A,#N/A,TRUE,"천정공사";#N/A,#N/A,TRUE,"창호및 잡철공사";#N/A,#N/A,TRUE,"미장공사";#N/A,#N/A,TRUE,"유리공사";#N/A,#N/A,TRUE,"도장공사";#N/A,#N/A,TRUE,"수장및잡";#N/A,#N/A,TRUE,"정화조공사";#N/A,#N/A,TRUE,"자재비";#N/A,#N/A,TRUE,"안전관리비";#N/A,#N/A,TRUE,"간접노무비";#N/A,#N/A,TRUE,"공정표";#N/A,#N/A,TRUE,"자금수금";#N/A,#N/A,TRUE,"주요자재";#N/A,#N/A,TRUE,"공사발주";#N/A,#N/A,TRUE,"인원동원"}</definedName>
    <definedName name="wrn.총실행." hidden="1">{#N/A,#N/A,TRUE,"집계표";#N/A,#N/A,TRUE,"총괄표";#N/A,#N/A,TRUE,"가설공사";#N/A,#N/A,TRUE,"철근콘크리트공사";#N/A,#N/A,TRUE,"조적공사";#N/A,#N/A,TRUE,"석공사";#N/A,#N/A,TRUE,"타일공사";#N/A,#N/A,TRUE,"방수공사";#N/A,#N/A,TRUE,"천정공사";#N/A,#N/A,TRUE,"창호및 잡철공사";#N/A,#N/A,TRUE,"미장공사";#N/A,#N/A,TRUE,"유리공사";#N/A,#N/A,TRUE,"도장공사";#N/A,#N/A,TRUE,"수장및잡";#N/A,#N/A,TRUE,"정화조공사";#N/A,#N/A,TRUE,"자재비";#N/A,#N/A,TRUE,"안전관리비";#N/A,#N/A,TRUE,"간접노무비";#N/A,#N/A,TRUE,"공정표";#N/A,#N/A,TRUE,"자금수금";#N/A,#N/A,TRUE,"주요자재";#N/A,#N/A,TRUE,"공사발주";#N/A,#N/A,TRUE,"인원동원"}</definedName>
    <definedName name="wrn.토공1." localSheetId="0" hidden="1">{#N/A,#N/A,FALSE,"구조1"}</definedName>
    <definedName name="wrn.토공1." localSheetId="1" hidden="1">{#N/A,#N/A,FALSE,"구조1"}</definedName>
    <definedName name="wrn.토공1." hidden="1">{#N/A,#N/A,FALSE,"구조1"}</definedName>
    <definedName name="wrn.토공2." localSheetId="0" hidden="1">{#N/A,#N/A,FALSE,"토공2"}</definedName>
    <definedName name="wrn.토공2." localSheetId="1" hidden="1">{#N/A,#N/A,FALSE,"토공2"}</definedName>
    <definedName name="wrn.토공2." hidden="1">{#N/A,#N/A,FALSE,"토공2"}</definedName>
    <definedName name="wrn.통신지." localSheetId="1" hidden="1">{#N/A,#N/A,FALSE,"기안지";#N/A,#N/A,FALSE,"통신지"}</definedName>
    <definedName name="wrn.통신지." hidden="1">{#N/A,#N/A,FALSE,"기안지";#N/A,#N/A,FALSE,"통신지"}</definedName>
    <definedName name="wrn.평촌." localSheetId="1" hidden="1">{#N/A,#N/A,FALSE,"표지";#N/A,#N/A,FALSE,"제출문";#N/A,#N/A,FALSE,"목차";#N/A,#N/A,FALSE,"소목차(1)";#N/A,#N/A,FALSE,"경제전망";#N/A,#N/A,FALSE,"부동산전망";#N/A,#N/A,FALSE,"투자환경(1)";#N/A,#N/A,FALSE,"투자환경(2)";#N/A,#N/A,FALSE,"투자환경(3)";#N/A,#N/A,FALSE,"투자환경(4)";#N/A,#N/A,FALSE,"소목차(2)";#N/A,#N/A,FALSE,"사업개요";#N/A,#N/A,FALSE,"프로젝트분석";#N/A,#N/A,FALSE,"프로젝트평가";#N/A,#N/A,FALSE,"소목차(3)";#N/A,#N/A,FALSE,"공급사례(1)";#N/A,#N/A,FALSE,"공급사례(2)";#N/A,#N/A,FALSE,"상권분석";#N/A,#N/A,FALSE,"상권분석 (2)";#N/A,#N/A,FALSE,"상품최적화(1)";#N/A,#N/A,FALSE,"상품최적화(2)";#N/A,#N/A,FALSE,"상품최적화(3)";#N/A,#N/A,FALSE,"소목차(4)";#N/A,#N/A,FALSE,"기본전제";#N/A,#N/A,FALSE,"적정분양가";#N/A,#N/A,FALSE,"적정분양가(1)";#N/A,#N/A,FALSE,"적정분양가(2)";#N/A,#N/A,FALSE,"적정분양가(3)";#N/A,#N/A,FALSE,"적정분양가(4)";#N/A,#N/A,FALSE,"적정분양가(5)";#N/A,#N/A,FALSE,"target(1)";#N/A,#N/A,FALSE,"target(2)";#N/A,#N/A,FALSE,"소목차(5)";#N/A,#N/A,FALSE,"분양전략수립전제";#N/A,#N/A,FALSE,"단계별분양전략";#N/A,#N/A,FALSE,"분양전략흐름도";#N/A,#N/A,FALSE,"분양활동방향";#N/A,#N/A,FALSE,"Pre-m";#N/A,#N/A,FALSE,"부동산우군화방안";#N/A,#N/A,FALSE,"기타영업전략(1)";#N/A,#N/A,FALSE,"기타영업전략(2)";#N/A,#N/A,FALSE,"분양사무실운영";#N/A,#N/A,FALSE,"분양조직운영";#N/A,#N/A,FALSE,"조직도";#N/A,#N/A,FALSE,"세부업무분장";#N/A,#N/A,FALSE,"소목차(6)";#N/A,#N/A,FALSE,"분양목표";#N/A,#N/A,FALSE,"분양대행수수료 ";#N/A,#N/A,FALSE,"컨설팅실적(1)";#N/A,#N/A,FALSE,"컨설팅실적(2)";#N/A,#N/A,FALSE,"컨설팅실적(3)";#N/A,#N/A,FALSE,"조직도 "}</definedName>
    <definedName name="wrn.평촌." hidden="1">{#N/A,#N/A,FALSE,"표지";#N/A,#N/A,FALSE,"제출문";#N/A,#N/A,FALSE,"목차";#N/A,#N/A,FALSE,"소목차(1)";#N/A,#N/A,FALSE,"경제전망";#N/A,#N/A,FALSE,"부동산전망";#N/A,#N/A,FALSE,"투자환경(1)";#N/A,#N/A,FALSE,"투자환경(2)";#N/A,#N/A,FALSE,"투자환경(3)";#N/A,#N/A,FALSE,"투자환경(4)";#N/A,#N/A,FALSE,"소목차(2)";#N/A,#N/A,FALSE,"사업개요";#N/A,#N/A,FALSE,"프로젝트분석";#N/A,#N/A,FALSE,"프로젝트평가";#N/A,#N/A,FALSE,"소목차(3)";#N/A,#N/A,FALSE,"공급사례(1)";#N/A,#N/A,FALSE,"공급사례(2)";#N/A,#N/A,FALSE,"상권분석";#N/A,#N/A,FALSE,"상권분석 (2)";#N/A,#N/A,FALSE,"상품최적화(1)";#N/A,#N/A,FALSE,"상품최적화(2)";#N/A,#N/A,FALSE,"상품최적화(3)";#N/A,#N/A,FALSE,"소목차(4)";#N/A,#N/A,FALSE,"기본전제";#N/A,#N/A,FALSE,"적정분양가";#N/A,#N/A,FALSE,"적정분양가(1)";#N/A,#N/A,FALSE,"적정분양가(2)";#N/A,#N/A,FALSE,"적정분양가(3)";#N/A,#N/A,FALSE,"적정분양가(4)";#N/A,#N/A,FALSE,"적정분양가(5)";#N/A,#N/A,FALSE,"target(1)";#N/A,#N/A,FALSE,"target(2)";#N/A,#N/A,FALSE,"소목차(5)";#N/A,#N/A,FALSE,"분양전략수립전제";#N/A,#N/A,FALSE,"단계별분양전략";#N/A,#N/A,FALSE,"분양전략흐름도";#N/A,#N/A,FALSE,"분양활동방향";#N/A,#N/A,FALSE,"Pre-m";#N/A,#N/A,FALSE,"부동산우군화방안";#N/A,#N/A,FALSE,"기타영업전략(1)";#N/A,#N/A,FALSE,"기타영업전략(2)";#N/A,#N/A,FALSE,"분양사무실운영";#N/A,#N/A,FALSE,"분양조직운영";#N/A,#N/A,FALSE,"조직도";#N/A,#N/A,FALSE,"세부업무분장";#N/A,#N/A,FALSE,"소목차(6)";#N/A,#N/A,FALSE,"분양목표";#N/A,#N/A,FALSE,"분양대행수수료 ";#N/A,#N/A,FALSE,"컨설팅실적(1)";#N/A,#N/A,FALSE,"컨설팅실적(2)";#N/A,#N/A,FALSE,"컨설팅실적(3)";#N/A,#N/A,FALSE,"조직도 "}</definedName>
    <definedName name="wrn.포장1." localSheetId="0" hidden="1">{#N/A,#N/A,FALSE,"포장1";#N/A,#N/A,FALSE,"포장1"}</definedName>
    <definedName name="wrn.포장1." localSheetId="1" hidden="1">{#N/A,#N/A,FALSE,"포장1";#N/A,#N/A,FALSE,"포장1"}</definedName>
    <definedName name="wrn.포장1." hidden="1">{#N/A,#N/A,FALSE,"포장1";#N/A,#N/A,FALSE,"포장1"}</definedName>
    <definedName name="wrn.포장2." localSheetId="0" hidden="1">{#N/A,#N/A,FALSE,"포장2"}</definedName>
    <definedName name="wrn.포장2." localSheetId="1" hidden="1">{#N/A,#N/A,FALSE,"포장2"}</definedName>
    <definedName name="wrn.포장2." hidden="1">{#N/A,#N/A,FALSE,"포장2"}</definedName>
    <definedName name="wrn.포장단가." localSheetId="1" hidden="1">{#N/A,#N/A,FALSE,"포장단가"}</definedName>
    <definedName name="wrn.포장단가." hidden="1">{#N/A,#N/A,FALSE,"포장단가"}</definedName>
    <definedName name="wrn.표준공종단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localSheetId="1" hidden="1">{#N/A,#N/A,FALSE,"표지"}</definedName>
    <definedName name="wrn.표지." hidden="1">{#N/A,#N/A,FALSE,"표지"}</definedName>
    <definedName name="wrn.표지목차." localSheetId="0" hidden="1">{#N/A,#N/A,FALSE,"표지목차"}</definedName>
    <definedName name="wrn.표지목차." localSheetId="1" hidden="1">{#N/A,#N/A,FALSE,"표지목차"}</definedName>
    <definedName name="wrn.표지목차." hidden="1">{#N/A,#N/A,FALSE,"표지목차"}</definedName>
    <definedName name="wrn.현장._.NCR._.분석." localSheetId="1"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localSheetId="1" hidden="1">{#N/A,#N/A,FALSE,"혼합골재"}</definedName>
    <definedName name="wrn.혼합골재." hidden="1">{#N/A,#N/A,FALSE,"혼합골재"}</definedName>
    <definedName name="wrn.회선임차현황." localSheetId="1" hidden="1">{#N/A,#N/A,FALSE,"회선임차현황"}</definedName>
    <definedName name="wrn.회선임차현황." hidden="1">{#N/A,#N/A,FALSE,"회선임차현황"}</definedName>
    <definedName name="wrty" localSheetId="1" hidden="1">{"'용역비'!$A$4:$C$8"}</definedName>
    <definedName name="wrty" hidden="1">{"'용역비'!$A$4:$C$8"}</definedName>
    <definedName name="wrtyrtyrt" localSheetId="1" hidden="1">{"'용역비'!$A$4:$C$8"}</definedName>
    <definedName name="wrtyrtyrt" hidden="1">{"'용역비'!$A$4:$C$8"}</definedName>
    <definedName name="wrtywrtywr" localSheetId="1" hidden="1">{"'용역비'!$A$4:$C$8"}</definedName>
    <definedName name="wrtywrtywr" hidden="1">{"'용역비'!$A$4:$C$8"}</definedName>
    <definedName name="WSO" localSheetId="0">#REF!</definedName>
    <definedName name="wuy" localSheetId="1" hidden="1">{"'용역비'!$A$4:$C$8"}</definedName>
    <definedName name="wuy" hidden="1">{"'용역비'!$A$4:$C$8"}</definedName>
    <definedName name="WW" localSheetId="0">#REF!</definedName>
    <definedName name="ww" localSheetId="1" hidden="1">[88]내역서!#REF!</definedName>
    <definedName name="WWW"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 localSheetId="1" hidden="1">{#N/A,#N/A,FALSE,"손익표지";#N/A,#N/A,FALSE,"손익계산";#N/A,#N/A,FALSE,"일반관리비";#N/A,#N/A,FALSE,"영업외수익";#N/A,#N/A,FALSE,"영업외비용";#N/A,#N/A,FALSE,"매출액";#N/A,#N/A,FALSE,"요약손익";#N/A,#N/A,FALSE,"요약대차";#N/A,#N/A,FALSE,"매출채권현황";#N/A,#N/A,FALSE,"매출채권명세"}</definedName>
    <definedName name="wwww" hidden="1">{#N/A,#N/A,FALSE,"손익표지";#N/A,#N/A,FALSE,"손익계산";#N/A,#N/A,FALSE,"일반관리비";#N/A,#N/A,FALSE,"영업외수익";#N/A,#N/A,FALSE,"영업외비용";#N/A,#N/A,FALSE,"매출액";#N/A,#N/A,FALSE,"요약손익";#N/A,#N/A,FALSE,"요약대차";#N/A,#N/A,FALSE,"매출채권현황";#N/A,#N/A,FALSE,"매출채권명세"}</definedName>
    <definedName name="WWWWW" localSheetId="1" hidden="1">{"'호선별현황(방식)'!$K$22:$P$22","'호선별현황(방식)'!$K$22:$P$22"}</definedName>
    <definedName name="WWWWW" hidden="1">{"'호선별현황(방식)'!$K$22:$P$22","'호선별현황(방식)'!$K$22:$P$22"}</definedName>
    <definedName name="wwwwww" localSheetId="1" hidden="1">{"'자리배치도'!$AG$1:$CI$28"}</definedName>
    <definedName name="wwwwww" hidden="1">{"'자리배치도'!$AG$1:$CI$28"}</definedName>
    <definedName name="X" localSheetId="0">BlankMacro1</definedName>
    <definedName name="XC" localSheetId="1" hidden="1">{"'광피스표'!$A$3:$N$54"}</definedName>
    <definedName name="XC" hidden="1">{"'광피스표'!$A$3:$N$54"}</definedName>
    <definedName name="XCB" localSheetId="1" hidden="1">{#N/A,#N/A,FALSE,"Sheet6"}</definedName>
    <definedName name="XCB" hidden="1">{#N/A,#N/A,FALSE,"Sheet6"}</definedName>
    <definedName name="XCCFD" localSheetId="1" hidden="1">{"'광피스표'!$A$3:$N$54"}</definedName>
    <definedName name="XCCFD" hidden="1">{"'광피스표'!$A$3:$N$54"}</definedName>
    <definedName name="XCVBGSDFGSER" localSheetId="1" hidden="1">#REF!</definedName>
    <definedName name="XCVBGSDFGSER" hidden="1">#REF!</definedName>
    <definedName name="xcvc" localSheetId="1" hidden="1">#REF!</definedName>
    <definedName name="xcvc" hidden="1">#REF!</definedName>
    <definedName name="xf" localSheetId="1" hidden="1">{#N/A,#N/A,FALSE,"Sheet6"}</definedName>
    <definedName name="xf" hidden="1">{#N/A,#N/A,FALSE,"Sheet6"}</definedName>
    <definedName name="xmrrlwhrjs" localSheetId="1" hidden="1">{#N/A,#N/A,FALSE,"현장 NCR 분석";#N/A,#N/A,FALSE,"현장품질감사";#N/A,#N/A,FALSE,"현장품질감사"}</definedName>
    <definedName name="xmrrlwhrjs" hidden="1">{#N/A,#N/A,FALSE,"현장 NCR 분석";#N/A,#N/A,FALSE,"현장품질감사";#N/A,#N/A,FALSE,"현장품질감사"}</definedName>
    <definedName name="xxca" localSheetId="1" hidden="1">{"'Firr(선)'!$AS$1:$AY$62","'Firr(사)'!$AS$1:$AY$62","'Firr(회)'!$AS$1:$AY$62","'Firr(선)'!$L$1:$V$62","'Firr(사)'!$L$1:$V$62","'Firr(회)'!$L$1:$V$62"}</definedName>
    <definedName name="xxca" hidden="1">{"'Firr(선)'!$AS$1:$AY$62","'Firr(사)'!$AS$1:$AY$62","'Firr(회)'!$AS$1:$AY$62","'Firr(선)'!$L$1:$V$62","'Firr(사)'!$L$1:$V$62","'Firr(회)'!$L$1:$V$62"}</definedName>
    <definedName name="xxx" localSheetId="0">#REF!</definedName>
    <definedName name="XXXXXX" localSheetId="1" hidden="1">{"'공사부문'!$A$6:$A$32"}</definedName>
    <definedName name="XXXXXX" hidden="1">{"'공사부문'!$A$6:$A$32"}</definedName>
    <definedName name="Y" localSheetId="0">BlankMacro1</definedName>
    <definedName name="YA" localSheetId="0">[23]약품공급2!#REF!</definedName>
    <definedName name="YBG견적서통" localSheetId="1" hidden="1">{#N/A,#N/A,TRUE,"손익보고"}</definedName>
    <definedName name="YBG견적서통" hidden="1">{#N/A,#N/A,TRUE,"손익보고"}</definedName>
    <definedName name="YFU" localSheetId="1" hidden="1">{"'용역비'!$A$4:$C$8"}</definedName>
    <definedName name="YFU" hidden="1">{"'용역비'!$A$4:$C$8"}</definedName>
    <definedName name="ytrytwyt" hidden="1">#REF!</definedName>
    <definedName name="yu" localSheetId="1" hidden="1">{"'용역비'!$A$4:$C$8"}</definedName>
    <definedName name="yu" hidden="1">{"'용역비'!$A$4:$C$8"}</definedName>
    <definedName name="yuj" localSheetId="1" hidden="1">{#N/A,#N/A,TRUE,"1";#N/A,#N/A,TRUE,"2";#N/A,#N/A,TRUE,"3";#N/A,#N/A,TRUE,"4";#N/A,#N/A,TRUE,"5";#N/A,#N/A,TRUE,"6";#N/A,#N/A,TRUE,"7"}</definedName>
    <definedName name="yuj" hidden="1">{#N/A,#N/A,TRUE,"1";#N/A,#N/A,TRUE,"2";#N/A,#N/A,TRUE,"3";#N/A,#N/A,TRUE,"4";#N/A,#N/A,TRUE,"5";#N/A,#N/A,TRUE,"6";#N/A,#N/A,TRUE,"7"}</definedName>
    <definedName name="YUK" localSheetId="1" hidden="1">{"'용역비'!$A$4:$C$8"}</definedName>
    <definedName name="YUK" hidden="1">{"'용역비'!$A$4:$C$8"}</definedName>
    <definedName name="YUKOI" localSheetId="1" hidden="1">{"'용역비'!$A$4:$C$8"}</definedName>
    <definedName name="YUKOI" hidden="1">{"'용역비'!$A$4:$C$8"}</definedName>
    <definedName name="YUTY" localSheetId="1" hidden="1">{#N/A,#N/A,FALSE,"Sheet6"}</definedName>
    <definedName name="YUTY" hidden="1">{#N/A,#N/A,FALSE,"Sheet6"}</definedName>
    <definedName name="yyy" localSheetId="1" hidden="1">[89]수량산출!$A$1:$A$8561</definedName>
    <definedName name="yyy" hidden="1">[89]수량산출!$A$1:$A$8561</definedName>
    <definedName name="yyyy" localSheetId="1" hidden="1">[90]간접경상비!#REF!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localSheetId="1" hidden="1">{#N/A,#N/A,FALSE,"이정표"}</definedName>
    <definedName name="yyyyy" hidden="1">{#N/A,#N/A,FALSE,"이정표"}</definedName>
    <definedName name="yyyyyy" localSheetId="1" hidden="1">{"'자리배치도'!$AG$1:$CI$28"}</definedName>
    <definedName name="yyyyyy" hidden="1">{"'자리배치도'!$AG$1:$CI$28"}</definedName>
    <definedName name="z" localSheetId="0">#REF!</definedName>
    <definedName name="Z_1F713D72_E6F4_11D3_8E1E_00A0244E179B_.wvu.Cols" localSheetId="1" hidden="1">#REF!</definedName>
    <definedName name="Z_1F713D72_E6F4_11D3_8E1E_00A0244E179B_.wvu.Cols" hidden="1">#REF!</definedName>
    <definedName name="Z_1F713D72_E6F4_11D3_8E1E_00A0244E179B_.wvu.PrintArea" localSheetId="1" hidden="1">#REF!</definedName>
    <definedName name="Z_1F713D72_E6F4_11D3_8E1E_00A0244E179B_.wvu.PrintArea" hidden="1">#REF!</definedName>
    <definedName name="Z_BFEEB821_E6AD_11D3_88E4_00E09870C276_.wvu.PrintArea" localSheetId="1" hidden="1">#REF!</definedName>
    <definedName name="Z_BFEEB821_E6AD_11D3_88E4_00E09870C276_.wvu.PrintArea" hidden="1">#REF!</definedName>
    <definedName name="Z_F6AB6A24_E5D5_11D3_B573_00104BA1686B_.wvu.Cols" localSheetId="1" hidden="1">#REF!,#REF!,#REF!</definedName>
    <definedName name="Z_F6AB6A24_E5D5_11D3_B573_00104BA1686B_.wvu.Cols" hidden="1">#REF!,#REF!,#REF!</definedName>
    <definedName name="ZA" localSheetId="1" hidden="1">{"'광피스표'!$A$3:$N$54"}</definedName>
    <definedName name="ZA" hidden="1">{"'광피스표'!$A$3:$N$54"}</definedName>
    <definedName name="ZDGDF" localSheetId="1" hidden="1">{#N/A,#N/A,FALSE,"2~8번"}</definedName>
    <definedName name="ZDGDF" hidden="1">{#N/A,#N/A,FALSE,"2~8번"}</definedName>
    <definedName name="ZP" localSheetId="0">#REF!</definedName>
    <definedName name="ZXC" localSheetId="1" hidden="1">{#N/A,#N/A,FALSE,"이태원철근"}</definedName>
    <definedName name="ZXC" hidden="1">{#N/A,#N/A,FALSE,"이태원철근"}</definedName>
    <definedName name="ZZ" hidden="1">{#N/A,#N/A,TRUE,"총괄"}</definedName>
    <definedName name="zzzz" hidden="1">[90]간접경상비!#REF!</definedName>
    <definedName name="ㄱ" localSheetId="0">#REF!</definedName>
    <definedName name="ㄱ" localSheetId="1" hidden="1">[91]수량산출!#REF!</definedName>
    <definedName name="ㄱㄱ" localSheetId="1" hidden="1">{#N/A,#N/A,FALSE,"명세표"}</definedName>
    <definedName name="ㄱㄱ" hidden="1">{#N/A,#N/A,FALSE,"명세표"}</definedName>
    <definedName name="ㄱㄱㄱ" localSheetId="0">#REF!</definedName>
    <definedName name="ㄱㄱㄱㄱ" localSheetId="0">BlankMacro1</definedName>
    <definedName name="ㄱㄱㄱㄱ" localSheetId="1" hidden="1">{#N/A,#N/A,FALSE,"지침";#N/A,#N/A,FALSE,"환경분석";#N/A,#N/A,FALSE,"Sheet16"}</definedName>
    <definedName name="ㄱㄱㄱㄱㄱ" localSheetId="1" hidden="1">{#N/A,#N/A,FALSE,"교리2"}</definedName>
    <definedName name="ㄱㄱㄱㄱㄱ" hidden="1">{#N/A,#N/A,FALSE,"교리2"}</definedName>
    <definedName name="ㄱㄱㄱㅎ" localSheetId="1" hidden="1">{#N/A,#N/A,FALSE,"Sheet6"}</definedName>
    <definedName name="ㄱㄱㄱㅎ" hidden="1">{#N/A,#N/A,FALSE,"Sheet6"}</definedName>
    <definedName name="ㄱㄱㄷ" localSheetId="1" hidden="1">{#N/A,#N/A,TRUE,"토적및재료집계";#N/A,#N/A,TRUE,"토적및재료집계";#N/A,#N/A,TRUE,"단위량"}</definedName>
    <definedName name="ㄱㄱㄷ" hidden="1">{#N/A,#N/A,TRUE,"토적및재료집계";#N/A,#N/A,TRUE,"토적및재료집계";#N/A,#N/A,TRUE,"단위량"}</definedName>
    <definedName name="ㄱㄷ" hidden="1">{#N/A,#N/A,TRUE,"총괄"}</definedName>
    <definedName name="ㄱㄷㄱ" localSheetId="1" hidden="1">{#N/A,#N/A,FALSE,"Sheet6"}</definedName>
    <definedName name="ㄱㄷㄱ" hidden="1">{#N/A,#N/A,FALSE,"Sheet6"}</definedName>
    <definedName name="ㄱㄷㄱㄷ" localSheetId="1" hidden="1">{#N/A,#N/A,FALSE,"2~8번"}</definedName>
    <definedName name="ㄱㄷㄱㄷ" hidden="1">{#N/A,#N/A,FALSE,"2~8번"}</definedName>
    <definedName name="ㄱㄷㄱㄷㄱㄷ"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ㄷㄱㄷㄱ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ㄷㅅ" localSheetId="1" hidden="1">{#N/A,#N/A,FALSE,"Sheet6"}</definedName>
    <definedName name="ㄱㄷㅅ" hidden="1">{#N/A,#N/A,FALSE,"Sheet6"}</definedName>
    <definedName name="ㄱㄷㅈ" localSheetId="0">#REF!</definedName>
    <definedName name="ㄱㄷㅈㄱㄷㅈㄱㅈㄷ" localSheetId="1" hidden="1">{#N/A,#N/A,FALSE,"혼합골재"}</definedName>
    <definedName name="ㄱㄷㅈㄱㄷㅈㄱㅈㄷ" hidden="1">{#N/A,#N/A,FALSE,"혼합골재"}</definedName>
    <definedName name="ㄱㄷㅈㄹ" localSheetId="0">BlankMacro1</definedName>
    <definedName name="ㄱ데ㅐㄳ" localSheetId="1" hidden="1">{#N/A,#N/A,TRUE,"대외공문"}</definedName>
    <definedName name="ㄱ데ㅐㄳ" hidden="1">{#N/A,#N/A,TRUE,"대외공문"}</definedName>
    <definedName name="ㄱㄹ" localSheetId="0">#REF!</definedName>
    <definedName name="ㄱㄹ홍ㄱ호" localSheetId="1" hidden="1">{#N/A,#N/A,FALSE,"Sheet6"}</definedName>
    <definedName name="ㄱㄹ홍ㄱ호" hidden="1">{#N/A,#N/A,FALSE,"Sheet6"}</definedName>
    <definedName name="ㄱㄿ" localSheetId="0">#REF!</definedName>
    <definedName name="ㄱㄿㅍ" localSheetId="0">#REF!</definedName>
    <definedName name="ㄱ서ㅗㅇ" localSheetId="1" hidden="1">{#N/A,#N/A,FALSE,"집계표"}</definedName>
    <definedName name="ㄱ서ㅗㅇ" hidden="1">{#N/A,#N/A,FALSE,"집계표"}</definedName>
    <definedName name="ㄱ속소" localSheetId="1" hidden="1">{#N/A,#N/A,TRUE,"총괄"}</definedName>
    <definedName name="ㄱ속소" hidden="1">{#N/A,#N/A,TRUE,"총괄"}</definedName>
    <definedName name="ㄱ솧" localSheetId="1" hidden="1">{#N/A,#N/A,FALSE,"집계표"}</definedName>
    <definedName name="ㄱ솧" hidden="1">{#N/A,#N/A,FALSE,"집계표"}</definedName>
    <definedName name="ㄱ쇽" localSheetId="1" hidden="1">{#N/A,#N/A,FALSE,"Sheet6"}</definedName>
    <definedName name="ㄱ쇽" hidden="1">{#N/A,#N/A,FALSE,"Sheet6"}</definedName>
    <definedName name="ㄱㅈㅎ" hidden="1">#REF!</definedName>
    <definedName name="ㄱ홍" localSheetId="1" hidden="1">{#N/A,#N/A,FALSE,"현장 NCR 분석";#N/A,#N/A,FALSE,"현장품질감사";#N/A,#N/A,FALSE,"현장품질감사"}</definedName>
    <definedName name="ㄱ홍" hidden="1">{#N/A,#N/A,FALSE,"현장 NCR 분석";#N/A,#N/A,FALSE,"현장품질감사";#N/A,#N/A,FALSE,"현장품질감사"}</definedName>
    <definedName name="가" localSheetId="0" hidden="1">{#N/A,#N/A,FALSE,"견적갑지";#N/A,#N/A,FALSE,"총괄표";#N/A,#N/A,FALSE,"철골공사";#N/A,#N/A,FALSE,"토목공사";#N/A,#N/A,FALSE,"판넬전기공사"}</definedName>
    <definedName name="가" hidden="1">{#N/A,#N/A,FALSE,"견적갑지";#N/A,#N/A,FALSE,"총괄표";#N/A,#N/A,FALSE,"철골공사";#N/A,#N/A,FALSE,"토목공사";#N/A,#N/A,FALSE,"판넬전기공사"}</definedName>
    <definedName name="가S_O" localSheetId="1" hidden="1">{#N/A,#N/A,FALSE,"DAOCM 2차 검토"}</definedName>
    <definedName name="가S_O" hidden="1">{#N/A,#N/A,FALSE,"DAOCM 2차 검토"}</definedName>
    <definedName name="가가" localSheetId="0">BlankMacro1</definedName>
    <definedName name="가갸" localSheetId="1" hidden="1">{#N/A,#N/A,FALSE,"이태원철근"}</definedName>
    <definedName name="가갸" hidden="1">{#N/A,#N/A,FALSE,"이태원철근"}</definedName>
    <definedName name="가나" hidden="1">{#N/A,#N/A,FALSE,"명세표"}</definedName>
    <definedName name="가나다" localSheetId="1" hidden="1">#REF!</definedName>
    <definedName name="가나다" hidden="1">#REF!</definedName>
    <definedName name="가나다라마바사" localSheetId="1" hidden="1">{#N/A,#N/A,FALSE,"명세표"}</definedName>
    <definedName name="가나다라마바사" hidden="1">{#N/A,#N/A,FALSE,"명세표"}</definedName>
    <definedName name="가도" hidden="1">#REF!</definedName>
    <definedName name="가로" localSheetId="1" hidden="1">{#N/A,#N/A,FALSE,"전력간선"}</definedName>
    <definedName name="가로" hidden="1">{#N/A,#N/A,FALSE,"전력간선"}</definedName>
    <definedName name="가로내역서" localSheetId="1" hidden="1">{#N/A,#N/A,FALSE,"이태원철근"}</definedName>
    <definedName name="가로내역서" hidden="1">{#N/A,#N/A,FALSE,"이태원철근"}</definedName>
    <definedName name="가로등부표2" localSheetId="0">#REF!,#REF!</definedName>
    <definedName name="가바" localSheetId="0">BlankMacro1</definedName>
    <definedName name="가설19총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설19총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설건물면적산정" localSheetId="1" hidden="1">{#N/A,#N/A,FALSE,"사업총괄";#N/A,#N/A,FALSE,"장비사업";#N/A,#N/A,FALSE,"철구사업";#N/A,#N/A,FALSE,"준설사업"}</definedName>
    <definedName name="가설건물면적산정" hidden="1">{#N/A,#N/A,FALSE,"사업총괄";#N/A,#N/A,FALSE,"장비사업";#N/A,#N/A,FALSE,"철구사업";#N/A,#N/A,FALSE,"준설사업"}</definedName>
    <definedName name="가설경비" localSheetId="0">#REF!</definedName>
    <definedName name="가설노무비" localSheetId="0">#REF!</definedName>
    <definedName name="가설사무소경" localSheetId="0">[24]시설물일위!#REF!</definedName>
    <definedName name="가설사무소노" localSheetId="0">[24]가설공사!#REF!</definedName>
    <definedName name="가설사무소재" localSheetId="0">[24]시설물일위!#REF!</definedName>
    <definedName name="가설재료비" localSheetId="0">#REF!</definedName>
    <definedName name="가설창고경" localSheetId="0">[24]시설물일위!#REF!</definedName>
    <definedName name="가설창고노" localSheetId="0">[24]시설물일위!#REF!</definedName>
    <definedName name="가설창고재" localSheetId="0">[24]시설물일위!#REF!</definedName>
    <definedName name="가스" localSheetId="1" hidden="1">{#N/A,#N/A,FALSE,"CCTV"}</definedName>
    <definedName name="가스" hidden="1">{#N/A,#N/A,FALSE,"CCTV"}</definedName>
    <definedName name="가스2" localSheetId="1" hidden="1">{#N/A,#N/A,FALSE,"CCTV"}</definedName>
    <definedName name="가스2" hidden="1">{#N/A,#N/A,FALSE,"CCTV"}</definedName>
    <definedName name="가시나무5노무" localSheetId="0">#REF!</definedName>
    <definedName name="가시나무5재료" localSheetId="0">#REF!</definedName>
    <definedName name="가시나무6노무" localSheetId="0">#REF!</definedName>
    <definedName name="가시나무6재료" localSheetId="0">#REF!</definedName>
    <definedName name="가시나무노무8" localSheetId="0">#REF!</definedName>
    <definedName name="가시나무재료8" localSheetId="0">#REF!</definedName>
    <definedName name="가실행1" localSheetId="1" hidden="1">{#N/A,#N/A,FALSE,"배수1"}</definedName>
    <definedName name="가실행1" hidden="1">{#N/A,#N/A,FALSE,"배수1"}</definedName>
    <definedName name="가실행수정" localSheetId="1" hidden="1">{#N/A,#N/A,FALSE,"혼합골재"}</definedName>
    <definedName name="가실행수정" hidden="1">{#N/A,#N/A,FALSE,"혼합골재"}</definedName>
    <definedName name="가아" localSheetId="1" hidden="1">[92]수량산출!#REF!</definedName>
    <definedName name="가아" hidden="1">[92]수량산출!#REF!</definedName>
    <definedName name="가재가시설" localSheetId="1" hidden="1">{#N/A,#N/A,FALSE,"Sheet6"}</definedName>
    <definedName name="가재가시설" hidden="1">{#N/A,#N/A,FALSE,"Sheet6"}</definedName>
    <definedName name="가제당경비" localSheetId="0">#REF!</definedName>
    <definedName name="가제당노무비" localSheetId="0">#REF!</definedName>
    <definedName name="가제당재료비" localSheetId="0">#REF!</definedName>
    <definedName name="간" localSheetId="1" hidden="1">{#N/A,#N/A,FALSE,"명세표"}</definedName>
    <definedName name="간" hidden="1">{#N/A,#N/A,FALSE,"명세표"}</definedName>
    <definedName name="간선변경" localSheetId="0">BlankMacro1</definedName>
    <definedName name="간성" localSheetId="1" hidden="1">{#N/A,#N/A,FALSE,"전력간선"}</definedName>
    <definedName name="간성" hidden="1">{#N/A,#N/A,FALSE,"전력간선"}</definedName>
    <definedName name="간저비3" localSheetId="1" hidden="1">{#N/A,#N/A,FALSE,"갑지";#N/A,#N/A,FALSE,"개요";#N/A,#N/A,FALSE,"비목별";#N/A,#N/A,FALSE,"건물별";#N/A,#N/A,FALSE,"기구표";#N/A,#N/A,FALSE,"직원투입"}</definedName>
    <definedName name="간저비3" hidden="1">{#N/A,#N/A,FALSE,"갑지";#N/A,#N/A,FALSE,"개요";#N/A,#N/A,FALSE,"비목별";#N/A,#N/A,FALSE,"건물별";#N/A,#N/A,FALSE,"기구표";#N/A,#N/A,FALSE,"직원투입"}</definedName>
    <definedName name="간접노무비" localSheetId="0">#REF!</definedName>
    <definedName name="간접노무비_산식" localSheetId="0">#REF!</definedName>
    <definedName name="간접노무비율" localSheetId="0">#REF!</definedName>
    <definedName name="간접비" hidden="1">{#N/A,#N/A,FALSE,"갑지";#N/A,#N/A,FALSE,"개요";#N/A,#N/A,FALSE,"비목별";#N/A,#N/A,FALSE,"건물별";#N/A,#N/A,FALSE,"기구표";#N/A,#N/A,FALSE,"직원투입"}</definedName>
    <definedName name="간접비1" localSheetId="1" hidden="1">{#N/A,#N/A,FALSE,"갑지";#N/A,#N/A,FALSE,"개요";#N/A,#N/A,FALSE,"비목별";#N/A,#N/A,FALSE,"건물별";#N/A,#N/A,FALSE,"기구표";#N/A,#N/A,FALSE,"직원투입"}</definedName>
    <definedName name="간접비1" hidden="1">{#N/A,#N/A,FALSE,"갑지";#N/A,#N/A,FALSE,"개요";#N/A,#N/A,FALSE,"비목별";#N/A,#N/A,FALSE,"건물별";#N/A,#N/A,FALSE,"기구표";#N/A,#N/A,FALSE,"직원투입"}</definedName>
    <definedName name="갈15" localSheetId="0">[20]계수시트!#REF!</definedName>
    <definedName name="갈대3" localSheetId="0">[25]단가조사!#REF!</definedName>
    <definedName name="갈지" localSheetId="1" hidden="1">{#N/A,#N/A,TRUE,"대외공문"}</definedName>
    <definedName name="갈지" hidden="1">{#N/A,#N/A,TRUE,"대외공문"}</definedName>
    <definedName name="감나무" localSheetId="0">#REF!</definedName>
    <definedName name="감리상주" localSheetId="1" hidden="1">{#N/A,#N/A,FALSE,"지침";#N/A,#N/A,FALSE,"환경분석";#N/A,#N/A,FALSE,"Sheet16"}</definedName>
    <definedName name="감리상주" hidden="1">{#N/A,#N/A,FALSE,"지침";#N/A,#N/A,FALSE,"환경분석";#N/A,#N/A,FALSE,"Sheet16"}</definedName>
    <definedName name="감복만" localSheetId="1" hidden="1">{#N/A,#N/A,FALSE,"교리2"}</definedName>
    <definedName name="감복만" hidden="1">{#N/A,#N/A,FALSE,"교리2"}</definedName>
    <definedName name="감승주" localSheetId="1" hidden="1">{#N/A,#N/A,FALSE,"교리2"}</definedName>
    <definedName name="감승주" hidden="1">{#N/A,#N/A,FALSE,"교리2"}</definedName>
    <definedName name="감시" localSheetId="1" hidden="1">{#N/A,#N/A,FALSE,"단가표지"}</definedName>
    <definedName name="감시" hidden="1">{#N/A,#N/A,FALSE,"단가표지"}</definedName>
    <definedName name="감시장치후배치도" hidden="1">{#N/A,#N/A,FALSE,"회선임차현황"}</definedName>
    <definedName name="갑" localSheetId="0">#REF!</definedName>
    <definedName name="갑지02" localSheetId="1" hidden="1">{#N/A,#N/A,FALSE,"Sheet6"}</definedName>
    <definedName name="갑지02" hidden="1">{#N/A,#N/A,FALSE,"Sheet6"}</definedName>
    <definedName name="갑지8" localSheetId="1" hidden="1">{#N/A,#N/A,FALSE,"전력간선"}</definedName>
    <definedName name="갑지8" hidden="1">{#N/A,#N/A,FALSE,"전력간선"}</definedName>
    <definedName name="갑지변경" localSheetId="1" hidden="1">{#N/A,#N/A,FALSE,"전력간선"}</definedName>
    <definedName name="갑지변경" hidden="1">{#N/A,#N/A,FALSE,"전력간선"}</definedName>
    <definedName name="갑지변경1" localSheetId="1" hidden="1">{#N/A,#N/A,FALSE,"전력간선"}</definedName>
    <definedName name="갑지변경1" hidden="1">{#N/A,#N/A,FALSE,"전력간선"}</definedName>
    <definedName name="갑지변경2" localSheetId="1" hidden="1">{#N/A,#N/A,FALSE,"전력간선"}</definedName>
    <definedName name="갑지변경2" hidden="1">{#N/A,#N/A,FALSE,"전력간선"}</definedName>
    <definedName name="갑지변경3" localSheetId="1" hidden="1">{#N/A,#N/A,FALSE,"전력간선"}</definedName>
    <definedName name="갑지변경3" hidden="1">{#N/A,#N/A,FALSE,"전력간선"}</definedName>
    <definedName name="갑지변경4" localSheetId="1" hidden="1">{#N/A,#N/A,FALSE,"전력간선"}</definedName>
    <definedName name="갑지변경4" hidden="1">{#N/A,#N/A,FALSE,"전력간선"}</definedName>
    <definedName name="갑지변경5" localSheetId="1" hidden="1">{#N/A,#N/A,FALSE,"전력간선"}</definedName>
    <definedName name="갑지변경5" hidden="1">{#N/A,#N/A,FALSE,"전력간선"}</definedName>
    <definedName name="갑지변경6" localSheetId="1" hidden="1">{#N/A,#N/A,FALSE,"전력간선"}</definedName>
    <definedName name="갑지변경6" hidden="1">{#N/A,#N/A,FALSE,"전력간선"}</definedName>
    <definedName name="갑지변경7" localSheetId="1" hidden="1">{#N/A,#N/A,FALSE,"전력간선"}</definedName>
    <definedName name="갑지변경7" hidden="1">{#N/A,#N/A,FALSE,"전력간선"}</definedName>
    <definedName name="갑지변경8" localSheetId="1" hidden="1">{#N/A,#N/A,FALSE,"전력간선"}</definedName>
    <definedName name="갑지변경8" hidden="1">{#N/A,#N/A,FALSE,"전력간선"}</definedName>
    <definedName name="갑지변경9" localSheetId="1" hidden="1">{#N/A,#N/A,FALSE,"전력간선"}</definedName>
    <definedName name="갑지변경9" hidden="1">{#N/A,#N/A,FALSE,"전력간선"}</definedName>
    <definedName name="갑지외" localSheetId="1" hidden="1">{#N/A,#N/A,FALSE,"CCTV"}</definedName>
    <definedName name="갑지외" hidden="1">{#N/A,#N/A,FALSE,"CCTV"}</definedName>
    <definedName name="강_동바리" localSheetId="0">[26]수량산출!#REF!</definedName>
    <definedName name="강_비계" localSheetId="0">[26]수량산출!#REF!</definedName>
    <definedName name="강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강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강강" localSheetId="0">#REF!</definedName>
    <definedName name="강관"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교" localSheetId="1" hidden="1">{#N/A,#N/A,FALSE,"포장2"}</definedName>
    <definedName name="강교" hidden="1">{#N/A,#N/A,FALSE,"포장2"}</definedName>
    <definedName name="강구조물" localSheetId="1" hidden="1">{#N/A,#N/A,FALSE,"포장1";#N/A,#N/A,FALSE,"포장1"}</definedName>
    <definedName name="강구조물" hidden="1">{#N/A,#N/A,FALSE,"포장1";#N/A,#N/A,FALSE,"포장1"}</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변" localSheetId="1" hidden="1">{#N/A,#N/A,FALSE,"이태원철근"}</definedName>
    <definedName name="강변" hidden="1">{#N/A,#N/A,FALSE,"이태원철근"}</definedName>
    <definedName name="강변월드" localSheetId="1" hidden="1">{#N/A,#N/A,FALSE,"이태원철근"}</definedName>
    <definedName name="강변월드" hidden="1">{#N/A,#N/A,FALSE,"이태원철근"}</definedName>
    <definedName name="강병창" localSheetId="0">BlankMacro1</definedName>
    <definedName name="강봉정"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강봉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강아지" localSheetId="1" hidden="1">#REF!</definedName>
    <definedName name="강아지" hidden="1">#REF!</definedName>
    <definedName name="강호" localSheetId="1" hidden="1">{#N/A,#N/A,TRUE,"토적및재료집계";#N/A,#N/A,TRUE,"토적및재료집계";#N/A,#N/A,TRUE,"단위량"}</definedName>
    <definedName name="강호" hidden="1">{#N/A,#N/A,TRUE,"토적및재료집계";#N/A,#N/A,TRUE,"토적및재료집계";#N/A,#N/A,TRUE,"단위량"}</definedName>
    <definedName name="강환" localSheetId="1" hidden="1">{#N/A,#N/A,FALSE,"월공사비집계표양식 (7)";#N/A,#N/A,FALSE,"월공사비집계표양식 (7)"}</definedName>
    <definedName name="강환" hidden="1">{#N/A,#N/A,FALSE,"월공사비집계표양식 (7)";#N/A,#N/A,FALSE,"월공사비집계표양식 (7)"}</definedName>
    <definedName name="갖지" localSheetId="1" hidden="1">{#N/A,#N/A,TRUE,"대외공문"}</definedName>
    <definedName name="갖지" hidden="1">{#N/A,#N/A,TRUE,"대외공문"}</definedName>
    <definedName name="개거" hidden="1">#REF!</definedName>
    <definedName name="개구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개구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개나리" localSheetId="0">#REF!</definedName>
    <definedName name="개산분" localSheetId="0">#REF!</definedName>
    <definedName name="개소별명세표" localSheetId="1" hidden="1">{#N/A,#N/A,FALSE,"명세표"}</definedName>
    <definedName name="개소별명세표" hidden="1">{#N/A,#N/A,FALSE,"명세표"}</definedName>
    <definedName name="갯버들" localSheetId="0">[25]단가조사!#REF!</definedName>
    <definedName name="갱부" localSheetId="0">'[27]99노임기준'!#REF!</definedName>
    <definedName name="거_3" localSheetId="0">[26]수량산출!#REF!</definedName>
    <definedName name="거_44" localSheetId="0">[26]수량산출!#REF!</definedName>
    <definedName name="거소" localSheetId="1" hidden="1">{#N/A,#N/A,FALSE,"집계표"}</definedName>
    <definedName name="거소" hidden="1">{#N/A,#N/A,FALSE,"집계표"}</definedName>
    <definedName name="거추서" localSheetId="1" hidden="1">{#N/A,#N/A,FALSE,"견적갑지";#N/A,#N/A,FALSE,"총괄표";#N/A,#N/A,FALSE,"철골공사";#N/A,#N/A,FALSE,"토목공사";#N/A,#N/A,FALSE,"판넬전기공사"}</definedName>
    <definedName name="거추서" hidden="1">{#N/A,#N/A,FALSE,"견적갑지";#N/A,#N/A,FALSE,"총괄표";#N/A,#N/A,FALSE,"철골공사";#N/A,#N/A,FALSE,"토목공사";#N/A,#N/A,FALSE,"판넬전기공사"}</definedName>
    <definedName name="거ㅏ" hidden="1">[91]수량산출!$A$3:$H$8539</definedName>
    <definedName name="건" localSheetId="1" hidden="1">{#N/A,#N/A,FALSE,"기안지";#N/A,#N/A,FALSE,"통신지"}</definedName>
    <definedName name="건" hidden="1">{#N/A,#N/A,FALSE,"기안지";#N/A,#N/A,FALSE,"통신지"}</definedName>
    <definedName name="건3" localSheetId="1" hidden="1">{#N/A,#N/A,FALSE,"견적갑지";#N/A,#N/A,FALSE,"총괄표";#N/A,#N/A,FALSE,"철골공사";#N/A,#N/A,FALSE,"토목공사";#N/A,#N/A,FALSE,"판넬전기공사"}</definedName>
    <definedName name="건3" hidden="1">{#N/A,#N/A,FALSE,"견적갑지";#N/A,#N/A,FALSE,"총괄표";#N/A,#N/A,FALSE,"철골공사";#N/A,#N/A,FALSE,"토목공사";#N/A,#N/A,FALSE,"판넬전기공사"}</definedName>
    <definedName name="건444" localSheetId="1" hidden="1">{#N/A,#N/A,FALSE,"견적갑지";#N/A,#N/A,FALSE,"총괄표";#N/A,#N/A,FALSE,"철골공사";#N/A,#N/A,FALSE,"토목공사";#N/A,#N/A,FALSE,"판넬전기공사"}</definedName>
    <definedName name="건444" hidden="1">{#N/A,#N/A,FALSE,"견적갑지";#N/A,#N/A,FALSE,"총괄표";#N/A,#N/A,FALSE,"철골공사";#N/A,#N/A,FALSE,"토목공사";#N/A,#N/A,FALSE,"판넬전기공사"}</definedName>
    <definedName name="건검" localSheetId="1" hidden="1">{#N/A,#N/A,FALSE,"견적갑지";#N/A,#N/A,FALSE,"총괄표";#N/A,#N/A,FALSE,"철골공사";#N/A,#N/A,FALSE,"토목공사";#N/A,#N/A,FALSE,"판넬전기공사"}</definedName>
    <definedName name="건검" hidden="1">{#N/A,#N/A,FALSE,"견적갑지";#N/A,#N/A,FALSE,"총괄표";#N/A,#N/A,FALSE,"철골공사";#N/A,#N/A,FALSE,"토목공사";#N/A,#N/A,FALSE,"판넬전기공사"}</definedName>
    <definedName name="건추" localSheetId="1" hidden="1">{#N/A,#N/A,FALSE,"견적갑지";#N/A,#N/A,FALSE,"총괄표";#N/A,#N/A,FALSE,"철골공사";#N/A,#N/A,FALSE,"토목공사";#N/A,#N/A,FALSE,"판넬전기공사"}</definedName>
    <definedName name="건추" hidden="1">{#N/A,#N/A,FALSE,"견적갑지";#N/A,#N/A,FALSE,"총괄표";#N/A,#N/A,FALSE,"철골공사";#N/A,#N/A,FALSE,"토목공사";#N/A,#N/A,FALSE,"판넬전기공사"}</definedName>
    <definedName name="건축" localSheetId="0" hidden="1">{#N/A,#N/A,FALSE,"견적갑지";#N/A,#N/A,FALSE,"총괄표";#N/A,#N/A,FALSE,"철골공사";#N/A,#N/A,FALSE,"토목공사";#N/A,#N/A,FALSE,"판넬전기공사"}</definedName>
    <definedName name="건축" localSheetId="1" hidden="1">{#N/A,#N/A,FALSE,"견적갑지";#N/A,#N/A,FALSE,"총괄표";#N/A,#N/A,FALSE,"철골공사";#N/A,#N/A,FALSE,"토목공사";#N/A,#N/A,FALSE,"판넬전기공사"}</definedName>
    <definedName name="건축" hidden="1">{#N/A,#N/A,FALSE,"견적갑지";#N/A,#N/A,FALSE,"총괄표";#N/A,#N/A,FALSE,"철골공사";#N/A,#N/A,FALSE,"토목공사";#N/A,#N/A,FALSE,"판넬전기공사"}</definedName>
    <definedName name="건축가실" hidden="1">#REF!</definedName>
    <definedName name="건축내역2" localSheetId="1" hidden="1">{#N/A,#N/A,FALSE,"기안지";#N/A,#N/A,FALSE,"통신지"}</definedName>
    <definedName name="건축내역2" hidden="1">{#N/A,#N/A,FALSE,"기안지";#N/A,#N/A,FALSE,"통신지"}</definedName>
    <definedName name="건축목공" localSheetId="0">#REF!</definedName>
    <definedName name="건축분야" localSheetId="1" hidden="1">{#N/A,#N/A,FALSE,"Sheet1"}</definedName>
    <definedName name="건축분야" hidden="1">{#N/A,#N/A,FALSE,"Sheet1"}</definedName>
    <definedName name="건축서" localSheetId="1" hidden="1">{#N/A,#N/A,TRUE,"토적및재료집계";#N/A,#N/A,TRUE,"토적및재료집계";#N/A,#N/A,TRUE,"단위량"}</definedName>
    <definedName name="건축서" hidden="1">{#N/A,#N/A,TRUE,"토적및재료집계";#N/A,#N/A,TRUE,"토적및재료집계";#N/A,#N/A,TRUE,"단위량"}</definedName>
    <definedName name="건축수량집계" localSheetId="1" hidden="1">{#N/A,#N/A,FALSE,"월공사비집계표양식 (7)";#N/A,#N/A,FALSE,"월공사비집계표양식 (7)"}</definedName>
    <definedName name="건축수량집계" hidden="1">{#N/A,#N/A,FALSE,"월공사비집계표양식 (7)";#N/A,#N/A,FALSE,"월공사비집계표양식 (7)"}</definedName>
    <definedName name="건축원가" localSheetId="1" hidden="1">[93]전기!$B$4:$B$163</definedName>
    <definedName name="건축원가" hidden="1">[28]전기!$B$4:$B$163</definedName>
    <definedName name="건축참고" localSheetId="1" hidden="1">{#N/A,#N/A,FALSE,"CCTV"}</definedName>
    <definedName name="건축참고" hidden="1">{#N/A,#N/A,FALSE,"CCTV"}</definedName>
    <definedName name="건축토공" localSheetId="1" hidden="1">{#N/A,#N/A,FALSE,"기안지";#N/A,#N/A,FALSE,"통신지"}</definedName>
    <definedName name="건축토공" hidden="1">{#N/A,#N/A,FALSE,"기안지";#N/A,#N/A,FALSE,"통신지"}</definedName>
    <definedName name="건축토공2" localSheetId="1" hidden="1">{#N/A,#N/A,FALSE,"기안지";#N/A,#N/A,FALSE,"통신지"}</definedName>
    <definedName name="건축토공2" hidden="1">{#N/A,#N/A,FALSE,"기안지";#N/A,#N/A,FALSE,"통신지"}</definedName>
    <definedName name="건축팀별" localSheetId="1" hidden="1">{#N/A,#N/A,FALSE,"지침";#N/A,#N/A,FALSE,"환경분석";#N/A,#N/A,FALSE,"Sheet16"}</definedName>
    <definedName name="건축팀별" hidden="1">{#N/A,#N/A,FALSE,"지침";#N/A,#N/A,FALSE,"환경분석";#N/A,#N/A,FALSE,"Sheet16"}</definedName>
    <definedName name="검___조___부" localSheetId="0">[29]노임단가!#REF!</definedName>
    <definedName name="검ㄴ" localSheetId="1" hidden="1">{#N/A,#N/A,FALSE,"이정표"}</definedName>
    <definedName name="검ㄴ" hidden="1">{#N/A,#N/A,FALSE,"이정표"}</definedName>
    <definedName name="검사원" localSheetId="0">견적서!검사원</definedName>
    <definedName name="검색위치2" localSheetId="0">#REF!</definedName>
    <definedName name="게" localSheetId="1" hidden="1">{#N/A,#N/A,TRUE,"토적및재료집계";#N/A,#N/A,TRUE,"토적및재료집계";#N/A,#N/A,TRUE,"단위량"}</definedName>
    <definedName name="게" hidden="1">{#N/A,#N/A,TRUE,"토적및재료집계";#N/A,#N/A,TRUE,"토적및재료집계";#N/A,#N/A,TRUE,"단위량"}</definedName>
    <definedName name="견본갑을" localSheetId="1" hidden="1">{#N/A,#N/A,FALSE,"Sheet1"}</definedName>
    <definedName name="견본갑을" hidden="1">{#N/A,#N/A,FALSE,"Sheet1"}</definedName>
    <definedName name="견적" localSheetId="0">#REF!</definedName>
    <definedName name="견적1" localSheetId="0">Dlog_Show</definedName>
    <definedName name="견적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1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1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1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localSheetId="0">Dlog_Show</definedName>
    <definedName name="견적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SHEET" localSheetId="1" hidden="1">{#N/A,#N/A,FALSE,"CCTV"}</definedName>
    <definedName name="견적SHEET" hidden="1">{#N/A,#N/A,FALSE,"CCTV"}</definedName>
    <definedName name="견적검토"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내역" localSheetId="1" hidden="1">{#N/A,#N/A,FALSE,"CCTV"}</definedName>
    <definedName name="견적내역" hidden="1">{#N/A,#N/A,FALSE,"CCTV"}</definedName>
    <definedName name="견적대비" localSheetId="1" hidden="1">#REF!</definedName>
    <definedName name="견적대비" hidden="1">#REF!</definedName>
    <definedName name="견적대비표" localSheetId="1" hidden="1">#REF!</definedName>
    <definedName name="견적대비표" hidden="1">#REF!</definedName>
    <definedName name="견적서" hidden="1">{#N/A,#N/A,TRUE,"손익보고"}</definedName>
    <definedName name="견적서_갑지" localSheetId="0">#REF!</definedName>
    <definedName name="견적예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을지2" localSheetId="1" hidden="1">{#N/A,#N/A,FALSE,"단가표지"}</definedName>
    <definedName name="견적을지2" hidden="1">{#N/A,#N/A,FALSE,"단가표지"}</definedName>
    <definedName name="견적조건" localSheetId="1" hidden="1">{#N/A,#N/A,FALSE,"CCTV"}</definedName>
    <definedName name="견적조건" hidden="1">{#N/A,#N/A,FALSE,"CCTV"}</definedName>
    <definedName name="견적조건8" localSheetId="1" hidden="1">{#N/A,#N/A,FALSE,"CCTV"}</definedName>
    <definedName name="견적조건8" hidden="1">{#N/A,#N/A,FALSE,"CCTV"}</definedName>
    <definedName name="견적탱크" localSheetId="0">#REF!</definedName>
    <definedName name="견적통보" localSheetId="0">#REF!</definedName>
    <definedName name="결" localSheetId="1" hidden="1">{#N/A,#N/A,FALSE,"포장2"}</definedName>
    <definedName name="결" hidden="1">{#N/A,#N/A,FALSE,"포장2"}</definedName>
    <definedName name="결과" localSheetId="1" hidden="1">{#N/A,#N/A,FALSE,"포장2"}</definedName>
    <definedName name="결과" hidden="1">{#N/A,#N/A,FALSE,"포장2"}</definedName>
    <definedName name="결과비교" localSheetId="1" hidden="1">{#N/A,#N/A,FALSE,"현장 NCR 분석";#N/A,#N/A,FALSE,"현장품질감사";#N/A,#N/A,FALSE,"현장품질감사"}</definedName>
    <definedName name="결과비교" hidden="1">{#N/A,#N/A,FALSE,"현장 NCR 분석";#N/A,#N/A,FALSE,"현장품질감사";#N/A,#N/A,FALSE,"현장품질감사"}</definedName>
    <definedName name="결표지" localSheetId="0" hidden="1">{#N/A,#N/A,FALSE,"표지"}</definedName>
    <definedName name="결표지" hidden="1">{#N/A,#N/A,FALSE,"표지"}</definedName>
    <definedName name="경"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공" localSheetId="1" hidden="1">{#N/A,#N/A,FALSE,"CCTV"}</definedName>
    <definedName name="경공" hidden="1">{#N/A,#N/A,FALSE,"CCTV"}</definedName>
    <definedName name="경구중" localSheetId="0">BlankMacro1</definedName>
    <definedName name="경량"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비" localSheetId="0">#REF!</definedName>
    <definedName name="경비1" localSheetId="1" hidden="1">#REF!</definedName>
    <definedName name="경비1" hidden="1">#REF!</definedName>
    <definedName name="경수" localSheetId="1" hidden="1">{#N/A,#N/A,FALSE,"도급대비시행율";#N/A,#N/A,FALSE,"결의서";#N/A,#N/A,FALSE,"내역서";#N/A,#N/A,FALSE,"도급예상"}</definedName>
    <definedName name="경수" hidden="1">{#N/A,#N/A,FALSE,"도급대비시행율";#N/A,#N/A,FALSE,"결의서";#N/A,#N/A,FALSE,"내역서";#N/A,#N/A,FALSE,"도급예상"}</definedName>
    <definedName name="경수을지"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유" localSheetId="0">#REF!</definedName>
    <definedName name="계" localSheetId="0">#REF!</definedName>
    <definedName name="계___령___공" localSheetId="0">[29]노임단가!#REF!</definedName>
    <definedName name="계산서" hidden="1">{#N/A,#N/A,FALSE,"견적갑지";#N/A,#N/A,FALSE,"총괄표";#N/A,#N/A,FALSE,"철골공사";#N/A,#N/A,FALSE,"토목공사";#N/A,#N/A,FALSE,"판넬전기공사"}</definedName>
    <definedName name="계수나무6노무" localSheetId="0">#REF!</definedName>
    <definedName name="계수나무6재료" localSheetId="0">#REF!</definedName>
    <definedName name="계약내역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약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장공" localSheetId="0">#REF!</definedName>
    <definedName name="계전2" hidden="1">#REF!</definedName>
    <definedName name="계측기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localSheetId="0">BlankMacro1</definedName>
    <definedName name="고" localSheetId="1" hidden="1">{#N/A,#N/A,FALSE,"현장 NCR 분석";#N/A,#N/A,FALSE,"현장품질감사";#N/A,#N/A,FALSE,"현장품질감사"}</definedName>
    <definedName name="고걱" localSheetId="1" hidden="1">{#N/A,#N/A,FALSE,"주간공정";#N/A,#N/A,FALSE,"주간보고";#N/A,#N/A,FALSE,"주간공정표"}</definedName>
    <definedName name="고걱" hidden="1">{#N/A,#N/A,FALSE,"주간공정";#N/A,#N/A,FALSE,"주간보고";#N/A,#N/A,FALSE,"주간공정표"}</definedName>
    <definedName name="고기" hidden="1">#REF!</definedName>
    <definedName name="고성2터널" localSheetId="1" hidden="1">{#N/A,#N/A,TRUE,"토적및재료집계";#N/A,#N/A,TRUE,"토적및재료집계";#N/A,#N/A,TRUE,"단위량"}</definedName>
    <definedName name="고성2터널" hidden="1">{#N/A,#N/A,TRUE,"토적및재료집계";#N/A,#N/A,TRUE,"토적및재료집계";#N/A,#N/A,TRUE,"단위량"}</definedName>
    <definedName name="고압" localSheetId="0">#REF!</definedName>
    <definedName name="고압케이블전공" localSheetId="0">#REF!</definedName>
    <definedName name="고요ㅏ" localSheetId="1" hidden="1">{#N/A,#N/A,FALSE,"CCTV"}</definedName>
    <definedName name="고요ㅏ" hidden="1">{#N/A,#N/A,FALSE,"CCTV"}</definedName>
    <definedName name="고용보험료" localSheetId="0">#REF!</definedName>
    <definedName name="고용보험료_산식" localSheetId="0">#REF!</definedName>
    <definedName name="고용보험료율" localSheetId="0">#REF!</definedName>
    <definedName name="고재" localSheetId="0">#REF!</definedName>
    <definedName name="고창" hidden="1">{#N/A,#N/A,FALSE,"회선임차현황"}</definedName>
    <definedName name="고창배치도" hidden="1">{#N/A,#N/A,FALSE,"회선임차현황"}</definedName>
    <definedName name="고케" localSheetId="0">#REF!</definedName>
    <definedName name="곡동" localSheetId="1" hidden="1">{"'Firr(선)'!$AS$1:$AY$62","'Firr(사)'!$AS$1:$AY$62","'Firr(회)'!$AS$1:$AY$62","'Firr(선)'!$L$1:$V$62","'Firr(사)'!$L$1:$V$62","'Firr(회)'!$L$1:$V$62"}</definedName>
    <definedName name="곡동" hidden="1">{"'Firr(선)'!$AS$1:$AY$62","'Firr(사)'!$AS$1:$AY$62","'Firr(회)'!$AS$1:$AY$62","'Firr(선)'!$L$1:$V$62","'Firr(사)'!$L$1:$V$62","'Firr(회)'!$L$1:$V$62"}</definedName>
    <definedName name="곤ㅇ" localSheetId="1" hidden="1">{#N/A,#N/A,FALSE,"전력간선"}</definedName>
    <definedName name="곤ㅇ" hidden="1">{#N/A,#N/A,FALSE,"전력간선"}</definedName>
    <definedName name="곧ㄱ" localSheetId="1" hidden="1">{#N/A,#N/A,FALSE,"Sheet6"}</definedName>
    <definedName name="곧ㄱ" hidden="1">{#N/A,#N/A,FALSE,"Sheet6"}</definedName>
    <definedName name="골재사용료" localSheetId="0">#REF!</definedName>
    <definedName name="곰" localSheetId="1" hidden="1">{#N/A,#N/A,FALSE,"구조1"}</definedName>
    <definedName name="곰" hidden="1">{#N/A,#N/A,FALSE,"구조1"}</definedName>
    <definedName name="공" localSheetId="0">견적서!공</definedName>
    <definedName name="공" localSheetId="1" hidden="1">[65]합천내역!#REF!</definedName>
    <definedName name="공___종" localSheetId="0">#REF!</definedName>
    <definedName name="공가원가VMS\" localSheetId="1" hidden="1">{#N/A,#N/A,TRUE,"토적및재료집계";#N/A,#N/A,TRUE,"토적및재료집계";#N/A,#N/A,TRUE,"단위량"}</definedName>
    <definedName name="공가원가VMS\" hidden="1">{#N/A,#N/A,TRUE,"토적및재료집계";#N/A,#N/A,TRUE,"토적및재료집계";#N/A,#N/A,TRUE,"단위량"}</definedName>
    <definedName name="공공도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 localSheetId="0">#REF!</definedName>
    <definedName name="공구" localSheetId="0">#REF!</definedName>
    <definedName name="공급가액" localSheetId="0">#REF!</definedName>
    <definedName name="공기" localSheetId="0">#REF!</definedName>
    <definedName name="공기1" hidden="1">[94]설계내역서!#REF!</definedName>
    <definedName name="공내역" localSheetId="0">[30]청천내!#REF!</definedName>
    <definedName name="공내역ㅇ" localSheetId="1" hidden="1">{#N/A,#N/A,FALSE,"Sheet6"}</definedName>
    <definedName name="공내역ㅇ" hidden="1">{#N/A,#N/A,FALSE,"Sheet6"}</definedName>
    <definedName name="공단임대장비사용료" localSheetId="1" hidden="1">{#N/A,#N/A,FALSE,"명세표"}</definedName>
    <definedName name="공단임대장비사용료" hidden="1">{#N/A,#N/A,FALSE,"명세표"}</definedName>
    <definedName name="공동구토공" localSheetId="1" hidden="1">{#N/A,#N/A,FALSE,"기안지";#N/A,#N/A,FALSE,"통신지"}</definedName>
    <definedName name="공동구토공" hidden="1">{#N/A,#N/A,FALSE,"기안지";#N/A,#N/A,FALSE,"통신지"}</definedName>
    <definedName name="공동구토공2" localSheetId="1" hidden="1">{#N/A,#N/A,FALSE,"기안지";#N/A,#N/A,FALSE,"통신지"}</definedName>
    <definedName name="공동구토공2" hidden="1">{#N/A,#N/A,FALSE,"기안지";#N/A,#N/A,FALSE,"통신지"}</definedName>
    <definedName name="공량" localSheetId="0">'[31]중강당 내역'!#REF!</definedName>
    <definedName name="공사1" localSheetId="1" hidden="1">{#N/A,#N/A,FALSE,"이태원철근"}</definedName>
    <definedName name="공사1" hidden="1">{#N/A,#N/A,FALSE,"이태원철근"}</definedName>
    <definedName name="공사개요" localSheetId="0">#REF!</definedName>
    <definedName name="공사개요1" localSheetId="0">#REF!</definedName>
    <definedName name="공사개요2" localSheetId="0">#REF!</definedName>
    <definedName name="공사개요3" localSheetId="0">#REF!</definedName>
    <definedName name="공사개요4" localSheetId="0">#REF!</definedName>
    <definedName name="공사개요최종" localSheetId="1" hidden="1">{#N/A,#N/A,FALSE,"이태원철근"}</definedName>
    <definedName name="공사개요최종" hidden="1">{#N/A,#N/A,FALSE,"이태원철근"}</definedName>
    <definedName name="공사기간" localSheetId="0">#REF!</definedName>
    <definedName name="공사명" localSheetId="0">#REF!</definedName>
    <definedName name="공사비" localSheetId="0">#REF!</definedName>
    <definedName name="공사비비교표" hidden="1">#REF!</definedName>
    <definedName name="공사시방서" localSheetId="1" hidden="1">{#N/A,#N/A,FALSE,"명세표"}</definedName>
    <definedName name="공사시방서" hidden="1">{#N/A,#N/A,FALSE,"명세표"}</definedName>
    <definedName name="공사시방서1" localSheetId="1" hidden="1">{#N/A,#N/A,FALSE,"명세표"}</definedName>
    <definedName name="공사시방서1" hidden="1">{#N/A,#N/A,FALSE,"명세표"}</definedName>
    <definedName name="공사원가계산서" localSheetId="1" hidden="1">{#N/A,#N/A,TRUE,"토적및재료집계";#N/A,#N/A,TRUE,"토적및재료집계";#N/A,#N/A,TRUE,"단위량"}</definedName>
    <definedName name="공사원가계산서" hidden="1">{#N/A,#N/A,TRUE,"토적및재료집계";#N/A,#N/A,TRUE,"토적및재료집계";#N/A,#N/A,TRUE,"단위량"}</definedName>
    <definedName name="공양식" localSheetId="1" hidden="1">{#N/A,#N/A,FALSE,"교리2"}</definedName>
    <definedName name="공양식" hidden="1">{#N/A,#N/A,FALSE,"교리2"}</definedName>
    <definedName name="공원계산서" localSheetId="1" hidden="1">{#N/A,#N/A,TRUE,"토적및재료집계";#N/A,#N/A,TRUE,"토적및재료집계";#N/A,#N/A,TRUE,"단위량"}</definedName>
    <definedName name="공원계산서" hidden="1">{#N/A,#N/A,TRUE,"토적및재료집계";#N/A,#N/A,TRUE,"토적및재료집계";#N/A,#N/A,TRUE,"단위량"}</definedName>
    <definedName name="공원등기초" localSheetId="1" hidden="1">{#N/A,#N/A,FALSE,"골재소요량";#N/A,#N/A,FALSE,"골재소요량"}</definedName>
    <definedName name="공원등기초" hidden="1">{#N/A,#N/A,FALSE,"골재소요량";#N/A,#N/A,FALSE,"골재소요량"}</definedName>
    <definedName name="공일" localSheetId="0">#REF!</definedName>
    <definedName name="공장동" localSheetId="1" hidden="1">#REF!</definedName>
    <definedName name="공장동" hidden="1">#N/A</definedName>
    <definedName name="공정" localSheetId="0">견적서!공정</definedName>
    <definedName name="공정산출근거" localSheetId="1" hidden="1">{#N/A,#N/A,TRUE,"토적및재료집계";#N/A,#N/A,TRUE,"토적및재료집계";#N/A,#N/A,TRUE,"단위량"}</definedName>
    <definedName name="공정산출근거" hidden="1">{#N/A,#N/A,TRUE,"토적및재료집계";#N/A,#N/A,TRUE,"토적및재료집계";#N/A,#N/A,TRUE,"단위량"}</definedName>
    <definedName name="공정정" localSheetId="1" hidden="1">{"'별표'!$N$220"}</definedName>
    <definedName name="공정정" hidden="1">{"'별표'!$N$220"}</definedName>
    <definedName name="공정집계표1" localSheetId="1" hidden="1">#REF!</definedName>
    <definedName name="공정집계표1" hidden="1">#REF!</definedName>
    <definedName name="공정집계표1111" localSheetId="1" hidden="1">#REF!</definedName>
    <definedName name="공정집계표1111" hidden="1">#REF!</definedName>
    <definedName name="공정표" localSheetId="1" hidden="1">{#N/A,#N/A,FALSE,"사업총괄";#N/A,#N/A,FALSE,"장비사업";#N/A,#N/A,FALSE,"철구사업";#N/A,#N/A,FALSE,"준설사업"}</definedName>
    <definedName name="공정표" hidden="1">{#N/A,#N/A,FALSE,"갑지";#N/A,#N/A,FALSE,"개요";#N/A,#N/A,FALSE,"비목별";#N/A,#N/A,FALSE,"건물별";#N/A,#N/A,FALSE,"기구표";#N/A,#N/A,FALSE,"직원투입"}</definedName>
    <definedName name="공조" localSheetId="1" hidden="1">{#N/A,#N/A,FALSE,"CCTV"}</definedName>
    <definedName name="공조" hidden="1">{#N/A,#N/A,FALSE,"CCTV"}</definedName>
    <definedName name="공조배" localSheetId="1" hidden="1">{#N/A,#N/A,FALSE,"전력간선"}</definedName>
    <definedName name="공조배" hidden="1">{#N/A,#N/A,FALSE,"전력간선"}</definedName>
    <definedName name="공조배관" localSheetId="1" hidden="1">{#N/A,#N/A,FALSE,"전력간선"}</definedName>
    <definedName name="공조배관" hidden="1">{#N/A,#N/A,FALSE,"전력간선"}</definedName>
    <definedName name="과운영" localSheetId="1" hidden="1">{"'호선별현황(방식)'!$K$22:$P$22","'호선별현황(방식)'!$K$22:$P$22"}</definedName>
    <definedName name="과운영" hidden="1">{"'호선별현황(방식)'!$K$22:$P$22","'호선별현황(방식)'!$K$22:$P$22"}</definedName>
    <definedName name="곽동준" localSheetId="1" hidden="1">{"'Firr(선)'!$AS$1:$AY$62","'Firr(사)'!$AS$1:$AY$62","'Firr(회)'!$AS$1:$AY$62","'Firr(선)'!$L$1:$V$62","'Firr(사)'!$L$1:$V$62","'Firr(회)'!$L$1:$V$62"}</definedName>
    <definedName name="곽동준" hidden="1">{"'Firr(선)'!$AS$1:$AY$62","'Firr(사)'!$AS$1:$AY$62","'Firr(회)'!$AS$1:$AY$62","'Firr(선)'!$L$1:$V$62","'Firr(사)'!$L$1:$V$62","'Firr(회)'!$L$1:$V$62"}</definedName>
    <definedName name="곽동중" localSheetId="1" hidden="1">{"'Firr(선)'!$AS$1:$AY$62","'Firr(사)'!$AS$1:$AY$62","'Firr(회)'!$AS$1:$AY$62","'Firr(선)'!$L$1:$V$62","'Firr(사)'!$L$1:$V$62","'Firr(회)'!$L$1:$V$62"}</definedName>
    <definedName name="곽동중" hidden="1">{"'Firr(선)'!$AS$1:$AY$62","'Firr(사)'!$AS$1:$AY$62","'Firr(회)'!$AS$1:$AY$62","'Firr(선)'!$L$1:$V$62","'Firr(사)'!$L$1:$V$62","'Firr(회)'!$L$1:$V$62"}</definedName>
    <definedName name="관_상접" localSheetId="0">#REF!</definedName>
    <definedName name="관_상직" localSheetId="0">#REF!</definedName>
    <definedName name="관_주접" localSheetId="0">#REF!</definedName>
    <definedName name="관_지" localSheetId="0">[32]수량산출!#REF!</definedName>
    <definedName name="관_직주" localSheetId="0">#REF!</definedName>
    <definedName name="관급" localSheetId="0">#REF!,#REF!,#REF!</definedName>
    <definedName name="관급단가" localSheetId="0">#REF!</definedName>
    <definedName name="관급자재대" localSheetId="0">#REF!</definedName>
    <definedName name="관급자재비" localSheetId="0">#REF!</definedName>
    <definedName name="관급조달" localSheetId="1" hidden="1">{#N/A,#N/A,FALSE,"Sheet1"}</definedName>
    <definedName name="관급조달" hidden="1">{#N/A,#N/A,FALSE,"Sheet1"}</definedName>
    <definedName name="관급집계" localSheetId="0">BlankMacro1</definedName>
    <definedName name="관목계" localSheetId="0">#REF!</definedName>
    <definedName name="관산" localSheetId="1" hidden="1">{"'광피스표'!$A$3:$N$54"}</definedName>
    <definedName name="관산" hidden="1">{"'광피스표'!$A$3:$N$54"}</definedName>
    <definedName name="관산2" hidden="1">{"'광피스표'!$A$3:$N$54"}</definedName>
    <definedName name="관용접노무" localSheetId="0">#REF!</definedName>
    <definedName name="관용접노무비" localSheetId="0">#REF!</definedName>
    <definedName name="관용접재료" localSheetId="0">#REF!</definedName>
    <definedName name="관용접재료비" localSheetId="0">#REF!</definedName>
    <definedName name="광" localSheetId="1" hidden="1">{#N/A,#N/A,TRUE,"토적및재료집계";#N/A,#N/A,TRUE,"토적및재료집계";#N/A,#N/A,TRUE,"단위량"}</definedName>
    <definedName name="광" hidden="1">{#N/A,#N/A,TRUE,"토적및재료집계";#N/A,#N/A,TRUE,"토적및재료집계";#N/A,#N/A,TRUE,"단위량"}</definedName>
    <definedName name="교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동토" hidden="1">#REF!</definedName>
    <definedName name="교동토목공사" localSheetId="1" hidden="1">{#N/A,#N/A,FALSE,"이태원철근"}</definedName>
    <definedName name="교동토목공사" hidden="1">{#N/A,#N/A,FALSE,"이태원철근"}</definedName>
    <definedName name="교목계" localSheetId="0">#REF!</definedName>
    <definedName name="교실동" localSheetId="1" hidden="1">{#N/A,#N/A,FALSE,"월공사비집계표양식 (7)";#N/A,#N/A,FALSE,"월공사비집계표양식 (7)"}</definedName>
    <definedName name="교실동" hidden="1">{#N/A,#N/A,FALSE,"월공사비집계표양식 (7)";#N/A,#N/A,FALSE,"월공사비집계표양식 (7)"}</definedName>
    <definedName name="교육" localSheetId="0">#REF!</definedName>
    <definedName name="교육내용" localSheetId="0">[34]연결임시!#REF!</definedName>
    <definedName name="교정" localSheetId="1" hidden="1">{#N/A,#N/A,FALSE,"전력간선"}</definedName>
    <definedName name="교정" hidden="1">{#N/A,#N/A,FALSE,"전력간선"}</definedName>
    <definedName name="교좌" localSheetId="1" hidden="1">{#N/A,#N/A,FALSE,"포장2"}</definedName>
    <definedName name="교좌" hidden="1">{#N/A,#N/A,FALSE,"포장2"}</definedName>
    <definedName name="교통" localSheetId="0">#REF!</definedName>
    <definedName name="굗ㄱ" localSheetId="1" hidden="1">{#N/A,#N/A,FALSE,"Sheet6"}</definedName>
    <definedName name="굗ㄱ" hidden="1">{#N/A,#N/A,FALSE,"Sheet6"}</definedName>
    <definedName name="구" localSheetI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미" localSheetId="0">BlankMacro1</definedName>
    <definedName name="구본" localSheetId="1" hidden="1">{#N/A,#N/A,FALSE,"Sheet6"}</definedName>
    <definedName name="구본" hidden="1">{#N/A,#N/A,FALSE,"Sheet6"}</definedName>
    <definedName name="구산갑지" localSheetId="0" hidden="1">#REF!</definedName>
    <definedName name="구산갑지" localSheetId="1" hidden="1">#REF!</definedName>
    <definedName name="구산갑지" hidden="1">#REF!</definedName>
    <definedName name="구자관" localSheetId="1" hidden="1">{#N/A,#N/A,FALSE,"신청통보";#N/A,#N/A,FALSE,"기성확인서";#N/A,#N/A,FALSE,"기성내역서"}</definedName>
    <definedName name="구자관" hidden="1">{#N/A,#N/A,FALSE,"신청통보";#N/A,#N/A,FALSE,"기성확인서";#N/A,#N/A,FALSE,"기성내역서"}</definedName>
    <definedName name="구조물" localSheetId="1" hidden="1">{#N/A,#N/A,TRUE,"토적및재료집계";#N/A,#N/A,TRUE,"토적및재료집계";#N/A,#N/A,TRUE,"단위량"}</definedName>
    <definedName name="구조물" hidden="1">{#N/A,#N/A,TRUE,"토적및재료집계";#N/A,#N/A,TRUE,"토적및재료집계";#N/A,#N/A,TRUE,"단위량"}</definedName>
    <definedName name="구조물공" localSheetId="0">[35]내역!#REF!</definedName>
    <definedName name="구조물공사" localSheetId="1" hidden="1">{#N/A,#N/A,TRUE,"토적및재료집계";#N/A,#N/A,TRUE,"토적및재료집계";#N/A,#N/A,TRUE,"단위량"}</definedName>
    <definedName name="구조물공사" hidden="1">{#N/A,#N/A,TRUE,"토적및재료집계";#N/A,#N/A,TRUE,"토적및재료집계";#N/A,#N/A,TRUE,"단위량"}</definedName>
    <definedName name="규준노" localSheetId="0">[33]시설물!#REF!</definedName>
    <definedName name="규준재" localSheetId="0">[33]시설물!#REF!</definedName>
    <definedName name="균" localSheetId="1" hidden="1">{#N/A,#N/A,FALSE,"현장 NCR 분석";#N/A,#N/A,FALSE,"현장품질감사";#N/A,#N/A,FALSE,"현장품질감사"}</definedName>
    <definedName name="균" hidden="1">{#N/A,#N/A,FALSE,"현장 NCR 분석";#N/A,#N/A,FALSE,"현장품질감사";#N/A,#N/A,FALSE,"현장품질감사"}</definedName>
    <definedName name="귱" localSheetId="1" hidden="1">{#N/A,#N/A,FALSE,"현장 NCR 분석";#N/A,#N/A,FALSE,"현장품질감사";#N/A,#N/A,FALSE,"현장품질감사"}</definedName>
    <definedName name="귱" hidden="1">{#N/A,#N/A,FALSE,"현장 NCR 분석";#N/A,#N/A,FALSE,"현장품질감사";#N/A,#N/A,FALSE,"현장품질감사"}</definedName>
    <definedName name="그래픽" localSheetId="0">#REF!</definedName>
    <definedName name="그림" localSheetId="1" hidden="1">{#N/A,#N/A,FALSE,"전력간선"}</definedName>
    <definedName name="그림" hidden="1">{#N/A,#N/A,FALSE,"전력간선"}</definedName>
    <definedName name="근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린" localSheetId="1" hidden="1">{#N/A,#N/A,FALSE,"Sheet1"}</definedName>
    <definedName name="근린" hidden="1">{#N/A,#N/A,FALSE,"Sheet1"}</definedName>
    <definedName name="금강타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강타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광추정" localSheetId="1" hidden="1">{#N/A,#N/A,FALSE,"포장2"}</definedName>
    <definedName name="금광추정" hidden="1">{#N/A,#N/A,FALSE,"포장2"}</definedName>
    <definedName name="금마타리" localSheetId="0">#REF!</definedName>
    <definedName name="금변금간접노무비" localSheetId="0">#REF!</definedName>
    <definedName name="금변금고용보험료" localSheetId="0">#REF!</definedName>
    <definedName name="금변금공급가액" localSheetId="0">#REF!</definedName>
    <definedName name="금변금공사원가" localSheetId="0">#REF!</definedName>
    <definedName name="금변금기타경비" localSheetId="0">#REF!</definedName>
    <definedName name="금변금도급액" localSheetId="0">#REF!</definedName>
    <definedName name="금변금부가가치세" localSheetId="0">#REF!</definedName>
    <definedName name="금변금산재보험료" localSheetId="0">#REF!</definedName>
    <definedName name="금변금순공사원가" localSheetId="0">#REF!</definedName>
    <definedName name="금변금안전관리비" localSheetId="0">#REF!</definedName>
    <definedName name="금변금이윤" localSheetId="0">#REF!</definedName>
    <definedName name="금변금일반관리비" localSheetId="0">#REF!</definedName>
    <definedName name="금변금폐기물처리비" localSheetId="0">#REF!</definedName>
    <definedName name="금변전간접노무비" localSheetId="0">#REF!</definedName>
    <definedName name="금변전고용보험료" localSheetId="0">#REF!</definedName>
    <definedName name="금변전공급가액" localSheetId="0">#REF!</definedName>
    <definedName name="금변전공사원가" localSheetId="0">#REF!</definedName>
    <definedName name="금변전기타경비" localSheetId="0">#REF!</definedName>
    <definedName name="금변전도급액" localSheetId="0">#REF!</definedName>
    <definedName name="금변전부가가치세" localSheetId="0">#REF!</definedName>
    <definedName name="금변전산재보험료" localSheetId="0">#REF!</definedName>
    <definedName name="금변전순공사원가" localSheetId="0">#REF!</definedName>
    <definedName name="금변전안전관리비" localSheetId="0">#REF!</definedName>
    <definedName name="금변전이윤" localSheetId="0">#REF!</definedName>
    <definedName name="금변전일반관리비" localSheetId="0">#REF!</definedName>
    <definedName name="금변전폐기물처리비" localSheetId="0">#REF!</definedName>
    <definedName name="금액대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동" localSheetId="1" hidden="1">{"'별표'!$N$220"}</definedName>
    <definedName name="금오동" hidden="1">{"'별표'!$N$220"}</definedName>
    <definedName name="금회공사원가금회" localSheetId="0">#REF!</definedName>
    <definedName name="금회공사원가기시행" localSheetId="0">#REF!</definedName>
    <definedName name="금회공사원가전체" localSheetId="0">#REF!</definedName>
    <definedName name="금회금간접노무비" localSheetId="0">#REF!</definedName>
    <definedName name="금회금고용보험료" localSheetId="0">#REF!</definedName>
    <definedName name="금회금공사원가" localSheetId="0">#REF!</definedName>
    <definedName name="금회금기타경비" localSheetId="0">#REF!</definedName>
    <definedName name="금회금산재보험료" localSheetId="0">#REF!</definedName>
    <definedName name="금회금안전관리비" localSheetId="0">#REF!</definedName>
    <definedName name="금회금이윤" localSheetId="0">#REF!</definedName>
    <definedName name="금회금일반관리비" localSheetId="0">#REF!</definedName>
    <definedName name="금회금제이윤" localSheetId="0">#REF!</definedName>
    <definedName name="금회금폐기물처리비" localSheetId="0">#REF!</definedName>
    <definedName name="금회기공사원가" localSheetId="0">#REF!</definedName>
    <definedName name="금회수량" localSheetId="0">#REF!</definedName>
    <definedName name="금회장공사원가" localSheetId="0">#REF!</definedName>
    <definedName name="금회전공사원가" localSheetId="0">#REF!</definedName>
    <definedName name="급수펌프선정" localSheetId="1" hidden="1">{"'급수사용량산정 (2)'!$A$1:$M$49","'급수사용량산정 (2)'!$A$1:$M$80"}</definedName>
    <definedName name="급수펌프선정" hidden="1">{"'급수사용량산정 (2)'!$A$1:$M$49","'급수사용량산정 (2)'!$A$1:$M$80"}</definedName>
    <definedName name="급식" localSheetId="0">BlankMacro1</definedName>
    <definedName name="급전용통신회선" hidden="1">{#N/A,#N/A,FALSE,"회선임차현황"}</definedName>
    <definedName name="기" localSheetId="0" hidden="1">{#N/A,#N/A,FALSE,"견적갑지";#N/A,#N/A,FALSE,"총괄표";#N/A,#N/A,FALSE,"철골공사";#N/A,#N/A,FALSE,"토목공사";#N/A,#N/A,FALSE,"판넬전기공사"}</definedName>
    <definedName name="기" hidden="1">{#N/A,#N/A,FALSE,"견적갑지";#N/A,#N/A,FALSE,"총괄표";#N/A,#N/A,FALSE,"철골공사";#N/A,#N/A,FALSE,"토목공사";#N/A,#N/A,FALSE,"판넬전기공사"}</definedName>
    <definedName name="기___와___공" localSheetId="0">[29]노임단가!#REF!</definedName>
    <definedName name="기계" localSheetId="0" hidden="1">{#N/A,#N/A,FALSE,"견적갑지";#N/A,#N/A,FALSE,"총괄표";#N/A,#N/A,FALSE,"철골공사";#N/A,#N/A,FALSE,"토목공사";#N/A,#N/A,FALSE,"판넬전기공사"}</definedName>
    <definedName name="기계" hidden="1">{#N/A,#N/A,FALSE,"견적갑지";#N/A,#N/A,FALSE,"총괄표";#N/A,#N/A,FALSE,"철골공사";#N/A,#N/A,FALSE,"토목공사";#N/A,#N/A,FALSE,"판넬전기공사"}</definedName>
    <definedName name="기계1" localSheetId="0" hidden="1">{#N/A,#N/A,FALSE,"견적갑지";#N/A,#N/A,FALSE,"총괄표";#N/A,#N/A,FALSE,"철골공사";#N/A,#N/A,FALSE,"토목공사";#N/A,#N/A,FALSE,"판넬전기공사"}</definedName>
    <definedName name="기계1" localSheetId="1"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localSheetId="0" hidden="1">{#N/A,#N/A,FALSE,"견적갑지";#N/A,#N/A,FALSE,"총괄표";#N/A,#N/A,FALSE,"철골공사";#N/A,#N/A,FALSE,"토목공사";#N/A,#N/A,FALSE,"판넬전기공사"}</definedName>
    <definedName name="기계2" localSheetId="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 localSheetId="0" hidden="1">{#N/A,#N/A,FALSE,"견적갑지";#N/A,#N/A,FALSE,"총괄표";#N/A,#N/A,FALSE,"철골공사";#N/A,#N/A,FALSE,"토목공사";#N/A,#N/A,FALSE,"판넬전기공사"}</definedName>
    <definedName name="기계3" localSheetId="1" hidden="1">{#N/A,#N/A,FALSE,"견적갑지";#N/A,#N/A,FALSE,"총괄표";#N/A,#N/A,FALSE,"철골공사";#N/A,#N/A,FALSE,"토목공사";#N/A,#N/A,FALSE,"판넬전기공사"}</definedName>
    <definedName name="기계3" hidden="1">{#N/A,#N/A,FALSE,"견적갑지";#N/A,#N/A,FALSE,"총괄표";#N/A,#N/A,FALSE,"철골공사";#N/A,#N/A,FALSE,"토목공사";#N/A,#N/A,FALSE,"판넬전기공사"}</definedName>
    <definedName name="기계4" localSheetId="0" hidden="1">{#N/A,#N/A,FALSE,"견적갑지";#N/A,#N/A,FALSE,"총괄표";#N/A,#N/A,FALSE,"철골공사";#N/A,#N/A,FALSE,"토목공사";#N/A,#N/A,FALSE,"판넬전기공사"}</definedName>
    <definedName name="기계4" localSheetId="1"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localSheetId="0" hidden="1">{#N/A,#N/A,FALSE,"견적갑지";#N/A,#N/A,FALSE,"총괄표";#N/A,#N/A,FALSE,"철골공사";#N/A,#N/A,FALSE,"토목공사";#N/A,#N/A,FALSE,"판넬전기공사"}</definedName>
    <definedName name="기계5" localSheetId="1"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공" localSheetId="0">#REF!</definedName>
    <definedName name="기계되경" localSheetId="0">#REF!</definedName>
    <definedName name="기계되노" localSheetId="0">#REF!</definedName>
    <definedName name="기계되재" localSheetId="0">#REF!</definedName>
    <definedName name="기계상차비" localSheetId="1" hidden="1">{"'내역서 '!$A$1:$L$16"}</definedName>
    <definedName name="기계상차비" hidden="1">{"'내역서 '!$A$1:$L$16"}</definedName>
    <definedName name="기계설치공" localSheetId="0">#REF!</definedName>
    <definedName name="기계실배관"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운전" localSheetId="0">#REF!</definedName>
    <definedName name="기계운전기사" localSheetId="0">'[27]99노임기준'!#REF!</definedName>
    <definedName name="기계원가" localSheetId="1" hidden="1">{#N/A,#N/A,FALSE,"Sheet1"}</definedName>
    <definedName name="기계원가" hidden="1">{#N/A,#N/A,FALSE,"Sheet1"}</definedName>
    <definedName name="기계잔경" localSheetId="0">#REF!</definedName>
    <definedName name="기계잔노" localSheetId="0">#REF!</definedName>
    <definedName name="기계잔재" localSheetId="0">#REF!</definedName>
    <definedName name="기계집계" localSheetId="0" hidden="1">{#N/A,#N/A,FALSE,"견적갑지";#N/A,#N/A,FALSE,"총괄표";#N/A,#N/A,FALSE,"철골공사";#N/A,#N/A,FALSE,"토목공사";#N/A,#N/A,FALSE,"판넬전기공사"}</definedName>
    <definedName name="기계집계" localSheetId="1" hidden="1">{#N/A,#N/A,FALSE,"견적갑지";#N/A,#N/A,FALSE,"총괄표";#N/A,#N/A,FALSE,"철골공사";#N/A,#N/A,FALSE,"토목공사";#N/A,#N/A,FALSE,"판넬전기공사"}</definedName>
    <definedName name="기계집계" hidden="1">{#N/A,#N/A,FALSE,"견적갑지";#N/A,#N/A,FALSE,"총괄표";#N/A,#N/A,FALSE,"철골공사";#N/A,#N/A,FALSE,"토목공사";#N/A,#N/A,FALSE,"판넬전기공사"}</definedName>
    <definedName name="기계터경" localSheetId="0">#REF!</definedName>
    <definedName name="기계터노" localSheetId="0">#REF!</definedName>
    <definedName name="기계터재" localSheetId="0">#REF!</definedName>
    <definedName name="기계하도" hidden="1">255</definedName>
    <definedName name="기관명" localSheetId="0">#REF!</definedName>
    <definedName name="기구조직표" localSheetId="1" hidden="1">{#N/A,#N/A,FALSE,"갑지";#N/A,#N/A,FALSE,"개요";#N/A,#N/A,FALSE,"비목별";#N/A,#N/A,FALSE,"건물별";#N/A,#N/A,FALSE,"기구표";#N/A,#N/A,FALSE,"직원투입"}</definedName>
    <definedName name="기구조직표" hidden="1">{#N/A,#N/A,FALSE,"갑지";#N/A,#N/A,FALSE,"개요";#N/A,#N/A,FALSE,"비목별";#N/A,#N/A,FALSE,"건물별";#N/A,#N/A,FALSE,"기구표";#N/A,#N/A,FALSE,"직원투입"}</definedName>
    <definedName name="기구표2" localSheetId="1" hidden="1">{#N/A,#N/A,FALSE,"갑지";#N/A,#N/A,FALSE,"개요";#N/A,#N/A,FALSE,"비목별";#N/A,#N/A,FALSE,"건물별";#N/A,#N/A,FALSE,"기구표";#N/A,#N/A,FALSE,"직원투입"}</definedName>
    <definedName name="기구표2" hidden="1">{#N/A,#N/A,FALSE,"갑지";#N/A,#N/A,FALSE,"개요";#N/A,#N/A,FALSE,"비목별";#N/A,#N/A,FALSE,"건물별";#N/A,#N/A,FALSE,"기구표";#N/A,#N/A,FALSE,"직원투입"}</definedName>
    <definedName name="기기" localSheetId="0">'[36]2000년1차'!#REF!</definedName>
    <definedName name="기기기" hidden="1">#REF!</definedName>
    <definedName name="기기수량산출" localSheetId="1" hidden="1">{#N/A,#N/A,FALSE,"Sheet1"}</definedName>
    <definedName name="기기수량산출" hidden="1">{#N/A,#N/A,FALSE,"Sheet1"}</definedName>
    <definedName name="기기품셈내역1" localSheetId="1" hidden="1">#REF!</definedName>
    <definedName name="기기품셈내역1" hidden="1">#REF!</definedName>
    <definedName name="기상" localSheetId="0">#REF!</definedName>
    <definedName name="기성3" localSheetId="1" hidden="1">{#N/A,#N/A,FALSE,"CCTV"}</definedName>
    <definedName name="기성3" hidden="1">{#N/A,#N/A,FALSE,"CCTV"}</definedName>
    <definedName name="기성검사원1" localSheetId="0">BlankMacro1</definedName>
    <definedName name="기성검사원2" localSheetId="0">견적서!템플리트모듈6</definedName>
    <definedName name="기성고조서1" localSheetId="1" hidden="1">{#N/A,#N/A,FALSE,"전력간선"}</definedName>
    <definedName name="기성고조서1" hidden="1">{#N/A,#N/A,FALSE,"전력간선"}</definedName>
    <definedName name="기성원가" localSheetId="1" hidden="1">{#N/A,#N/A,FALSE,"월공사비집계표양식 (7)";#N/A,#N/A,FALSE,"월공사비집계표양식 (7)"}</definedName>
    <definedName name="기성원가" hidden="1">{#N/A,#N/A,FALSE,"월공사비집계표양식 (7)";#N/A,#N/A,FALSE,"월공사비집계표양식 (7)"}</definedName>
    <definedName name="기성청구" localSheetId="1" hidden="1">{#N/A,#N/A,FALSE,"주간공정";#N/A,#N/A,FALSE,"주간보고";#N/A,#N/A,FALSE,"주간공정표"}</definedName>
    <definedName name="기성청구" hidden="1">{#N/A,#N/A,FALSE,"주간공정";#N/A,#N/A,FALSE,"주간보고";#N/A,#N/A,FALSE,"주간공정표"}</definedName>
    <definedName name="기술" localSheetId="1" hidden="1">{#N/A,#N/A,FALSE,"부대1"}</definedName>
    <definedName name="기술" hidden="1">{#N/A,#N/A,FALSE,"부대1"}</definedName>
    <definedName name="기술3" localSheetId="1" hidden="1">{#N/A,#N/A,TRUE,"손익보고"}</definedName>
    <definedName name="기술3" hidden="1">{#N/A,#N/A,TRUE,"손익보고"}</definedName>
    <definedName name="기술관리부" localSheetId="1" hidden="1">{"'호선별현황(방식)'!$K$22:$P$22","'호선별현황(방식)'!$K$22:$P$22"}</definedName>
    <definedName name="기술관리부" hidden="1">{"'호선별현황(방식)'!$K$22:$P$22","'호선별현황(방식)'!$K$22:$P$22"}</definedName>
    <definedName name="기안" hidden="1">[95]갑지!#REF!</definedName>
    <definedName name="기안변경" hidden="1">[66]도급원가!#REF!</definedName>
    <definedName name="기자재수량" localSheetId="0">#REF!</definedName>
    <definedName name="기준분석" localSheetId="1" hidden="1">{"'호선별현황(방식)'!$K$22:$P$22","'호선별현황(방식)'!$K$22:$P$22"}</definedName>
    <definedName name="기준분석" hidden="1">{"'호선별현황(방식)'!$K$22:$P$22","'호선별현황(방식)'!$K$22:$P$22"}</definedName>
    <definedName name="기초" localSheetId="0">#REF!</definedName>
    <definedName name="기초단가" localSheetId="0">#REF!</definedName>
    <definedName name="기초단가1" localSheetId="0">#REF!</definedName>
    <definedName name="기초말뚝" localSheetId="0">[33]시설물!#REF!</definedName>
    <definedName name="기초처리경비" localSheetId="0">#REF!</definedName>
    <definedName name="기초처리노무비" localSheetId="0">#REF!</definedName>
    <definedName name="기초처리재료비" localSheetId="0">#REF!</definedName>
    <definedName name="기타경비" localSheetId="0">#REF!</definedName>
    <definedName name="기타경비_1" localSheetId="1" hidden="1">{#N/A,#N/A,TRUE,"토적및재료집계";#N/A,#N/A,TRUE,"토적및재료집계";#N/A,#N/A,TRUE,"단위량"}</definedName>
    <definedName name="기타경비_1" hidden="1">{#N/A,#N/A,TRUE,"토적및재료집계";#N/A,#N/A,TRUE,"토적및재료집계";#N/A,#N/A,TRUE,"단위량"}</definedName>
    <definedName name="기타경비_산식" localSheetId="0">#REF!</definedName>
    <definedName name="기타경비1" localSheetId="1" hidden="1">{#N/A,#N/A,TRUE,"토적및재료집계";#N/A,#N/A,TRUE,"토적및재료집계";#N/A,#N/A,TRUE,"단위량"}</definedName>
    <definedName name="기타경비1" hidden="1">{#N/A,#N/A,TRUE,"토적및재료집계";#N/A,#N/A,TRUE,"토적및재료집계";#N/A,#N/A,TRUE,"단위량"}</definedName>
    <definedName name="기타경비율" localSheetId="0">#REF!</definedName>
    <definedName name="기타자재" localSheetId="0">견적서!기타자재</definedName>
    <definedName name="긴급공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localSheetId="1" hidden="1">{#N/A,#N/A,TRUE,"토적및재료집계";#N/A,#N/A,TRUE,"토적및재료집계";#N/A,#N/A,TRUE,"단위량"}</definedName>
    <definedName name="긴급전화" hidden="1">{#N/A,#N/A,TRUE,"토적및재료집계";#N/A,#N/A,TRUE,"토적및재료집계";#N/A,#N/A,TRUE,"단위량"}</definedName>
    <definedName name="길화"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localSheetId="1" hidden="1">{#N/A,#N/A,FALSE,"도급대비시행율";#N/A,#N/A,FALSE,"결의서";#N/A,#N/A,FALSE,"내역서";#N/A,#N/A,FALSE,"도급예상"}</definedName>
    <definedName name="길화건" hidden="1">{#N/A,#N/A,FALSE,"도급대비시행율";#N/A,#N/A,FALSE,"결의서";#N/A,#N/A,FALSE,"내역서";#N/A,#N/A,FALSE,"도급예상"}</definedName>
    <definedName name="길화건업" localSheetId="1" hidden="1">{#N/A,#N/A,FALSE,"집계";#N/A,#N/A,FALSE,"표지";#N/A,#N/A,FALSE,"터빈집계";#N/A,#N/A,FALSE,"터빈내역";#N/A,#N/A,FALSE,"주제어집계";#N/A,#N/A,FALSE,"주제어내역";#N/A,#N/A,FALSE,"보일러집계";#N/A,#N/A,FALSE,"보일러내역"}</definedName>
    <definedName name="길화건업" hidden="1">{#N/A,#N/A,FALSE,"집계";#N/A,#N/A,FALSE,"표지";#N/A,#N/A,FALSE,"터빈집계";#N/A,#N/A,FALSE,"터빈내역";#N/A,#N/A,FALSE,"주제어집계";#N/A,#N/A,FALSE,"주제어내역";#N/A,#N/A,FALSE,"보일러집계";#N/A,#N/A,FALSE,"보일러내역"}</definedName>
    <definedName name="김" localSheetId="1" hidden="1">{#N/A,#N/A,FALSE,"명세표"}</definedName>
    <definedName name="김" hidden="1">{#N/A,#N/A,FALSE,"명세표"}</definedName>
    <definedName name="김1" localSheetId="1" hidden="1">{"'Firr(선)'!$AS$1:$AY$62","'Firr(사)'!$AS$1:$AY$62","'Firr(회)'!$AS$1:$AY$62","'Firr(선)'!$L$1:$V$62","'Firr(사)'!$L$1:$V$62","'Firr(회)'!$L$1:$V$62"}</definedName>
    <definedName name="김1" hidden="1">{"'Firr(선)'!$AS$1:$AY$62","'Firr(사)'!$AS$1:$AY$62","'Firr(회)'!$AS$1:$AY$62","'Firr(선)'!$L$1:$V$62","'Firr(사)'!$L$1:$V$62","'Firr(회)'!$L$1:$V$62"}</definedName>
    <definedName name="김김김" localSheetId="0" hidden="1">{#N/A,#N/A,FALSE,"속도"}</definedName>
    <definedName name="김김김" hidden="1">{#N/A,#N/A,FALSE,"속도"}</definedName>
    <definedName name="김동" localSheetId="1" hidden="1">{"'Firr(선)'!$AS$1:$AY$62","'Firr(사)'!$AS$1:$AY$62","'Firr(회)'!$AS$1:$AY$62","'Firr(선)'!$L$1:$V$62","'Firr(사)'!$L$1:$V$62","'Firr(회)'!$L$1:$V$62"}</definedName>
    <definedName name="김동" hidden="1">{"'Firr(선)'!$AS$1:$AY$62","'Firr(사)'!$AS$1:$AY$62","'Firr(회)'!$AS$1:$AY$62","'Firr(선)'!$L$1:$V$62","'Firr(사)'!$L$1:$V$62","'Firr(회)'!$L$1:$V$62"}</definedName>
    <definedName name="김동준" localSheetId="1" hidden="1">{"'Firr(선)'!$AS$1:$AY$62","'Firr(사)'!$AS$1:$AY$62","'Firr(회)'!$AS$1:$AY$62","'Firr(선)'!$L$1:$V$62","'Firr(사)'!$L$1:$V$62","'Firr(회)'!$L$1:$V$62"}</definedName>
    <definedName name="김동준" hidden="1">{"'Firr(선)'!$AS$1:$AY$62","'Firr(사)'!$AS$1:$AY$62","'Firr(회)'!$AS$1:$AY$62","'Firr(선)'!$L$1:$V$62","'Firr(사)'!$L$1:$V$62","'Firr(회)'!$L$1:$V$62"}</definedName>
    <definedName name="김병국임" localSheetId="1" hidden="1">{#N/A,#N/A,FALSE,"단가표지"}</definedName>
    <definedName name="김병국임" hidden="1">{#N/A,#N/A,FALSE,"단가표지"}</definedName>
    <definedName name="김봉만" localSheetId="1" hidden="1">{#N/A,#N/A,FALSE,"교리2"}</definedName>
    <definedName name="김봉만" hidden="1">{#N/A,#N/A,FALSE,"교리2"}</definedName>
    <definedName name="김승주" localSheetId="1" hidden="1">{#N/A,#N/A,FALSE,"교리2"}</definedName>
    <definedName name="김승주" hidden="1">{#N/A,#N/A,FALSE,"교리2"}</definedName>
    <definedName name="김영택" localSheetId="1" hidden="1">{#N/A,#N/A,FALSE,"조골재"}</definedName>
    <definedName name="김영택" hidden="1">{#N/A,#N/A,FALSE,"조골재"}</definedName>
    <definedName name="김영훈" localSheetId="1" hidden="1">{#N/A,#N/A,FALSE,"변경관리예산";#N/A,#N/A,FALSE,"변경장비예산";#N/A,#N/A,FALSE,"변경준설예산";#N/A,#N/A,FALSE,"변경철구예산"}</definedName>
    <definedName name="김영훈" hidden="1">{#N/A,#N/A,FALSE,"변경관리예산";#N/A,#N/A,FALSE,"변경장비예산";#N/A,#N/A,FALSE,"변경준설예산";#N/A,#N/A,FALSE,"변경철구예산"}</definedName>
    <definedName name="김유정" localSheetId="0">#REF!</definedName>
    <definedName name="김정진" localSheetId="1" hidden="1">{"'별표'!$N$220"}</definedName>
    <definedName name="김정진" hidden="1">{"'별표'!$N$220"}</definedName>
    <definedName name="깨기조서" localSheetId="1" hidden="1">{#N/A,#N/A,FALSE,"2~8번"}</definedName>
    <definedName name="깨기조서" hidden="1">{#N/A,#N/A,FALSE,"2~8번"}</definedName>
    <definedName name="꽃사과10노무" localSheetId="0">#REF!</definedName>
    <definedName name="꽃사과10재료" localSheetId="0">#REF!</definedName>
    <definedName name="꽃사과6노무" localSheetId="0">#REF!</definedName>
    <definedName name="꽃사과6재료" localSheetId="0">#REF!</definedName>
    <definedName name="꽃사과8노무" localSheetId="0">#REF!</definedName>
    <definedName name="꽃사과8재료" localSheetId="0">#REF!</definedName>
    <definedName name="꽃창포" localSheetId="0">#REF!</definedName>
    <definedName name="꽃향유" localSheetId="0">#REF!</definedName>
    <definedName name="ㄳㄱㄷㅅㅈㄷ" localSheetId="1" hidden="1">{#N/A,#N/A,TRUE,"총괄"}</definedName>
    <definedName name="ㄳㄱㄷㅅㅈㄷ" hidden="1">{#N/A,#N/A,TRUE,"총괄"}</definedName>
    <definedName name="ㄳㄱㄺ" hidden="1">{#N/A,#N/A,FALSE,"견적갑지";#N/A,#N/A,FALSE,"총괄표";#N/A,#N/A,FALSE,"철골공사";#N/A,#N/A,FALSE,"토목공사";#N/A,#N/A,FALSE,"판넬전기공사"}</definedName>
    <definedName name="ㄳㄳㄳㄳ" localSheetId="1" hidden="1">{"'용역비'!$A$4:$C$8"}</definedName>
    <definedName name="ㄳㄳㄳㄳ" hidden="1">{"'용역비'!$A$4:$C$8"}</definedName>
    <definedName name="ㄳㄷ" localSheetId="1" hidden="1">{#N/A,#N/A,FALSE,"Sheet6"}</definedName>
    <definedName name="ㄳㄷ" hidden="1">{#N/A,#N/A,FALSE,"Sheet6"}</definedName>
    <definedName name="ㄴ" localSheetId="0">#REF!</definedName>
    <definedName name="ㄴㄱㄹ" localSheetId="1" hidden="1">#REF!</definedName>
    <definedName name="ㄴㄱㄹ" hidden="1">#REF!</definedName>
    <definedName name="ㄴㄱ솥ㅀ" localSheetId="1" hidden="1">{#N/A,#N/A,FALSE,"집계표"}</definedName>
    <definedName name="ㄴㄱ솥ㅀ" hidden="1">{#N/A,#N/A,FALSE,"집계표"}</definedName>
    <definedName name="ㄴㄴ" localSheetId="0">#REF!</definedName>
    <definedName name="ㄴㄴ" localSheetId="1" hidden="1">#REF!</definedName>
    <definedName name="ㄴㄴㄴ" localSheetId="1" hidden="1">#REF!</definedName>
    <definedName name="ㄴㄴㄴ" hidden="1">#REF!</definedName>
    <definedName name="ㄴㄴㄴㄴ" localSheetId="1" hidden="1">#REF!</definedName>
    <definedName name="ㄴㄴㄴㄴ" hidden="1">#REF!</definedName>
    <definedName name="ㄴㄴㄴㄴㄴ" localSheetId="1" hidden="1">#REF!</definedName>
    <definedName name="ㄴㄴㄴㄴㄴ" hidden="1">#REF!</definedName>
    <definedName name="ㄴㄴㅇㅇ" localSheetId="1" hidden="1">{#N/A,#N/A,FALSE,"이태원철근"}</definedName>
    <definedName name="ㄴㄴㅇㅇ" hidden="1">{#N/A,#N/A,FALSE,"이태원철근"}</definedName>
    <definedName name="ㄴㄴㅎ" localSheetId="1" hidden="1">{#N/A,#N/A,FALSE,"집계표"}</definedName>
    <definedName name="ㄴㄴㅎ" hidden="1">{#N/A,#N/A,FALSE,"집계표"}</definedName>
    <definedName name="ㄴ너넌ㄱㅎ" localSheetId="1" hidden="1">{#N/A,#N/A,FALSE,"집계표"}</definedName>
    <definedName name="ㄴ너넌ㄱㅎ" hidden="1">{#N/A,#N/A,FALSE,"집계표"}</definedName>
    <definedName name="ㄴ눀너노" localSheetId="1" hidden="1">{#N/A,#N/A,FALSE,"집계표"}</definedName>
    <definedName name="ㄴ눀너노" hidden="1">{#N/A,#N/A,FALSE,"집계표"}</definedName>
    <definedName name="ㄴㄶ" localSheetId="1" hidden="1">{#N/A,#N/A,FALSE,"집계표"}</definedName>
    <definedName name="ㄴㄶ" hidden="1">{#N/A,#N/A,FALSE,"집계표"}</definedName>
    <definedName name="ㄴㄷ5ㄱ4" localSheetId="0">#REF!</definedName>
    <definedName name="ㄴㄷㄱㅈ" localSheetId="1" hidden="1">{#N/A,#N/A,FALSE,"Sheet6"}</definedName>
    <definedName name="ㄴㄷㄱㅈ" hidden="1">{#N/A,#N/A,FALSE,"Sheet6"}</definedName>
    <definedName name="ㄴㄹ" localSheetId="0" hidden="1">#REF!</definedName>
    <definedName name="ㄴㄹ" localSheetId="1" hidden="1">#REF!</definedName>
    <definedName name="ㄴㄹ" hidden="1">#REF!</definedName>
    <definedName name="ㄴㄹㄴ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1" hidden="1">{#N/A,"수불부",FALSE,"사급자재수불서";#N/A,"수불부",FALSE,"사급자재수불서"}</definedName>
    <definedName name="ㄴㄹㄴㅁㅎㅇㄹ" hidden="1">{#N/A,"수불부",FALSE,"사급자재수불서";#N/A,"수불부",FALSE,"사급자재수불서"}</definedName>
    <definedName name="ㄴㄹㅇ호" localSheetId="1" hidden="1">{#N/A,#N/A,FALSE,"집계표"}</definedName>
    <definedName name="ㄴㄹㅇ호" hidden="1">{#N/A,#N/A,FALSE,"집계표"}</definedName>
    <definedName name="ㄴㄺ" localSheetId="0">#REF!</definedName>
    <definedName name="ㄴㄺㄷ" localSheetId="1" hidden="1">{#N/A,#N/A,FALSE,"현장 NCR 분석";#N/A,#N/A,FALSE,"현장품질감사";#N/A,#N/A,FALSE,"현장품질감사"}</definedName>
    <definedName name="ㄴㄺㄷ" hidden="1">{#N/A,#N/A,FALSE,"현장 NCR 분석";#N/A,#N/A,FALSE,"현장품질감사";#N/A,#N/A,FALSE,"현장품질감사"}</definedName>
    <definedName name="ㄴㅀ" localSheetId="0" hidden="1">#REF!</definedName>
    <definedName name="ㄴㅀ" localSheetId="1" hidden="1">#REF!</definedName>
    <definedName name="ㄴㅀ" hidden="1">#REF!</definedName>
    <definedName name="ㄴㅁㄴㅇㄹ" localSheetId="1" hidden="1">#REF!</definedName>
    <definedName name="ㄴㅁㄴㅇㄹ" hidden="1">#REF!</definedName>
    <definedName name="ㄴㅁㄹ아ㅣㅏ" localSheetId="1" hidden="1">{#N/A,#N/A,FALSE,"집계표"}</definedName>
    <definedName name="ㄴㅁㄹ아ㅣㅏ" hidden="1">{#N/A,#N/A,FALSE,"집계표"}</definedName>
    <definedName name="ㄴㅁㄹㅈㄹ" hidden="1">#REF!</definedName>
    <definedName name="ㄴㅁㄻㄴㅇㄹㅇㄴㄹ" localSheetId="1" hidden="1">{#N/A,"수불부",FALSE,"사급자재수불서";#N/A,"수불부",FALSE,"사급자재수불서"}</definedName>
    <definedName name="ㄴㅁㄻㄴㅇㄹㅇㄴㄹ" hidden="1">{#N/A,"수불부",FALSE,"사급자재수불서";#N/A,"수불부",FALSE,"사급자재수불서"}</definedName>
    <definedName name="ㄴㅁㅁ" localSheetId="1" hidden="1">{#N/A,#N/A,FALSE,"이태원철근"}</definedName>
    <definedName name="ㄴㅁㅁ" hidden="1">{#N/A,#N/A,FALSE,"이태원철근"}</definedName>
    <definedName name="ㄴㅁㅇㄴㅁㅇㄹ" localSheetId="1" hidden="1">{"'호선별현황(방식)'!$K$22:$P$22","'호선별현황(방식)'!$K$22:$P$22"}</definedName>
    <definedName name="ㄴㅁㅇㄴㅁㅇㄹ" hidden="1">{"'호선별현황(방식)'!$K$22:$P$22","'호선별현황(방식)'!$K$22:$P$22"}</definedName>
    <definedName name="ㄴㅁㅇㄹ" localSheetId="1" hidden="1">{#N/A,#N/A,FALSE,"집계표"}</definedName>
    <definedName name="ㄴㅁㅇㄹ" hidden="1">{#N/A,#N/A,FALSE,"집계표"}</definedName>
    <definedName name="ㄴㅁㅇㄹㄴㅁㄷㄱㅂㅈㅁㄷ" localSheetId="1" hidden="1">{#N/A,#N/A,FALSE,"명세표"}</definedName>
    <definedName name="ㄴㅁㅇㄹㄴㅁㄷㄱㅂㅈㅁㄷ" hidden="1">{#N/A,#N/A,FALSE,"명세표"}</definedName>
    <definedName name="ㄴㅁㅇㄹㅊㅌㅋㅍ3ㅈㄷ" localSheetId="1" hidden="1">{#N/A,#N/A,FALSE,"명세표"}</definedName>
    <definedName name="ㄴㅁㅇㄹㅊㅌㅋㅍ3ㅈㄷ" hidden="1">{#N/A,#N/A,FALSE,"명세표"}</definedName>
    <definedName name="ㄴㅁㅇ라ㅓ" localSheetId="1" hidden="1">{#N/A,#N/A,FALSE,"집계표"}</definedName>
    <definedName name="ㄴㅁㅇ라ㅓ" hidden="1">{#N/A,#N/A,FALSE,"집계표"}</definedName>
    <definedName name="ㄴㅁㅇㄻㄴㅇㅎ3ㄷㄱ" localSheetId="1" hidden="1">{#N/A,#N/A,FALSE,"명세표"}</definedName>
    <definedName name="ㄴㅁㅇㄻㄴㅇㅎ3ㄷㄱ" hidden="1">{#N/A,#N/A,FALSE,"명세표"}</definedName>
    <definedName name="ㄴㅁㅇㅁㄴ" hidden="1">#REF!</definedName>
    <definedName name="ㄴㅁ아겈" localSheetId="1" hidden="1">{#N/A,#N/A,FALSE,"집계표"}</definedName>
    <definedName name="ㄴㅁ아겈" hidden="1">{#N/A,#N/A,FALSE,"집계표"}</definedName>
    <definedName name="ㄴㅁ아ㅓ린ㅁ" localSheetId="1" hidden="1">{#N/A,#N/A,FALSE,"집계표"}</definedName>
    <definedName name="ㄴㅁ아ㅓ린ㅁ" hidden="1">{#N/A,#N/A,FALSE,"집계표"}</definedName>
    <definedName name="ㄴ마ㅓㅇㅎ리ㅏㅇㄴ" localSheetId="1" hidden="1">{#N/A,#N/A,FALSE,"집계표"}</definedName>
    <definedName name="ㄴ마ㅓㅇㅎ리ㅏㅇㄴ" hidden="1">{#N/A,#N/A,FALSE,"집계표"}</definedName>
    <definedName name="ㄴ뫃ㄴ오" localSheetId="1" hidden="1">{#N/A,#N/A,FALSE,"집계표"}</definedName>
    <definedName name="ㄴ뫃ㄴ오" hidden="1">{#N/A,#N/A,FALSE,"집계표"}</definedName>
    <definedName name="ㄴㅇ" localSheetId="1" hidden="1">{#N/A,#N/A,FALSE,"견적조건";#N/A,#N/A,FALSE,"산출근거"}</definedName>
    <definedName name="ㄴㅇ" hidden="1">{#N/A,#N/A,FALSE,"명세표"}</definedName>
    <definedName name="ㄴㅇㄴㅇㄴㅇㄴㅇㄴㅇㄴㅇㄴ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ㄴㅇㄴㅇㄴㅇㄴㅇㄴㅇ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다ㅓㅀㅌ" localSheetId="1" hidden="1">{#N/A,#N/A,FALSE,"집계표"}</definedName>
    <definedName name="ㄴㅇ다ㅓㅀㅌ" hidden="1">{#N/A,#N/A,FALSE,"집계표"}</definedName>
    <definedName name="ㄴㅇ닳ㅌ처" localSheetId="1" hidden="1">{#N/A,#N/A,FALSE,"집계표"}</definedName>
    <definedName name="ㄴㅇ닳ㅌ처" hidden="1">{#N/A,#N/A,FALSE,"집계표"}</definedName>
    <definedName name="ㄴㅇㄹ" localSheetId="0">#REF!</definedName>
    <definedName name="ㄴㅇㄹ" localSheetId="1" hidden="1">{#N/A,#N/A,FALSE,"전력간선"}</definedName>
    <definedName name="ㄴㅇㄹㄴ" localSheetId="1" hidden="1">{#N/A,#N/A,FALSE,"사업총괄";#N/A,#N/A,FALSE,"장비사업";#N/A,#N/A,FALSE,"철구사업";#N/A,#N/A,FALSE,"준설사업"}</definedName>
    <definedName name="ㄴㅇㄹㄴ" hidden="1">{#N/A,#N/A,FALSE,"사업총괄";#N/A,#N/A,FALSE,"장비사업";#N/A,#N/A,FALSE,"철구사업";#N/A,#N/A,FALSE,"준설사업"}</definedName>
    <definedName name="ㄴㅇㄹㄴㄳㅂ3ㅅㄱㅂ"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ㄴㄳㅂ3ㅅ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ㄴㄹ" localSheetId="1" hidden="1">{"'Sheet1'!$D$19","'Sheet1'!$B$22:$E$22"}</definedName>
    <definedName name="ㄴㅇㄹㄴㄹ" hidden="1">{"'Sheet1'!$D$19","'Sheet1'!$B$22:$E$22"}</definedName>
    <definedName name="ㄴㅇㄹㄴㅇㄹㄴㅇ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ㄴㅇㄹ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ㄷ" hidden="1">#REF!</definedName>
    <definedName name="ㄴㅇㄹㄹㄹㄹㄹ" localSheetId="1" hidden="1">{#N/A,#N/A,FALSE,"전력간선"}</definedName>
    <definedName name="ㄴㅇㄹㄹㄹㄹㄹ" hidden="1">{#N/A,#N/A,FALSE,"전력간선"}</definedName>
    <definedName name="ㄴㅇㄹㅇㄴ" hidden="1">#REF!</definedName>
    <definedName name="ㄴㅇㄹㅇㅎ" localSheetId="1" hidden="1">{"'별표'!$N$220"}</definedName>
    <definedName name="ㄴㅇㄹㅇㅎ" hidden="1">{"'별표'!$N$220"}</definedName>
    <definedName name="ㄴㅇㄹ하ㅓ" localSheetId="1" hidden="1">{#N/A,#N/A,FALSE,"집계표"}</definedName>
    <definedName name="ㄴㅇㄹ하ㅓ" hidden="1">{#N/A,#N/A,FALSE,"집계표"}</definedName>
    <definedName name="ㄴㅇㄹ헤ㅐㅇㅅㄱㄷ" localSheetId="1" hidden="1">{#N/A,#N/A,FALSE,"집계표"}</definedName>
    <definedName name="ㄴㅇㄹ헤ㅐㅇㅅㄱㄷ" hidden="1">{#N/A,#N/A,FALSE,"집계표"}</definedName>
    <definedName name="ㄴㅇㄹ호" localSheetId="1" hidden="1">{#N/A,#N/A,FALSE,"집계표"}</definedName>
    <definedName name="ㄴㅇㄹ호" hidden="1">{#N/A,#N/A,FALSE,"집계표"}</definedName>
    <definedName name="ㄴㅇㄹ히ㅏㅓ" localSheetId="1" hidden="1">{#N/A,#N/A,FALSE,"집계표"}</definedName>
    <definedName name="ㄴㅇㄹ히ㅏㅓ" hidden="1">{#N/A,#N/A,FALSE,"집계표"}</definedName>
    <definedName name="ㄴㅇㄹ히ㅏㅓㄴㅇㄹ하ㅓ" localSheetId="1" hidden="1">{#N/A,#N/A,FALSE,"집계표"}</definedName>
    <definedName name="ㄴㅇㄹ히ㅏㅓㄴㅇㄹ하ㅓ" hidden="1">{#N/A,#N/A,FALSE,"집계표"}</definedName>
    <definedName name="ㄴㅇ레ㅔㅔ" localSheetId="1" hidden="1">{#N/A,#N/A,FALSE,"집계표"}</definedName>
    <definedName name="ㄴㅇ레ㅔㅔ" hidden="1">{#N/A,#N/A,FALSE,"집계표"}</definedName>
    <definedName name="ㄴㅇ로" localSheetId="1" hidden="1">{#N/A,#N/A,FALSE,"집계표"}</definedName>
    <definedName name="ㄴㅇ로" hidden="1">{#N/A,#N/A,FALSE,"집계표"}</definedName>
    <definedName name="ㄴㅇㄻ" hidden="1">#REF!</definedName>
    <definedName name="ㄴㅇㄻㅇㄴ" localSheetId="1" hidden="1">{#N/A,#N/A,FALSE,"집계표"}</definedName>
    <definedName name="ㄴㅇㄻㅇㄴ" hidden="1">{#N/A,#N/A,FALSE,"집계표"}</definedName>
    <definedName name="ㄴㅇㅀㄴ" localSheetId="1" hidden="1">{#N/A,#N/A,FALSE,"집계표"}</definedName>
    <definedName name="ㄴㅇㅀㄴ" hidden="1">{#N/A,#N/A,FALSE,"집계표"}</definedName>
    <definedName name="ㄴㅇㅀㄴㅇㅀ" hidden="1">#REF!</definedName>
    <definedName name="ㄴㅇㅀㄹ" localSheetId="1" hidden="1">{#N/A,#N/A,FALSE,"집계표"}</definedName>
    <definedName name="ㄴㅇㅀㄹ" hidden="1">{#N/A,#N/A,FALSE,"집계표"}</definedName>
    <definedName name="ㄴㅇㅀㅇ" localSheetId="1" hidden="1">{#N/A,#N/A,FALSE,"집계표"}</definedName>
    <definedName name="ㄴㅇㅀㅇ" hidden="1">{#N/A,#N/A,FALSE,"집계표"}</definedName>
    <definedName name="ㄴㅇㅀㅇㄶ" localSheetId="1" hidden="1">{#N/A,#N/A,FALSE,"집계표"}</definedName>
    <definedName name="ㄴㅇㅀㅇㄶ" hidden="1">{#N/A,#N/A,FALSE,"집계표"}</definedName>
    <definedName name="ㄴㅇㅁㄴㅇ" localSheetId="1" hidden="1">{#N/A,#N/A,FALSE,"단가표지"}</definedName>
    <definedName name="ㄴㅇㅁㄴㅇ" hidden="1">{#N/A,#N/A,FALSE,"단가표지"}</definedName>
    <definedName name="ㄴㅇㅁㅎ리ㅏㅓㅣ" localSheetId="1" hidden="1">{#N/A,#N/A,FALSE,"집계표"}</definedName>
    <definedName name="ㄴㅇㅁㅎ리ㅏㅓㅣ" hidden="1">{#N/A,#N/A,FALSE,"집계표"}</definedName>
    <definedName name="ㄴㅇㅅ" localSheetId="1" hidden="1">{#N/A,#N/A,FALSE,"집계표"}</definedName>
    <definedName name="ㄴㅇㅅ" hidden="1">{#N/A,#N/A,FALSE,"집계표"}</definedName>
    <definedName name="ㄴㅇㅅ6ㄷ" localSheetId="0">#REF!</definedName>
    <definedName name="ㄴㅇㅇㄴㄱㅎ"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ㅇㄴ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ㅇㄹ" localSheetId="1" hidden="1">{#N/A,#N/A,FALSE,"CCTV"}</definedName>
    <definedName name="ㄴㅇㅇㄹ" hidden="1">{#N/A,#N/A,FALSE,"CCTV"}</definedName>
    <definedName name="ㄴㅇㅇㅍㄹ" localSheetId="1" hidden="1">{#N/A,#N/A,FALSE,"견적갑지";#N/A,#N/A,FALSE,"총괄표";#N/A,#N/A,FALSE,"철골공사";#N/A,#N/A,FALSE,"토목공사";#N/A,#N/A,FALSE,"판넬전기공사"}</definedName>
    <definedName name="ㄴㅇㅇㅍㄹ" hidden="1">{#N/A,#N/A,FALSE,"견적갑지";#N/A,#N/A,FALSE,"총괄표";#N/A,#N/A,FALSE,"철골공사";#N/A,#N/A,FALSE,"토목공사";#N/A,#N/A,FALSE,"판넬전기공사"}</definedName>
    <definedName name="ㄴㅇ초ㅠ" localSheetId="0">#REF!</definedName>
    <definedName name="ㄴㅇㅌㅊㄳ호" localSheetId="1" hidden="1">{#N/A,#N/A,FALSE,"명세표"}</definedName>
    <definedName name="ㄴㅇㅌㅊㄳ호" hidden="1">{#N/A,#N/A,FALSE,"명세표"}</definedName>
    <definedName name="ㄴㅇㅎ" localSheetId="1" hidden="1">{#N/A,#N/A,FALSE,"현장 NCR 분석";#N/A,#N/A,FALSE,"현장품질감사";#N/A,#N/A,FALSE,"현장품질감사"}</definedName>
    <definedName name="ㄴㅇㅎ" hidden="1">{#N/A,#N/A,FALSE,"현장 NCR 분석";#N/A,#N/A,FALSE,"현장품질감사";#N/A,#N/A,FALSE,"현장품질감사"}</definedName>
    <definedName name="ㄴㅇㅎㄴㄹㅇ" hidden="1">#REF!</definedName>
    <definedName name="ㄴㅇㅎㄴㅇ" hidden="1">#REF!</definedName>
    <definedName name="ㄴㅇㅎㄹ" localSheetId="1" hidden="1">{#N/A,#N/A,FALSE,"집계표"}</definedName>
    <definedName name="ㄴㅇㅎㄹ" hidden="1">{#N/A,#N/A,FALSE,"집계표"}</definedName>
    <definedName name="ㄴㅇㅎ리ㅏ" localSheetId="1" hidden="1">{#N/A,#N/A,FALSE,"집계표"}</definedName>
    <definedName name="ㄴㅇㅎ리ㅏ" hidden="1">{#N/A,#N/A,FALSE,"집계표"}</definedName>
    <definedName name="ㄴㅇㅎ리ㅏㅓㅊㅌ" localSheetId="1" hidden="1">{#N/A,#N/A,FALSE,"집계표"}</definedName>
    <definedName name="ㄴㅇㅎ리ㅏㅓㅊㅌ" hidden="1">{#N/A,#N/A,FALSE,"집계표"}</definedName>
    <definedName name="ㄴ어" localSheetId="1" hidden="1">{#N/A,#N/A,FALSE,"집계표"}</definedName>
    <definedName name="ㄴ어" hidden="1">{#N/A,#N/A,FALSE,"집계표"}</definedName>
    <definedName name="ㄴ어ㅏ엉ㄹ" localSheetId="1" hidden="1">{#N/A,#N/A,FALSE,"집계표"}</definedName>
    <definedName name="ㄴ어ㅏ엉ㄹ" hidden="1">{#N/A,#N/A,FALSE,"집계표"}</definedName>
    <definedName name="ㄴ어ㅔㅇ" localSheetId="1" hidden="1">{#N/A,#N/A,FALSE,"전력간선"}</definedName>
    <definedName name="ㄴ어ㅔㅇ" hidden="1">{#N/A,#N/A,FALSE,"전력간선"}</definedName>
    <definedName name="ㄴ오ㅗㅇ홍ㅎ로" localSheetId="0">#REF!</definedName>
    <definedName name="ㄴ옿ㅅㄴㅇ" localSheetId="1" hidden="1">{#N/A,#N/A,FALSE,"집계표"}</definedName>
    <definedName name="ㄴ옿ㅅㄴㅇ" hidden="1">{#N/A,#N/A,FALSE,"집계표"}</definedName>
    <definedName name="ㄴ이라ㅓㅎ" localSheetId="1" hidden="1">{#N/A,#N/A,FALSE,"집계표"}</definedName>
    <definedName name="ㄴ이라ㅓㅎ" hidden="1">{#N/A,#N/A,FALSE,"집계표"}</definedName>
    <definedName name="ㄴ이ㅏ렇" localSheetId="1" hidden="1">{#N/A,#N/A,FALSE,"집계표"}</definedName>
    <definedName name="ㄴ이ㅏ렇" hidden="1">{#N/A,#N/A,FALSE,"집계표"}</definedName>
    <definedName name="ㄴ이ㅏㅎ러" localSheetId="1" hidden="1">{#N/A,#N/A,FALSE,"집계표"}</definedName>
    <definedName name="ㄴ이ㅏㅎ러" hidden="1">{#N/A,#N/A,FALSE,"집계표"}</definedName>
    <definedName name="ㄴ이ㅏㅎ러ㅗ" localSheetId="1" hidden="1">{#N/A,#N/A,FALSE,"집계표"}</definedName>
    <definedName name="ㄴ이ㅏㅎ러ㅗ" hidden="1">{#N/A,#N/A,FALSE,"집계표"}</definedName>
    <definedName name="ㄴ잏라ㅓ" localSheetId="1" hidden="1">{#N/A,#N/A,FALSE,"집계표"}</definedName>
    <definedName name="ㄴ잏라ㅓ" hidden="1">{#N/A,#N/A,FALSE,"집계표"}</definedName>
    <definedName name="ㄴ잏라ㅓㅣㅏㅇㄴㅀ" localSheetId="1" hidden="1">{#N/A,#N/A,FALSE,"집계표"}</definedName>
    <definedName name="ㄴ잏라ㅓㅣㅏㅇㄴㅀ" hidden="1">{#N/A,#N/A,FALSE,"집계표"}</definedName>
    <definedName name="ㄴㅊㅌㅇㅍ" localSheetId="1" hidden="1">{#N/A,#N/A,FALSE,"집계표"}</definedName>
    <definedName name="ㄴㅊㅌㅇㅍ" hidden="1">{#N/A,#N/A,FALSE,"집계표"}</definedName>
    <definedName name="ㄴㅗㅎ" localSheetId="1" hidden="1">{#N/A,#N/A,FALSE,"집계표"}</definedName>
    <definedName name="ㄴㅗㅎ" hidden="1">{#N/A,#N/A,FALSE,"집계표"}</definedName>
    <definedName name="나" localSheetId="0" hidden="1">{#N/A,#N/A,FALSE,"견적갑지";#N/A,#N/A,FALSE,"총괄표";#N/A,#N/A,FALSE,"철골공사";#N/A,#N/A,FALSE,"토목공사";#N/A,#N/A,FALSE,"판넬전기공사"}</definedName>
    <definedName name="나" hidden="1">{#N/A,#N/A,FALSE,"견적갑지";#N/A,#N/A,FALSE,"총괄표";#N/A,#N/A,FALSE,"철골공사";#N/A,#N/A,FALSE,"토목공사";#N/A,#N/A,FALSE,"판넬전기공사"}</definedName>
    <definedName name="나." localSheetId="0">#REF!</definedName>
    <definedName name="나나너넌너" localSheetId="1" hidden="1">{#N/A,#N/A,FALSE,"집계표"}</definedName>
    <definedName name="나나너넌너" hidden="1">{#N/A,#N/A,FALSE,"집계표"}</definedName>
    <definedName name="나난" localSheetId="1" hidden="1">{#N/A,#N/A,FALSE,"주간공정";#N/A,#N/A,FALSE,"주간보고";#N/A,#N/A,FALSE,"주간공정표"}</definedName>
    <definedName name="나난" hidden="1">{#N/A,#N/A,FALSE,"주간공정";#N/A,#N/A,FALSE,"주간보고";#N/A,#N/A,FALSE,"주간공정표"}</definedName>
    <definedName name="나는" localSheetId="1" hidden="1">{#N/A,#N/A,FALSE,"집계표"}</definedName>
    <definedName name="나는" hidden="1">{#N/A,#N/A,FALSE,"집계표"}</definedName>
    <definedName name="나무" localSheetId="0">#REF!</definedName>
    <definedName name="나ㅏㅓ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우송6노무" localSheetId="0">#REF!</definedName>
    <definedName name="낙우송6재료" localSheetId="0">#REF!</definedName>
    <definedName name="낙우송8노무" localSheetId="0">#REF!</definedName>
    <definedName name="낙우송8재료" localSheetId="0">#REF!</definedName>
    <definedName name="낙차공" localSheetId="1" hidden="1">{#N/A,#N/A,FALSE,"2~8번"}</definedName>
    <definedName name="낙차공" hidden="1">{#N/A,#N/A,FALSE,"2~8번"}</definedName>
    <definedName name="난_경" localSheetId="0">[26]수량산출!#REF!</definedName>
    <definedName name="난_수" localSheetId="0">[26]수량산출!#REF!</definedName>
    <definedName name="난ㄴ난나ㅏ난" localSheetId="1" hidden="1">{#N/A,#N/A,FALSE,"집계표"}</definedName>
    <definedName name="난ㄴ난나ㅏ난" hidden="1">{#N/A,#N/A,FALSE,"집계표"}</definedName>
    <definedName name="난나ㅏㄴ" localSheetId="1" hidden="1">{#N/A,#N/A,FALSE,"집계표"}</definedName>
    <definedName name="난나ㅏㄴ" hidden="1">{#N/A,#N/A,FALSE,"집계표"}</definedName>
    <definedName name="난느오늘" localSheetId="1" hidden="1">{#N/A,#N/A,FALSE,"집계표"}</definedName>
    <definedName name="난느오늘" hidden="1">{#N/A,#N/A,FALSE,"집계표"}</definedName>
    <definedName name="난로배치2" localSheetId="1" hidden="1">#REF!</definedName>
    <definedName name="난로배치2" hidden="1">#REF!</definedName>
    <definedName name="남남" localSheetId="1" hidden="1">#REF!</definedName>
    <definedName name="남남" hidden="1">#REF!</definedName>
    <definedName name="남덕" localSheetId="0">BlankMacro1</definedName>
    <definedName name="남덕1" localSheetId="0">BlankMacro1</definedName>
    <definedName name="남양주시청" localSheetId="1" hidden="1">{#N/A,#N/A,FALSE,"표지"}</definedName>
    <definedName name="남양주시청" hidden="1">{#N/A,#N/A,FALSE,"표지"}</definedName>
    <definedName name="내당" localSheetId="0">BlankMacro1</definedName>
    <definedName name="내선전공" localSheetId="0">#REF!</definedName>
    <definedName name="내역" localSheetId="0">#REF!</definedName>
    <definedName name="내역" localSheetId="1" hidden="1">{#N/A,#N/A,FALSE,"CCTV"}</definedName>
    <definedName name="내역_" localSheetId="0">#REF!</definedName>
    <definedName name="내역단가" localSheetId="0">#REF!</definedName>
    <definedName name="내역서갑지" localSheetId="1" hidden="1">{#N/A,#N/A,FALSE,"전력간선"}</definedName>
    <definedName name="내역서갑지" hidden="1">{#N/A,#N/A,FALSE,"전력간선"}</definedName>
    <definedName name="내역서갑지1" localSheetId="1" hidden="1">{#N/A,#N/A,FALSE,"전력간선"}</definedName>
    <definedName name="내역서갑지1" hidden="1">{#N/A,#N/A,FALSE,"전력간선"}</definedName>
    <definedName name="내역서갑지2" localSheetId="1" hidden="1">{#N/A,#N/A,FALSE,"전력간선"}</definedName>
    <definedName name="내역서갑지2" hidden="1">{#N/A,#N/A,FALSE,"전력간선"}</definedName>
    <definedName name="내역서갑지3" localSheetId="1" hidden="1">{#N/A,#N/A,FALSE,"전력간선"}</definedName>
    <definedName name="내역서갑지3" hidden="1">{#N/A,#N/A,FALSE,"전력간선"}</definedName>
    <definedName name="내역서갑지4" localSheetId="1" hidden="1">{#N/A,#N/A,FALSE,"전력간선"}</definedName>
    <definedName name="내역서갑지4" hidden="1">{#N/A,#N/A,FALSE,"전력간선"}</definedName>
    <definedName name="내역서갑지5" localSheetId="1" hidden="1">{#N/A,#N/A,FALSE,"전력간선"}</definedName>
    <definedName name="내역서갑지5" hidden="1">{#N/A,#N/A,FALSE,"전력간선"}</definedName>
    <definedName name="내역서갑지6" localSheetId="1" hidden="1">{#N/A,#N/A,FALSE,"전력간선"}</definedName>
    <definedName name="내역서갑지6" hidden="1">{#N/A,#N/A,FALSE,"전력간선"}</definedName>
    <definedName name="내역서갑지7" localSheetId="1" hidden="1">{#N/A,#N/A,FALSE,"전력간선"}</definedName>
    <definedName name="내역서갑지7" hidden="1">{#N/A,#N/A,FALSE,"전력간선"}</definedName>
    <definedName name="내역서갑지8" localSheetId="1" hidden="1">{#N/A,#N/A,FALSE,"전력간선"}</definedName>
    <definedName name="내역서갑지8" hidden="1">{#N/A,#N/A,FALSE,"전력간선"}</definedName>
    <definedName name="내역서갑지9" localSheetId="1" hidden="1">{#N/A,#N/A,FALSE,"전력간선"}</definedName>
    <definedName name="내역서갑지9" hidden="1">{#N/A,#N/A,FALSE,"전력간선"}</definedName>
    <definedName name="내역서다" localSheetId="0">BlankMacro1</definedName>
    <definedName name="내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전" localSheetId="0">#REF!</definedName>
    <definedName name="냉동설비" hidden="1">{#N/A,#N/A,FALSE,"견적갑지";#N/A,#N/A,FALSE,"총괄표";#N/A,#N/A,FALSE,"철골공사";#N/A,#N/A,FALSE,"토목공사";#N/A,#N/A,FALSE,"판넬전기공사"}</definedName>
    <definedName name="냉전" localSheetId="1" hidden="1">{#N/A,#N/A,FALSE,"Sheet1"}</definedName>
    <definedName name="냉전" hidden="1">{#N/A,#N/A,FALSE,"Sheet1"}</definedName>
    <definedName name="냉천" hidden="1">[96]돈암사업!$BZ$50</definedName>
    <definedName name="너" localSheetId="1" hidden="1">{"'자리배치도'!$AG$1:$CI$28"}</definedName>
    <definedName name="너" hidden="1">{"'자리배치도'!$AG$1:$CI$28"}</definedName>
    <definedName name="너를" localSheetId="1" hidden="1">{#N/A,#N/A,FALSE,"집계표"}</definedName>
    <definedName name="너를" hidden="1">{#N/A,#N/A,FALSE,"집계표"}</definedName>
    <definedName name="녭" localSheetId="1" hidden="1">#REF!</definedName>
    <definedName name="녭" hidden="1">#REF!</definedName>
    <definedName name="노" localSheetId="0">#REF!</definedName>
    <definedName name="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__무__비" localSheetId="0">[37]시설물일위!#REF!</definedName>
    <definedName name="노1" localSheetId="0">#REF!</definedName>
    <definedName name="노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2" localSheetId="0">#REF!</definedName>
    <definedName name="노3" localSheetId="0">#REF!</definedName>
    <definedName name="노4" localSheetId="0">#REF!</definedName>
    <definedName name="노5" localSheetId="0">#REF!</definedName>
    <definedName name="노6" localSheetId="0">#REF!</definedName>
    <definedName name="노니" hidden="1">#REF!</definedName>
    <definedName name="노무" localSheetId="0">#REF!</definedName>
    <definedName name="노무공량" localSheetId="0">#REF!</definedName>
    <definedName name="노무단가" localSheetId="0">#REF!</definedName>
    <definedName name="노무비" localSheetId="0">[38]건축내역!#REF!</definedName>
    <definedName name="노무비1" localSheetId="0">#REF!</definedName>
    <definedName name="노무비2" localSheetId="0">#REF!</definedName>
    <definedName name="노무비3" localSheetId="0">#REF!</definedName>
    <definedName name="노무비단가" localSheetId="1" hidden="1">{#N/A,#N/A,FALSE,"명세표"}</definedName>
    <definedName name="노무비단가" hidden="1">{#N/A,#N/A,FALSE,"명세표"}</definedName>
    <definedName name="노무비단가산출서" localSheetId="1" hidden="1">#REF!</definedName>
    <definedName name="노무비단가산출서" hidden="1">#N/A</definedName>
    <definedName name="노무비합계" localSheetId="0">#REF!</definedName>
    <definedName name="노무적용" localSheetId="0">#REF!</definedName>
    <definedName name="노반경" localSheetId="0">#REF!</definedName>
    <definedName name="노반노무" localSheetId="0">#REF!</definedName>
    <definedName name="노반재료" localSheetId="0">#REF!</definedName>
    <definedName name="노부비" localSheetId="0">#REF!</definedName>
    <definedName name="노원"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0">#REF!</definedName>
    <definedName name="노임단가" localSheetId="0">#REF!</definedName>
    <definedName name="노적" localSheetId="0">#REF!</definedName>
    <definedName name="녹지노" localSheetId="0">#REF!</definedName>
    <definedName name="녹지재" localSheetId="0">#REF!</definedName>
    <definedName name="논현동외" localSheetId="1" hidden="1">{#N/A,#N/A,FALSE,"Sheet6"}</definedName>
    <definedName name="논현동외" hidden="1">{#N/A,#N/A,FALSE,"Sheet6"}</definedName>
    <definedName name="놓ㄹㅇ" localSheetId="1" hidden="1">{#N/A,#N/A,FALSE,"집계표"}</definedName>
    <definedName name="놓ㄹㅇ" hidden="1">{#N/A,#N/A,FALSE,"집계표"}</definedName>
    <definedName name="뇫" localSheetId="1" hidden="1">{#N/A,#N/A,FALSE,"집계표"}</definedName>
    <definedName name="뇫" hidden="1">{#N/A,#N/A,FALSE,"집계표"}</definedName>
    <definedName name="누계수량" localSheetId="0">#REF!</definedName>
    <definedName name="눈주목" localSheetId="0">#REF!</definedName>
    <definedName name="느릅나무10노무" localSheetId="0">#REF!</definedName>
    <definedName name="느릅나무10재료" localSheetId="0">#REF!</definedName>
    <definedName name="느릅나무5노무" localSheetId="0">#REF!</definedName>
    <definedName name="느릅나무5재료" localSheetId="0">#REF!</definedName>
    <definedName name="느릅나무8노무" localSheetId="0">#REF!</definedName>
    <definedName name="느릅나무8재료" localSheetId="0">#REF!</definedName>
    <definedName name="느티나무" localSheetId="0">#REF!</definedName>
    <definedName name="니기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니기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니니ㅣㄴ" localSheetId="1" hidden="1">{#N/A,#N/A,FALSE,"주간공정";#N/A,#N/A,FALSE,"주간보고";#N/A,#N/A,FALSE,"주간공정표"}</definedName>
    <definedName name="니니ㅣㄴ" hidden="1">{#N/A,#N/A,FALSE,"주간공정";#N/A,#N/A,FALSE,"주간보고";#N/A,#N/A,FALSE,"주간공정표"}</definedName>
    <definedName name="니니ㅣㄴ니" localSheetId="1" hidden="1">{#N/A,#N/A,FALSE,"주간공정";#N/A,#N/A,FALSE,"주간보고";#N/A,#N/A,FALSE,"주간공정표"}</definedName>
    <definedName name="니니ㅣㄴ니" hidden="1">{#N/A,#N/A,FALSE,"주간공정";#N/A,#N/A,FALSE,"주간보고";#N/A,#N/A,FALSE,"주간공정표"}</definedName>
    <definedName name="니니ㅣ니니니ㅣㄴ" localSheetId="1" hidden="1">{#N/A,#N/A,FALSE,"주간공정";#N/A,#N/A,FALSE,"주간보고";#N/A,#N/A,FALSE,"주간공정표"}</definedName>
    <definedName name="니니ㅣ니니니ㅣㄴ" hidden="1">{#N/A,#N/A,FALSE,"주간공정";#N/A,#N/A,FALSE,"주간보고";#N/A,#N/A,FALSE,"주간공정표"}</definedName>
    <definedName name="니니ㅣㅣ니닌" localSheetId="1" hidden="1">{#N/A,#N/A,FALSE,"주간공정";#N/A,#N/A,FALSE,"주간보고";#N/A,#N/A,FALSE,"주간공정표"}</definedName>
    <definedName name="니니ㅣㅣ니닌" hidden="1">{#N/A,#N/A,FALSE,"주간공정";#N/A,#N/A,FALSE,"주간보고";#N/A,#N/A,FALSE,"주간공정표"}</definedName>
    <definedName name="ㄶ" localSheetId="1" hidden="1">{#N/A,#N/A,FALSE,"집계표"}</definedName>
    <definedName name="ㄶ" hidden="1">{#N/A,#N/A,FALSE,"집계표"}</definedName>
    <definedName name="ㄷ" localSheetId="1" hidden="1">[61]금융!#REF!</definedName>
    <definedName name="ㄷㄱ" localSheetId="1" hidden="1">{#N/A,#N/A,FALSE,"포장2"}</definedName>
    <definedName name="ㄷㄱ" hidden="1">{#N/A,#N/A,FALSE,"포장2"}</definedName>
    <definedName name="ㄷㄱㄱㄱ" localSheetId="1" hidden="1">{#N/A,#N/A,TRUE,"총괄"}</definedName>
    <definedName name="ㄷㄱㄱㄱ" hidden="1">{#N/A,#N/A,TRUE,"총괄"}</definedName>
    <definedName name="ㄷㄱㄷ" localSheetId="1" hidden="1">{#N/A,#N/A,FALSE,"전력간선"}</definedName>
    <definedName name="ㄷㄱㄷ" hidden="1">{#N/A,#N/A,FALSE,"전력간선"}</definedName>
    <definedName name="ㄷㄱ뵤ㅠ" localSheetId="0">#REF!</definedName>
    <definedName name="ㄷㄷ" localSheetId="1" hidden="1">#REF!</definedName>
    <definedName name="ㄷㄷ" hidden="1">#REF!</definedName>
    <definedName name="ㄷㄷㄱㄷ" localSheetId="1" hidden="1">{"'별표'!$N$220"}</definedName>
    <definedName name="ㄷㄷㄱㄷ" hidden="1">{"'별표'!$N$220"}</definedName>
    <definedName name="ㄷㄷㄷ"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ㄷㄷ" localSheetId="0">BlankMacro1</definedName>
    <definedName name="ㄷㄷㄷㄷㄷㄷㄷ" localSheetId="1" hidden="1">{#N/A,#N/A,FALSE,"주간공정";#N/A,#N/A,FALSE,"주간보고";#N/A,#N/A,FALSE,"주간공정표"}</definedName>
    <definedName name="ㄷㄷㄷㄷㄷㄷㄷ" hidden="1">{#N/A,#N/A,FALSE,"주간공정";#N/A,#N/A,FALSE,"주간보고";#N/A,#N/A,FALSE,"주간공정표"}</definedName>
    <definedName name="ㄷ봇더" localSheetId="0">#REF!</definedName>
    <definedName name="ㄷㅅ"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ㅇㅊ" localSheetId="1" hidden="1">{#N/A,#N/A,FALSE,"집계표"}</definedName>
    <definedName name="ㄷㅇㅊ" hidden="1">{#N/A,#N/A,FALSE,"집계표"}</definedName>
    <definedName name="ㄷㅈㄱ" localSheetId="1" hidden="1">{#N/A,#N/A,FALSE,"포장1";#N/A,#N/A,FALSE,"포장1"}</definedName>
    <definedName name="ㄷㅈㄱ" hidden="1">{#N/A,#N/A,FALSE,"포장1";#N/A,#N/A,FALSE,"포장1"}</definedName>
    <definedName name="ㄷㅈ거" localSheetId="1" hidden="1">{#N/A,#N/A,FALSE,"집계표"}</definedName>
    <definedName name="ㄷㅈ거" hidden="1">{#N/A,#N/A,FALSE,"집계표"}</definedName>
    <definedName name="ㄷㅈㅂ" localSheetId="0">#REF!</definedName>
    <definedName name="ㄷㅈㅈ" localSheetId="1" hidden="1">{#N/A,#N/A,TRUE,"총괄"}</definedName>
    <definedName name="ㄷㅈㅈ" hidden="1">{#N/A,#N/A,TRUE,"총괄"}</definedName>
    <definedName name="ㄷ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 localSheetId="0">BlankMacro1</definedName>
    <definedName name="다." localSheetId="0">#REF!</definedName>
    <definedName name="다다다다다다다다다다다다ㅏ닫다" localSheetId="1" hidden="1">{#N/A,#N/A,FALSE,"주간공정";#N/A,#N/A,FALSE,"주간보고";#N/A,#N/A,FALSE,"주간공정표"}</definedName>
    <definedName name="다다다다다다다다다다다다ㅏ닫다" hidden="1">{#N/A,#N/A,FALSE,"주간공정";#N/A,#N/A,FALSE,"주간보고";#N/A,#N/A,FALSE,"주간공정표"}</definedName>
    <definedName name="다다다다다다ㅏㄷ" localSheetId="1" hidden="1">{#N/A,#N/A,FALSE,"주간공정";#N/A,#N/A,FALSE,"주간보고";#N/A,#N/A,FALSE,"주간공정표"}</definedName>
    <definedName name="다다다다다다ㅏㄷ" hidden="1">{#N/A,#N/A,FALSE,"주간공정";#N/A,#N/A,FALSE,"주간보고";#N/A,#N/A,FALSE,"주간공정표"}</definedName>
    <definedName name="다라" localSheetId="1" hidden="1">{#N/A,#N/A,FALSE,"표지목차"}</definedName>
    <definedName name="다라" hidden="1">{#N/A,#N/A,FALSE,"표지목차"}</definedName>
    <definedName name="다배관방식" localSheetId="1" hidden="1">{#N/A,#N/A,FALSE,"Sheet1"}</definedName>
    <definedName name="다배관방식" hidden="1">{#N/A,#N/A,FALSE,"Sheet1"}</definedName>
    <definedName name="다음" localSheetId="1" hidden="1">{#N/A,#N/A,FALSE,"CCTV"}</definedName>
    <definedName name="다음" hidden="1">{#N/A,#N/A,FALSE,"CCTV"}</definedName>
    <definedName name="다짐1경비" localSheetId="0">[37]시설물일위!#REF!</definedName>
    <definedName name="다짐1노무비" localSheetId="0">[37]시설물일위!#REF!</definedName>
    <definedName name="다짐1재료비" localSheetId="0">[37]시설물일위!#REF!</definedName>
    <definedName name="다짐경비" localSheetId="0">[37]시설물일위!#REF!</definedName>
    <definedName name="다짐노무비" localSheetId="0">[37]시설물일위!#REF!</definedName>
    <definedName name="다ㅏ다다다다다다" localSheetId="1" hidden="1">{#N/A,#N/A,FALSE,"주간공정";#N/A,#N/A,FALSE,"주간보고";#N/A,#N/A,FALSE,"주간공정표"}</definedName>
    <definedName name="다ㅏ다다다다다다" hidden="1">{#N/A,#N/A,FALSE,"주간공정";#N/A,#N/A,FALSE,"주간보고";#N/A,#N/A,FALSE,"주간공정표"}</definedName>
    <definedName name="다ㅏ앙" localSheetId="1" hidden="1">{#N/A,#N/A,FALSE,"주간공정";#N/A,#N/A,FALSE,"주간보고";#N/A,#N/A,FALSE,"주간공정표"}</definedName>
    <definedName name="다ㅏ앙" hidden="1">{#N/A,#N/A,FALSE,"주간공정";#N/A,#N/A,FALSE,"주간보고";#N/A,#N/A,FALSE,"주간공정표"}</definedName>
    <definedName name="닥트공사" localSheetId="1" hidden="1">{#N/A,#N/A,FALSE,"전력간선"}</definedName>
    <definedName name="닥트공사" hidden="1">{#N/A,#N/A,FALSE,"전력간선"}</definedName>
    <definedName name="닥트공사발주" localSheetId="1" hidden="1">{#N/A,#N/A,FALSE,"전력간선"}</definedName>
    <definedName name="닥트공사발주" hidden="1">{#N/A,#N/A,FALSE,"전력간선"}</definedName>
    <definedName name="단_가" localSheetId="0">#REF!</definedName>
    <definedName name="단_가2" localSheetId="0">#REF!</definedName>
    <definedName name="단_가3" localSheetId="0">#REF!</definedName>
    <definedName name="단_가4" localSheetId="0">#REF!</definedName>
    <definedName name="단_가5" localSheetId="0">#REF!</definedName>
    <definedName name="단_가6" localSheetId="0">#REF!</definedName>
    <definedName name="단ㄱ" localSheetId="1" hidden="1">{#N/A,#N/A,FALSE,"전력간선"}</definedName>
    <definedName name="단ㄱ" hidden="1">{#N/A,#N/A,FALSE,"전력간선"}</definedName>
    <definedName name="단가" localSheetId="0">#REF!</definedName>
    <definedName name="단가대" localSheetId="1" hidden="1">#REF!</definedName>
    <definedName name="단가대" hidden="1">#REF!</definedName>
    <definedName name="단가대비1" hidden="1">{#N/A,#N/A,FALSE,"견적갑지";#N/A,#N/A,FALSE,"총괄표";#N/A,#N/A,FALSE,"철골공사";#N/A,#N/A,FALSE,"토목공사";#N/A,#N/A,FALSE,"판넬전기공사"}</definedName>
    <definedName name="단가비교표" localSheetId="0">#REF!,#REF!</definedName>
    <definedName name="단가산출2" localSheetId="1" hidden="1">#REF!</definedName>
    <definedName name="단가산출2" hidden="1">#REF!</definedName>
    <definedName name="단가산출서총체" localSheetId="1" hidden="1">{#N/A,#N/A,TRUE,"총괄"}</definedName>
    <definedName name="단가산출서총체" hidden="1">{#N/A,#N/A,TRUE,"총괄"}</definedName>
    <definedName name="단가산출선내부세로선" localSheetId="0">[39]Macro1!#REF!</definedName>
    <definedName name="단가조사자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최종" localSheetId="0">#REF!</definedName>
    <definedName name="단기입력" localSheetId="0">#REF!</definedName>
    <definedName name="단위공량1" localSheetId="0">#REF!</definedName>
    <definedName name="단위공량10" localSheetId="0">#REF!</definedName>
    <definedName name="단위공량11" localSheetId="0">#REF!</definedName>
    <definedName name="단위공량12" localSheetId="0">#REF!</definedName>
    <definedName name="단위공량13" localSheetId="0">#REF!</definedName>
    <definedName name="단위공량14" localSheetId="0">#REF!</definedName>
    <definedName name="단위공량15" localSheetId="0">#REF!</definedName>
    <definedName name="단위공량16" localSheetId="0">#REF!</definedName>
    <definedName name="단위공량17" localSheetId="0">#REF!</definedName>
    <definedName name="단위공량2" localSheetId="0">#REF!</definedName>
    <definedName name="단위공량3" localSheetId="0">#REF!</definedName>
    <definedName name="단위공량4" localSheetId="0">#REF!</definedName>
    <definedName name="단위공량5" localSheetId="0">#REF!</definedName>
    <definedName name="단위공량6" localSheetId="0">#REF!</definedName>
    <definedName name="단위공량7" localSheetId="0">#REF!</definedName>
    <definedName name="단위공량8" localSheetId="0">#REF!</definedName>
    <definedName name="단위공량9" localSheetId="0">#REF!</definedName>
    <definedName name="단인상" hidden="1">[80]수지예산!$O$59:$O$59</definedName>
    <definedName name="대___장___공" localSheetId="0">[29]노임단가!#REF!</definedName>
    <definedName name="대가단가범위" localSheetId="0">#REF!</definedName>
    <definedName name="대가단최종" localSheetId="0">#REF!</definedName>
    <definedName name="대가목록" localSheetId="0">#REF!</definedName>
    <definedName name="대강당배관" localSheetId="1" hidden="1">'[97]1안'!#REF!</definedName>
    <definedName name="대강당배관" hidden="1">'[98]1안'!#REF!</definedName>
    <definedName name="대관" localSheetId="0">BlankMacro1</definedName>
    <definedName name="대구공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hidden="1">#REF!</definedName>
    <definedName name="대기영역" localSheetId="0">#REF!</definedName>
    <definedName name="대기질" localSheetId="0">#REF!</definedName>
    <definedName name="대기질측정" localSheetId="0">#REF!</definedName>
    <definedName name="대나무" localSheetId="0">#REF!</definedName>
    <definedName name="대나무지주목" localSheetId="0">[33]식재출력용!#REF!</definedName>
    <definedName name="대남" localSheetId="0">BlankMacro1</definedName>
    <definedName name="대대대대대" localSheetId="1" hidden="1">{#N/A,#N/A,FALSE,"주간공정";#N/A,#N/A,FALSE,"주간보고";#N/A,#N/A,FALSE,"주간공정표"}</definedName>
    <definedName name="대대대대대" hidden="1">{#N/A,#N/A,FALSE,"주간공정";#N/A,#N/A,FALSE,"주간보고";#N/A,#N/A,FALSE,"주간공정표"}</definedName>
    <definedName name="대명" localSheetId="0">BlankMacro1</definedName>
    <definedName name="대비" localSheetId="1" hidden="1">{#N/A,#N/A,FALSE,"CCTV"}</definedName>
    <definedName name="대비" hidden="1">{#N/A,#N/A,FALSE,"CCTV"}</definedName>
    <definedName name="대안설정" localSheetId="0">#REF!</definedName>
    <definedName name="대여금" localSheetId="1" hidden="1">{#N/A,#N/A,FALSE,"이태원철근"}</definedName>
    <definedName name="대여금" hidden="1">{#N/A,#N/A,FALSE,"이태원철근"}</definedName>
    <definedName name="대조립부" localSheetId="1" hidden="1">{"'호선별현황(방식)'!$K$22:$P$22","'호선별현황(방식)'!$K$22:$P$22"}</definedName>
    <definedName name="대조립부" hidden="1">{"'호선별현황(방식)'!$K$22:$P$22","'호선별현황(방식)'!$K$22:$P$22"}</definedName>
    <definedName name="대표회의" localSheetId="1" hidden="1">{#N/A,#N/A,FALSE,"현장 NCR 분석";#N/A,#N/A,FALSE,"현장품질감사";#N/A,#N/A,FALSE,"현장품질감사"}</definedName>
    <definedName name="대표회의" hidden="1">{#N/A,#N/A,FALSE,"현장 NCR 분석";#N/A,#N/A,FALSE,"현장품질감사";#N/A,#N/A,FALSE,"현장품질감사"}</definedName>
    <definedName name="대한" hidden="1">#REF!</definedName>
    <definedName name="더" localSheetId="1" hidden="1">{"'자리배치도'!$AG$1:$CI$28"}</definedName>
    <definedName name="더" hidden="1">{"'자리배치도'!$AG$1:$CI$28"}</definedName>
    <definedName name="덕" localSheetId="1" hidden="1">{#N/A,#N/A,FALSE,"포장2"}</definedName>
    <definedName name="덕" hidden="1">{#N/A,#N/A,FALSE,"포장2"}</definedName>
    <definedName name="덕진" localSheetId="1" hidden="1">{#N/A,#N/A,FALSE,"포장2"}</definedName>
    <definedName name="덕진" hidden="1">{#N/A,#N/A,FALSE,"포장2"}</definedName>
    <definedName name="덕호" localSheetId="1" hidden="1">{#N/A,#N/A,FALSE,"포장2"}</definedName>
    <definedName name="덕호" hidden="1">{#N/A,#N/A,FALSE,"포장2"}</definedName>
    <definedName name="덤프15경" localSheetId="0">#REF!</definedName>
    <definedName name="덤프15노무" localSheetId="0">#REF!</definedName>
    <definedName name="덤프15재료" localSheetId="0">#REF!</definedName>
    <definedName name="덤프2.5경" localSheetId="0">#REF!</definedName>
    <definedName name="덤프2.5노무" localSheetId="0">#REF!</definedName>
    <definedName name="덤프2.5재료" localSheetId="0">#REF!</definedName>
    <definedName name="데크" localSheetId="1" hidden="1">{#N/A,#N/A,FALSE,"전력간선"}</definedName>
    <definedName name="데크" hidden="1">{#N/A,#N/A,FALSE,"전력간선"}</definedName>
    <definedName name="뎡유" localSheetId="0">#REF!</definedName>
    <definedName name="도곡" localSheetId="1" hidden="1">{#N/A,#N/A,FALSE,"이태원철근"}</definedName>
    <definedName name="도곡" hidden="1">{#N/A,#N/A,FALSE,"이태원철근"}</definedName>
    <definedName name="도급" localSheetId="1" hidden="1">{#N/A,#N/A,FALSE,"구조2"}</definedName>
    <definedName name="도급" hidden="1">{#N/A,#N/A,FALSE,"구조2"}</definedName>
    <definedName name="도급4"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공사" localSheetId="0">#REF!</definedName>
    <definedName name="도급공사비" localSheetId="0">#REF!</definedName>
    <definedName name="도급단가" localSheetId="0">#REF!</definedName>
    <definedName name="도급수량" localSheetId="0">#REF!</definedName>
    <definedName name="도급예산액" localSheetId="0">#REF!</definedName>
    <definedName name="도급예상액" localSheetId="0">#REF!</definedName>
    <definedName name="도급예정액" localSheetId="0">#REF!</definedName>
    <definedName name="도급원가"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급원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급확정"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확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림"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목수" localSheetId="0">[29]노임단가!#REF!</definedName>
    <definedName name="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용" hidden="1">#REF!</definedName>
    <definedName name="도원" localSheetId="0">BlankMacro1</definedName>
    <definedName name="도장" localSheetId="1" hidden="1">{#N/A,#N/A,FALSE,"Sheet1"}</definedName>
    <definedName name="도장" hidden="1">{#N/A,#N/A,FALSE,"Sheet1"}</definedName>
    <definedName name="도장공" localSheetId="0">#REF!</definedName>
    <definedName name="도장부" localSheetId="1" hidden="1">{"'호선별현황(방식)'!$K$22:$P$22","'호선별현황(방식)'!$K$22:$P$22"}</definedName>
    <definedName name="도장부" hidden="1">{"'호선별현황(방식)'!$K$22:$P$22","'호선별현황(방식)'!$K$22:$P$22"}</definedName>
    <definedName name="도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립기초" localSheetId="1" hidden="1">{#N/A,#N/A,FALSE,"기안지";#N/A,#N/A,FALSE,"통신지"}</definedName>
    <definedName name="독립기초" hidden="1">{#N/A,#N/A,FALSE,"기안지";#N/A,#N/A,FALSE,"통신지"}</definedName>
    <definedName name="독립기초토공수량산출" localSheetId="1" hidden="1">{#N/A,#N/A,FALSE,"기안지";#N/A,#N/A,FALSE,"통신지"}</definedName>
    <definedName name="독립기초토공수량산출" hidden="1">{#N/A,#N/A,FALSE,"기안지";#N/A,#N/A,FALSE,"통신지"}</definedName>
    <definedName name="돌단풍" localSheetId="0">#REF!</definedName>
    <definedName name="동관"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길" localSheetId="1" hidden="1">{#N/A,#N/A,FALSE,"이태원철근"}</definedName>
    <definedName name="동길" hidden="1">{#N/A,#N/A,FALSE,"이태원철근"}</definedName>
    <definedName name="동남" localSheetId="1" hidden="1">{#N/A,#N/A,FALSE,"표지"}</definedName>
    <definedName name="동남" hidden="1">{#N/A,#N/A,FALSE,"표지"}</definedName>
    <definedName name="동력및간선" localSheetId="1" hidden="1">{#N/A,#N/A,FALSE,"전력간선"}</definedName>
    <definedName name="동력및간선" hidden="1">{#N/A,#N/A,FALSE,"전력간선"}</definedName>
    <definedName name="동백나무2노무" localSheetId="0">#REF!</definedName>
    <definedName name="동백나무2재료" localSheetId="0">#REF!</definedName>
    <definedName name="동백나무4노무" localSheetId="0">#REF!</definedName>
    <definedName name="동백나무4재료" localSheetId="0">#REF!</definedName>
    <definedName name="동백나무6노무" localSheetId="0">#REF!</definedName>
    <definedName name="동백나무6재료" localSheetId="0">#REF!</definedName>
    <definedName name="동백나무8노무" localSheetId="0">#REF!</definedName>
    <definedName name="동백나무8재료" localSheetId="0">#REF!</definedName>
    <definedName name="동시" localSheetId="1" hidden="1">{#N/A,#N/A,FALSE,"전력간선"}</definedName>
    <definedName name="동시" hidden="1">{#N/A,#N/A,FALSE,"전력간선"}</definedName>
    <definedName name="동식물상" localSheetId="0">#REF!</definedName>
    <definedName name="동양인" hidden="1">{#N/A,#N/A,FALSE,"현장 NCR 분석";#N/A,#N/A,FALSE,"현장품질감사";#N/A,#N/A,FALSE,"현장품질감사"}</definedName>
    <definedName name="동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준" localSheetId="1" hidden="1">{"'Firr(선)'!$AS$1:$AY$62","'Firr(사)'!$AS$1:$AY$62","'Firr(회)'!$AS$1:$AY$62","'Firr(선)'!$L$1:$V$62","'Firr(사)'!$L$1:$V$62","'Firr(회)'!$L$1:$V$62"}</definedName>
    <definedName name="동준" hidden="1">{"'Firr(선)'!$AS$1:$AY$62","'Firr(사)'!$AS$1:$AY$62","'Firr(회)'!$AS$1:$AY$62","'Firr(선)'!$L$1:$V$62","'Firr(사)'!$L$1:$V$62","'Firr(회)'!$L$1:$V$62"}</definedName>
    <definedName name="동준친" localSheetId="1" hidden="1">{"'Firr(선)'!$AS$1:$AY$62","'Firr(사)'!$AS$1:$AY$62","'Firr(회)'!$AS$1:$AY$62","'Firr(선)'!$L$1:$V$62","'Firr(사)'!$L$1:$V$62","'Firr(회)'!$L$1:$V$62"}</definedName>
    <definedName name="동준친" hidden="1">{"'Firr(선)'!$AS$1:$AY$62","'Firr(사)'!$AS$1:$AY$62","'Firr(회)'!$AS$1:$AY$62","'Firr(선)'!$L$1:$V$62","'Firr(사)'!$L$1:$V$62","'Firr(회)'!$L$1:$V$62"}</definedName>
    <definedName name="돟2" localSheetId="1" hidden="1">{#N/A,#N/A,FALSE,"구조1"}</definedName>
    <definedName name="돟2" hidden="1">{#N/A,#N/A,FALSE,"구조1"}</definedName>
    <definedName name="되다짐경비" localSheetId="0">[37]시설물일위!#REF!</definedName>
    <definedName name="되메우기" localSheetId="0">#REF!</definedName>
    <definedName name="되메우기경" localSheetId="0">#REF!</definedName>
    <definedName name="되메우기노" localSheetId="0">#REF!</definedName>
    <definedName name="되메우기다짐경비" localSheetId="0">[37]시설물일위!#REF!</definedName>
    <definedName name="되메우기다짐노무비" localSheetId="0">[37]시설물일위!#REF!</definedName>
    <definedName name="되메우기다짐재료비" localSheetId="0">[37]시설물일위!#REF!</definedName>
    <definedName name="되메우기재" localSheetId="0">#REF!</definedName>
    <definedName name="두겁노" localSheetId="0">#REF!</definedName>
    <definedName name="두겁재" localSheetId="0">#REF!</definedName>
    <definedName name="듣"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디" localSheetId="0" hidden="1">{#N/A,#N/A,FALSE,"견적갑지";#N/A,#N/A,FALSE,"총괄표";#N/A,#N/A,FALSE,"철골공사";#N/A,#N/A,FALSE,"토목공사";#N/A,#N/A,FALSE,"판넬전기공사"}</definedName>
    <definedName name="디" localSheetId="1" hidden="1">{#N/A,#N/A,FALSE,"견적갑지";#N/A,#N/A,FALSE,"총괄표";#N/A,#N/A,FALSE,"철골공사";#N/A,#N/A,FALSE,"토목공사";#N/A,#N/A,FALSE,"판넬전기공사"}</definedName>
    <definedName name="디" hidden="1">{#N/A,#N/A,FALSE,"견적갑지";#N/A,#N/A,FALSE,"총괄표";#N/A,#N/A,FALSE,"철골공사";#N/A,#N/A,FALSE,"토목공사";#N/A,#N/A,FALSE,"판넬전기공사"}</definedName>
    <definedName name="디디" localSheetId="1" hidden="1">#REF!</definedName>
    <definedName name="디디" hidden="1">#REF!</definedName>
    <definedName name="ㄹ" localSheetId="0">#REF!</definedName>
    <definedName name="ㄹ" localSheetId="1" hidden="1">{#N/A,#N/A,TRUE,"토적및재료집계";#N/A,#N/A,TRUE,"토적및재료집계";#N/A,#N/A,TRUE,"단위량"}</definedName>
    <definedName name="ㄹ3ㅈㄷㄴㅇㅀ" localSheetId="1" hidden="1">{#N/A,#N/A,FALSE,"명세표"}</definedName>
    <definedName name="ㄹ3ㅈㄷㄴㅇㅀ" hidden="1">{#N/A,#N/A,FALSE,"명세표"}</definedName>
    <definedName name="ㄹㄴ" hidden="1">#REF!</definedName>
    <definedName name="ㄹㄴㅁㄹㄴ" localSheetId="1" hidden="1">{#N/A,"수불부",FALSE,"사급자재수불서";#N/A,"수불부",FALSE,"사급자재수불서"}</definedName>
    <definedName name="ㄹㄴㅁㄹㄴ" hidden="1">{#N/A,"수불부",FALSE,"사급자재수불서";#N/A,"수불부",FALSE,"사급자재수불서"}</definedName>
    <definedName name="ㄹㄴㅁㄹㅇㄴ" localSheetId="1" hidden="1">{"'Sheet1'!$D$19","'Sheet1'!$B$22:$E$22"}</definedName>
    <definedName name="ㄹㄴㅁㄹㅇㄴ" hidden="1">{"'Sheet1'!$D$19","'Sheet1'!$B$22:$E$22"}</definedName>
    <definedName name="ㄹㄴ머ㅣㅏ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머ㅣㅏ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ㅇ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ㄴㅇㄹㄴㅇㄹㄴㄱㄴㅇ" localSheetId="1" hidden="1">{#N/A,#N/A,FALSE,"지침";#N/A,#N/A,FALSE,"환경분석";#N/A,#N/A,FALSE,"Sheet16"}</definedName>
    <definedName name="ㄹㄴㅇㄹㄴㅇㄹㄴㄱㄴㅇ" hidden="1">{#N/A,#N/A,FALSE,"지침";#N/A,#N/A,FALSE,"환경분석";#N/A,#N/A,FALSE,"Sheet16"}</definedName>
    <definedName name="ㄹㄶㅗ" localSheetId="1" hidden="1">{#N/A,#N/A,FALSE,"집계표"}</definedName>
    <definedName name="ㄹㄶㅗ" hidden="1">{#N/A,#N/A,FALSE,"집계표"}</definedName>
    <definedName name="ㄹ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1" hidden="1">#REF!</definedName>
    <definedName name="ㄹㄹㄹ" localSheetId="0" hidden="1">#REF!</definedName>
    <definedName name="ㄹㄹㄹ" localSheetId="1" hidden="1">#REF!</definedName>
    <definedName name="ㄹㄹㄹ" hidden="1">#REF!</definedName>
    <definedName name="ㄹㄹㄹㄹ" hidden="1">{"'Firr(선)'!$AS$1:$AY$62","'Firr(사)'!$AS$1:$AY$62","'Firr(회)'!$AS$1:$AY$62","'Firr(선)'!$L$1:$V$62","'Firr(사)'!$L$1:$V$62","'Firr(회)'!$L$1:$V$62"}</definedName>
    <definedName name="ㄹㄹㄹㄹㄹ" localSheetId="1" hidden="1">{#N/A,#N/A,FALSE,"조골재"}</definedName>
    <definedName name="ㄹㄹㄹㄹㄹ" hidden="1">{#N/A,#N/A,FALSE,"조골재"}</definedName>
    <definedName name="ㄹㄹㄹㄹㄹㄹ" localSheetId="1" hidden="1">{#N/A,#N/A,FALSE,"주간공정";#N/A,#N/A,FALSE,"주간보고";#N/A,#N/A,FALSE,"주간공정표"}</definedName>
    <definedName name="ㄹㄹㄹㄹㄹㄹ" hidden="1">{#N/A,#N/A,FALSE,"명세표"}</definedName>
    <definedName name="ㄹㄹㄹㄹㄹㄹㄹㄹㄹㄹㄹㄹㄹ" localSheetId="1" hidden="1">{#N/A,#N/A,FALSE,"명세표"}</definedName>
    <definedName name="ㄹㄹㄹㄹㄹㄹㄹㄹㄹㄹㄹㄹㄹ" hidden="1">{#N/A,#N/A,FALSE,"명세표"}</definedName>
    <definedName name="ㄹㄹㄹㄹㄹㄹㄹㄹㄹㄹㄹㄹㄹㄹㄹㄹㄹㄹㄹㄹ" localSheetId="1" hidden="1">{#N/A,#N/A,FALSE,"명세표"}</definedName>
    <definedName name="ㄹㄹㄹㄹㄹㄹㄹㄹㄹㄹㄹㄹㄹㄹㄹㄹㄹㄹㄹㄹ" hidden="1">{#N/A,#N/A,FALSE,"명세표"}</definedName>
    <definedName name="ㄹㄹㅇㄴ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ㄹㄹㅇㄴㄹㅇㄶㅀ" localSheetId="1" hidden="1">{#N/A,#N/A,FALSE,"집계표"}</definedName>
    <definedName name="ㄹㄹㅇㄴㄹㄹㅇㄴㄹㅇㄶㅀ" hidden="1">{#N/A,#N/A,FALSE,"집계표"}</definedName>
    <definedName name="ㄹㅇ" localSheetId="1" hidden="1">{#N/A,#N/A,FALSE,"도급대비시행율";#N/A,#N/A,FALSE,"결의서";#N/A,#N/A,FALSE,"내역서";#N/A,#N/A,FALSE,"도급예상"}</definedName>
    <definedName name="ㄹㅇ" hidden="1">{#N/A,#N/A,FALSE,"도급대비시행율";#N/A,#N/A,FALSE,"결의서";#N/A,#N/A,FALSE,"내역서";#N/A,#N/A,FALSE,"도급예상"}</definedName>
    <definedName name="ㄹㅇ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localSheetId="1" hidden="1">{#N/A,"수불부",FALSE,"사급자재수불서";#N/A,"수불부",FALSE,"사급자재수불서"}</definedName>
    <definedName name="ㄹㅇㄴㄹ" hidden="1">{#N/A,"수불부",FALSE,"사급자재수불서";#N/A,"수불부",FALSE,"사급자재수불서"}</definedName>
    <definedName name="ㄹㅇㄴㄹㄴㅇㄹ" localSheetId="0">BlankMacro1</definedName>
    <definedName name="ㄹㅇㄴㄹㅇㄴㄹㅇ" localSheetId="0">BlankMacro1</definedName>
    <definedName name="ㄹㅇㄴㄹㅇㄴㄹㅇㄴ" hidden="1">#REF!</definedName>
    <definedName name="ㄹㅇㄴㅁ" localSheetId="1" hidden="1">{#N/A,#N/A,TRUE,"1";#N/A,#N/A,TRUE,"2";#N/A,#N/A,TRUE,"3";#N/A,#N/A,TRUE,"4";#N/A,#N/A,TRUE,"5";#N/A,#N/A,TRUE,"6";#N/A,#N/A,TRUE,"7"}</definedName>
    <definedName name="ㄹㅇㄴㅁ" hidden="1">{#N/A,#N/A,TRUE,"1";#N/A,#N/A,TRUE,"2";#N/A,#N/A,TRUE,"3";#N/A,#N/A,TRUE,"4";#N/A,#N/A,TRUE,"5";#N/A,#N/A,TRUE,"6";#N/A,#N/A,TRUE,"7"}</definedName>
    <definedName name="ㄹㅇㄴㅇㄴㅇㄹㅇ" localSheetId="1" hidden="1">{#N/A,#N/A,FALSE,"집계표"}</definedName>
    <definedName name="ㄹㅇㄴㅇㄴㅇㄹㅇ" hidden="1">{#N/A,#N/A,FALSE,"집계표"}</definedName>
    <definedName name="ㄹㅇ넛교ㅗ" localSheetId="1" hidden="1">{#N/A,#N/A,FALSE,"집계표"}</definedName>
    <definedName name="ㄹㅇ넛교ㅗ" hidden="1">{#N/A,#N/A,FALSE,"집계표"}</definedName>
    <definedName name="ㄹㅇ노ㅎ" localSheetId="1" hidden="1">{#N/A,#N/A,FALSE,"집계표"}</definedName>
    <definedName name="ㄹㅇ노ㅎ" hidden="1">{#N/A,#N/A,FALSE,"집계표"}</definedName>
    <definedName name="ㄹㅇㄶ" localSheetId="1" hidden="1">#REF!</definedName>
    <definedName name="ㄹㅇㄶ" hidden="1">#REF!</definedName>
    <definedName name="ㄹㅇㄶㄴㅅ" localSheetId="1" hidden="1">{#N/A,#N/A,FALSE,"집계표"}</definedName>
    <definedName name="ㄹㅇㄶㄴㅅ" hidden="1">{#N/A,#N/A,FALSE,"집계표"}</definedName>
    <definedName name="ㄹㅇㄶ옿" hidden="1">'[99]N賃率-職'!$I$5:$I$30</definedName>
    <definedName name="ㄹㅇㄶㅎㅇㄶㅇㅎㄹㅇ" localSheetId="1" hidden="1">{#N/A,#N/A,FALSE,"집계표"}</definedName>
    <definedName name="ㄹㅇㄶㅎㅇㄶㅇㅎㄹㅇ" hidden="1">{#N/A,#N/A,FALSE,"집계표"}</definedName>
    <definedName name="ㄹㅇㄹ" localSheetId="1" hidden="1">{#N/A,#N/A,FALSE,"골재소요량";#N/A,#N/A,FALSE,"골재소요량"}</definedName>
    <definedName name="ㄹㅇㄹ" hidden="1">{#N/A,#N/A,FALSE,"골재소요량";#N/A,#N/A,FALSE,"골재소요량"}</definedName>
    <definedName name="ㄹㅇㄹㅇ" localSheetId="1" hidden="1">#REF!</definedName>
    <definedName name="ㄹㅇㄹㅇ" hidden="1">#REF!</definedName>
    <definedName name="ㄹㅇㄹㅇㄴ" localSheetId="1" hidden="1">{#N/A,"수불부",FALSE,"사급자재수불서";#N/A,"수불부",FALSE,"사급자재수불서"}</definedName>
    <definedName name="ㄹㅇㄹㅇㄴ" hidden="1">{#N/A,"수불부",FALSE,"사급자재수불서";#N/A,"수불부",FALSE,"사급자재수불서"}</definedName>
    <definedName name="ㄹㅇㄹㅇㄹㅇ" localSheetId="1" hidden="1">{#N/A,#N/A,FALSE,"CCTV"}</definedName>
    <definedName name="ㄹㅇㄹㅇㄹㅇ" hidden="1">{#N/A,#N/A,FALSE,"CCTV"}</definedName>
    <definedName name="ㄹㅇ로" localSheetId="1" hidden="1">{#N/A,#N/A,TRUE,"대외공문"}</definedName>
    <definedName name="ㄹㅇ로" hidden="1">{#N/A,#N/A,TRUE,"대외공문"}</definedName>
    <definedName name="ㄹㅇㅁ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ㅁ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서ㅗ" localSheetId="1" hidden="1">{#N/A,#N/A,FALSE,"집계표"}</definedName>
    <definedName name="ㄹㅇ서ㅗ" hidden="1">{#N/A,#N/A,FALSE,"집계표"}</definedName>
    <definedName name="ㄹㅇ소ㅛ" localSheetId="1" hidden="1">{#N/A,#N/A,FALSE,"집계표"}</definedName>
    <definedName name="ㄹㅇ소ㅛ" hidden="1">{#N/A,#N/A,FALSE,"집계표"}</definedName>
    <definedName name="ㄹㅇㅇㅇㅇ" localSheetId="1" hidden="1">{#N/A,#N/A,FALSE,"부대2"}</definedName>
    <definedName name="ㄹㅇㅇㅇㅇ" hidden="1">{#N/A,#N/A,FALSE,"부대2"}</definedName>
    <definedName name="ㄹㅇㅇㅇㅇㅇㅇ" localSheetId="1" hidden="1">{#N/A,#N/A,FALSE,"집계표"}</definedName>
    <definedName name="ㄹㅇㅇㅇㅇㅇㅇ" hidden="1">{#N/A,#N/A,FALSE,"집계표"}</definedName>
    <definedName name="ㄹㅇㅇㅇㅇㅇㅇㅇㅇㅇㅇ" localSheetId="1" hidden="1">{#N/A,#N/A,FALSE,"집계표"}</definedName>
    <definedName name="ㄹㅇㅇㅇㅇㅇㅇㅇㅇㅇㅇ" hidden="1">{#N/A,#N/A,FALSE,"집계표"}</definedName>
    <definedName name="ㄹㅇ옷" localSheetId="1" hidden="1">{#N/A,#N/A,FALSE,"집계표"}</definedName>
    <definedName name="ㄹㅇ옷" hidden="1">{#N/A,#N/A,FALSE,"집계표"}</definedName>
    <definedName name="ㄹㅇㅌㅎㅎㅎㅎㅎ" localSheetId="1" hidden="1">{#N/A,#N/A,FALSE,"집계표"}</definedName>
    <definedName name="ㄹㅇㅌㅎㅎㅎㅎㅎ" hidden="1">{#N/A,#N/A,FALSE,"집계표"}</definedName>
    <definedName name="ㄹㅇ퓨ㅓㅜㅏㅗㅜㅠㅅ퐇휴ㅗㅎ" localSheetId="1" hidden="1">{#N/A,#N/A,FALSE,"조골재"}</definedName>
    <definedName name="ㄹㅇ퓨ㅓㅜㅏㅗㅜㅠㅅ퐇휴ㅗㅎ" hidden="1">{#N/A,#N/A,FALSE,"조골재"}</definedName>
    <definedName name="ㄹㅇㅎ" localSheetId="1" hidden="1">{#N/A,#N/A,FALSE,"집계표"}</definedName>
    <definedName name="ㄹㅇㅎ" hidden="1">{#N/A,#N/A,FALSE,"집계표"}</definedName>
    <definedName name="ㄹㅇㅎㅊㅌㅍㅍ" localSheetId="1" hidden="1">{#N/A,#N/A,FALSE,"집계표"}</definedName>
    <definedName name="ㄹㅇㅎㅊㅌㅍㅍ" hidden="1">{#N/A,#N/A,FALSE,"집계표"}</definedName>
    <definedName name="ㄹㅇㅎㅎㅎㅎㅎㅎㅎㅎㅎ" localSheetId="1" hidden="1">{#N/A,#N/A,FALSE,"집계표"}</definedName>
    <definedName name="ㄹㅇㅎㅎㅎㅎㅎㅎㅎㅎㅎ" hidden="1">{#N/A,#N/A,FALSE,"집계표"}</definedName>
    <definedName name="ㄹㅇ허ㅗ" localSheetId="1" hidden="1">{#N/A,#N/A,FALSE,"집계표"}</definedName>
    <definedName name="ㄹㅇ허ㅗ" hidden="1">{#N/A,#N/A,FALSE,"집계표"}</definedName>
    <definedName name="ㄹㅇ효" localSheetId="1" hidden="1">{#N/A,#N/A,FALSE,"집계표"}</definedName>
    <definedName name="ㄹㅇ효" hidden="1">{#N/A,#N/A,FALSE,"집계표"}</definedName>
    <definedName name="ㄹ어호" localSheetId="1" hidden="1">{#N/A,#N/A,FALSE,"집계표"}</definedName>
    <definedName name="ㄹ어호" hidden="1">{#N/A,#N/A,FALSE,"집계표"}</definedName>
    <definedName name="ㄹ오" localSheetId="1" hidden="1">{#N/A,#N/A,FALSE,"집계표"}</definedName>
    <definedName name="ㄹ오" hidden="1">{#N/A,#N/A,FALSE,"집계표"}</definedName>
    <definedName name="ㄹ오ㅛ" localSheetId="1" hidden="1">{#N/A,#N/A,FALSE,"집계표"}</definedName>
    <definedName name="ㄹ오ㅛ" hidden="1">{#N/A,#N/A,FALSE,"집계표"}</definedName>
    <definedName name="ㄹ옿" localSheetId="1" hidden="1">{#N/A,#N/A,FALSE,"집계표"}</definedName>
    <definedName name="ㄹ옿" hidden="1">{#N/A,#N/A,FALSE,"집계표"}</definedName>
    <definedName name="ㄹ옿ㄴㄴㄴ노" localSheetId="1" hidden="1">{#N/A,#N/A,FALSE,"집계표"}</definedName>
    <definedName name="ㄹ옿ㄴㄴㄴ노" hidden="1">{#N/A,#N/A,FALSE,"집계표"}</definedName>
    <definedName name="ㄹ옿ㅇㄹ" localSheetId="1" hidden="1">{#N/A,#N/A,FALSE,"집계표"}</definedName>
    <definedName name="ㄹ옿ㅇㄹ" hidden="1">{#N/A,#N/A,FALSE,"집계표"}</definedName>
    <definedName name="ㄹ옿ㅎㅎㅎㅎㅎㅎㅎ" localSheetId="1" hidden="1">{#N/A,#N/A,FALSE,"집계표"}</definedName>
    <definedName name="ㄹ옿ㅎㅎㅎㅎㅎㅎㅎ" hidden="1">{#N/A,#N/A,FALSE,"집계표"}</definedName>
    <definedName name="ㄹㅎㄹㅎㅀ" hidden="1">#REF!</definedName>
    <definedName name="ㄹ하ㅏㅏㅏㅏㅏ" localSheetId="1" hidden="1">{#N/A,#N/A,FALSE,"집계표"}</definedName>
    <definedName name="ㄹ하ㅏㅏㅏㅏㅏ" hidden="1">{#N/A,#N/A,FALSE,"집계표"}</definedName>
    <definedName name="ㄹ허ㅗ" localSheetId="1" hidden="1">{#N/A,#N/A,FALSE,"집계표"}</definedName>
    <definedName name="ㄹ허ㅗ" hidden="1">{#N/A,#N/A,FALSE,"집계표"}</definedName>
    <definedName name="ㄹ허ㅛㅛㅛㅛㅛㅛ" localSheetId="1" hidden="1">{#N/A,#N/A,FALSE,"집계표"}</definedName>
    <definedName name="ㄹ허ㅛㅛㅛㅛㅛㅛ" hidden="1">{#N/A,#N/A,FALSE,"집계표"}</definedName>
    <definedName name="ㄹ혀퍼ㅜㅠ" localSheetId="1" hidden="1">{#N/A,#N/A,FALSE,"집계표"}</definedName>
    <definedName name="ㄹ혀퍼ㅜㅠ" hidden="1">{#N/A,#N/A,FALSE,"집계표"}</definedName>
    <definedName name="ㄹ호" hidden="1">#REF!</definedName>
    <definedName name="ㄹ호ㅓㅛ" localSheetId="1" hidden="1">{#N/A,#N/A,FALSE,"집계표"}</definedName>
    <definedName name="ㄹ호ㅓㅛ" hidden="1">{#N/A,#N/A,FALSE,"집계표"}</definedName>
    <definedName name="ㄹ호ㅗㅎ" localSheetId="1" hidden="1">{#N/A,#N/A,FALSE,"집계표"}</definedName>
    <definedName name="ㄹ호ㅗㅎ" hidden="1">{#N/A,#N/A,FALSE,"집계표"}</definedName>
    <definedName name="ㄹ혹" localSheetId="0">#REF!</definedName>
    <definedName name="ㄹ홀ㅅ" localSheetId="1" hidden="1">{#N/A,#N/A,FALSE,"집계표"}</definedName>
    <definedName name="ㄹ홀ㅅ" hidden="1">{#N/A,#N/A,FALSE,"집계표"}</definedName>
    <definedName name="ㄹ홓ㄹ로ㅗㅗㅗㅗㅗㅗㅗ" localSheetId="1" hidden="1">{#N/A,#N/A,FALSE,"집계표"}</definedName>
    <definedName name="ㄹ홓ㄹ로ㅗㅗㅗㅗㅗㅗㅗ" hidden="1">{#N/A,#N/A,FALSE,"집계표"}</definedName>
    <definedName name="ㄹ효ㅓㅕ" localSheetId="1" hidden="1">{#N/A,#N/A,FALSE,"집계표"}</definedName>
    <definedName name="ㄹ효ㅓㅕ" hidden="1">{#N/A,#N/A,FALSE,"집계표"}</definedName>
    <definedName name="라" localSheetId="0" hidden="1">{#N/A,#N/A,FALSE,"견적갑지";#N/A,#N/A,FALSE,"총괄표";#N/A,#N/A,FALSE,"철골공사";#N/A,#N/A,FALSE,"토목공사";#N/A,#N/A,FALSE,"판넬전기공사"}</definedName>
    <definedName name="라" hidden="1">{#N/A,#N/A,FALSE,"견적갑지";#N/A,#N/A,FALSE,"총괄표";#N/A,#N/A,FALSE,"철골공사";#N/A,#N/A,FALSE,"토목공사";#N/A,#N/A,FALSE,"판넬전기공사"}</definedName>
    <definedName name="라라라ㅏㄹ" localSheetId="1" hidden="1">{#N/A,#N/A,FALSE,"집계표"}</definedName>
    <definedName name="라라라ㅏㄹ" hidden="1">{#N/A,#N/A,FALSE,"집계표"}</definedName>
    <definedName name="라ㅏㅏ" localSheetId="1" hidden="1">{#N/A,#N/A,FALSE,"집계표"}</definedName>
    <definedName name="라ㅏㅏ" hidden="1">{#N/A,#N/A,FALSE,"집계표"}</definedName>
    <definedName name="라ㅏㅏㄹ" localSheetId="1" hidden="1">{#N/A,#N/A,FALSE,"주간공정";#N/A,#N/A,FALSE,"주간보고";#N/A,#N/A,FALSE,"주간공정표"}</definedName>
    <definedName name="라ㅏㅏㄹ" hidden="1">{#N/A,#N/A,FALSE,"주간공정";#N/A,#N/A,FALSE,"주간보고";#N/A,#N/A,FALSE,"주간공정표"}</definedName>
    <definedName name="라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랏구" localSheetId="1" hidden="1">{#N/A,#N/A,FALSE,"집계표"}</definedName>
    <definedName name="랏구" hidden="1">{#N/A,#N/A,FALSE,"집계표"}</definedName>
    <definedName name="래" localSheetId="1" hidden="1">{#N/A,#N/A,FALSE,"변경관리예산";#N/A,#N/A,FALSE,"변경장비예산";#N/A,#N/A,FALSE,"변경준설예산";#N/A,#N/A,FALSE,"변경철구예산"}</definedName>
    <definedName name="래" hidden="1">{#N/A,#N/A,FALSE,"변경관리예산";#N/A,#N/A,FALSE,"변경장비예산";#N/A,#N/A,FALSE,"변경준설예산";#N/A,#N/A,FALSE,"변경철구예산"}</definedName>
    <definedName name="램머경" localSheetId="0">#REF!</definedName>
    <definedName name="램머경비" localSheetId="0">[37]시설물일위!#REF!</definedName>
    <definedName name="램머노무" localSheetId="0">#REF!</definedName>
    <definedName name="램머노무비" localSheetId="0">[37]시설물일위!#REF!</definedName>
    <definedName name="램머재료" localSheetId="0">#REF!</definedName>
    <definedName name="램머재료비" localSheetId="0">[37]시설물일위!#REF!</definedName>
    <definedName name="램프" localSheetId="0">[41]단가조사!#REF!</definedName>
    <definedName name="랴" localSheetId="1" hidden="1">{#N/A,#N/A,FALSE,"예상손익";#N/A,#N/A,FALSE,"관리분석";#N/A,#N/A,FALSE,"장비분석";#N/A,#N/A,FALSE,"준설분석";#N/A,#N/A,FALSE,"철구분석"}</definedName>
    <definedName name="랴" hidden="1">{#N/A,#N/A,FALSE,"예상손익";#N/A,#N/A,FALSE,"관리분석";#N/A,#N/A,FALSE,"장비분석";#N/A,#N/A,FALSE,"준설분석";#N/A,#N/A,FALSE,"철구분석"}</definedName>
    <definedName name="러" localSheetId="1" hidden="1">{"'자리배치도'!$AG$1:$CI$28"}</definedName>
    <definedName name="러" hidden="1">{"'자리배치도'!$AG$1:$CI$28"}</definedName>
    <definedName name="러러럴" localSheetId="1" hidden="1">{#N/A,#N/A,FALSE,"주간공정";#N/A,#N/A,FALSE,"주간보고";#N/A,#N/A,FALSE,"주간공정표"}</definedName>
    <definedName name="러러럴" hidden="1">{#N/A,#N/A,FALSE,"주간공정";#N/A,#N/A,FALSE,"주간보고";#N/A,#N/A,FALSE,"주간공정표"}</definedName>
    <definedName name="러하허ㅏㅘ" localSheetId="1" hidden="1">{#N/A,#N/A,FALSE,"표지목차"}</definedName>
    <definedName name="러하허ㅏㅘ" hidden="1">{#N/A,#N/A,FALSE,"표지목차"}</definedName>
    <definedName name="러헐" localSheetId="1" hidden="1">{#N/A,#N/A,FALSE,"도급대비시행율";#N/A,#N/A,FALSE,"결의서";#N/A,#N/A,FALSE,"내역서";#N/A,#N/A,FALSE,"도급예상"}</definedName>
    <definedName name="러헐" hidden="1">{#N/A,#N/A,FALSE,"도급대비시행율";#N/A,#N/A,FALSE,"결의서";#N/A,#N/A,FALSE,"내역서";#N/A,#N/A,FALSE,"도급예상"}</definedName>
    <definedName name="러ㅏㄹ" localSheetId="1" hidden="1">{#N/A,#N/A,FALSE,"주간공정";#N/A,#N/A,FALSE,"주간보고";#N/A,#N/A,FALSE,"주간공정표"}</definedName>
    <definedName name="러ㅏㄹ" hidden="1">{#N/A,#N/A,FALSE,"주간공정";#N/A,#N/A,FALSE,"주간보고";#N/A,#N/A,FALSE,"주간공정표"}</definedName>
    <definedName name="런너너너너너" localSheetId="1" hidden="1">{#N/A,#N/A,FALSE,"주간공정";#N/A,#N/A,FALSE,"주간보고";#N/A,#N/A,FALSE,"주간공정표"}</definedName>
    <definedName name="런너너너너너" hidden="1">{#N/A,#N/A,FALSE,"주간공정";#N/A,#N/A,FALSE,"주간보고";#N/A,#N/A,FALSE,"주간공정표"}</definedName>
    <definedName name="렃퍼ㅗ" localSheetId="1" hidden="1">{#N/A,#N/A,FALSE,"집계표"}</definedName>
    <definedName name="렃퍼ㅗ" hidden="1">{#N/A,#N/A,FALSE,"집계표"}</definedName>
    <definedName name="레_무근1" localSheetId="0">[26]수량산출!#REF!</definedName>
    <definedName name="레미콘무노" localSheetId="0">#REF!</definedName>
    <definedName name="레미콘무재" localSheetId="0">#REF!</definedName>
    <definedName name="레미콘소노" localSheetId="0">#REF!</definedName>
    <definedName name="레미콘소재" localSheetId="0">#REF!</definedName>
    <definedName name="레미콘철" localSheetId="0">#REF!</definedName>
    <definedName name="레미콘철노" localSheetId="0">#REF!</definedName>
    <definedName name="레미콘철재" localSheetId="0">#REF!</definedName>
    <definedName name="려ㅛ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 localSheetId="1" hidden="1">{#N/A,#N/A,FALSE,"변경관리예산";#N/A,#N/A,FALSE,"변경장비예산";#N/A,#N/A,FALSE,"변경준설예산";#N/A,#N/A,FALSE,"변경철구예산"}</definedName>
    <definedName name="련" hidden="1">{#N/A,#N/A,FALSE,"변경관리예산";#N/A,#N/A,FALSE,"변경장비예산";#N/A,#N/A,FALSE,"변경준설예산";#N/A,#N/A,FALSE,"변경철구예산"}</definedName>
    <definedName name="로헝ㄱ" localSheetId="1" hidden="1">{#N/A,#N/A,FALSE,"집계표"}</definedName>
    <definedName name="로헝ㄱ" hidden="1">{#N/A,#N/A,FALSE,"집계표"}</definedName>
    <definedName name="로ㅓㅇ" localSheetId="0">#REF!</definedName>
    <definedName name="롤라경비" localSheetId="0">[37]시설물일위!#REF!</definedName>
    <definedName name="롤라노무비" localSheetId="0">[37]시설물일위!#REF!</definedName>
    <definedName name="롤라재료비" localSheetId="0">[37]시설물일위!#REF!</definedName>
    <definedName name="롷ㅎㅎㅎㅎ" localSheetId="1" hidden="1">{#N/A,#N/A,FALSE,"집계표"}</definedName>
    <definedName name="롷ㅎㅎㅎㅎ" hidden="1">{#N/A,#N/A,FALSE,"집계표"}</definedName>
    <definedName name="롸" hidden="1">#REF!</definedName>
    <definedName name="뢰" hidden="1">#REF!</definedName>
    <definedName name="료" localSheetId="1" hidden="1">{"'용역비'!$A$4:$C$8"}</definedName>
    <definedName name="료" hidden="1">{"'용역비'!$A$4:$C$8"}</definedName>
    <definedName name="루___핑___공" localSheetId="0">[29]노임단가!#REF!</definedName>
    <definedName name="루사" hidden="1">#REF!</definedName>
    <definedName name="룸" localSheetId="1" hidden="1">{#N/A,#N/A,FALSE,"사업총괄";#N/A,#N/A,FALSE,"장비사업";#N/A,#N/A,FALSE,"철구사업";#N/A,#N/A,FALSE,"준설사업"}</definedName>
    <definedName name="룸" hidden="1">{#N/A,#N/A,FALSE,"사업총괄";#N/A,#N/A,FALSE,"장비사업";#N/A,#N/A,FALSE,"철구사업";#N/A,#N/A,FALSE,"준설사업"}</definedName>
    <definedName name="류인숙" localSheetId="0">[42]공량산출서!#REF!</definedName>
    <definedName name="류인숙2" localSheetId="0">'[43]일위(설)'!#REF!</definedName>
    <definedName name="류효정" localSheetId="1" hidden="1">{"'Firr(선)'!$AS$1:$AY$62","'Firr(사)'!$AS$1:$AY$62","'Firr(회)'!$AS$1:$AY$62","'Firr(선)'!$L$1:$V$62","'Firr(사)'!$L$1:$V$62","'Firr(회)'!$L$1:$V$62"}</definedName>
    <definedName name="류효정" hidden="1">{"'Firr(선)'!$AS$1:$AY$62","'Firr(사)'!$AS$1:$AY$62","'Firr(회)'!$AS$1:$AY$62","'Firr(선)'!$L$1:$V$62","'Firr(사)'!$L$1:$V$62","'Firr(회)'!$L$1:$V$62"}</definedName>
    <definedName name="류ㅣㅏ" localSheetId="1" hidden="1">{#N/A,#N/A,FALSE,"집계표"}</definedName>
    <definedName name="류ㅣㅏ" hidden="1">{#N/A,#N/A,FALSE,"집계표"}</definedName>
    <definedName name="를" localSheetId="1" hidden="1">#REF!</definedName>
    <definedName name="를" hidden="1">#REF!</definedName>
    <definedName name="리___벳___공" localSheetId="0">[29]노임단가!#REF!</definedName>
    <definedName name="ㄻㄴㄹㅇㄴㅁㄻㄴ" localSheetId="1" hidden="1">{#N/A,#N/A,FALSE,"견적갑지";#N/A,#N/A,FALSE,"총괄표";#N/A,#N/A,FALSE,"철골공사";#N/A,#N/A,FALSE,"토목공사";#N/A,#N/A,FALSE,"판넬전기공사"}</definedName>
    <definedName name="ㄻㄴㄹㅇㄴㅁㄻㄴ" hidden="1">{#N/A,#N/A,FALSE,"견적갑지";#N/A,#N/A,FALSE,"총괄표";#N/A,#N/A,FALSE,"철골공사";#N/A,#N/A,FALSE,"토목공사";#N/A,#N/A,FALSE,"판넬전기공사"}</definedName>
    <definedName name="ㄼㅈㅇㄴ" localSheetId="1" hidden="1">{#N/A,#N/A,FALSE,"명세표"}</definedName>
    <definedName name="ㄼㅈㅇㄴ" hidden="1">{#N/A,#N/A,FALSE,"명세표"}</definedName>
    <definedName name="ㄽㅎㅇㄱ" localSheetId="1" hidden="1">{"'자리배치도'!$AG$1:$CI$28"}</definedName>
    <definedName name="ㄽㅎㅇㄱ" hidden="1">{"'자리배치도'!$AG$1:$CI$28"}</definedName>
    <definedName name="ㄿ호ㅗㅗ" localSheetId="1" hidden="1">{#N/A,#N/A,FALSE,"집계표"}</definedName>
    <definedName name="ㄿ호ㅗㅗ" hidden="1">{#N/A,#N/A,FALSE,"집계표"}</definedName>
    <definedName name="ㅀㄹ" localSheetId="1" hidden="1">{#N/A,#N/A,TRUE,"토적및재료집계";#N/A,#N/A,TRUE,"토적및재료집계";#N/A,#N/A,TRUE,"단위량"}</definedName>
    <definedName name="ㅀㄹ" hidden="1">{#N/A,#N/A,TRUE,"토적및재료집계";#N/A,#N/A,TRUE,"토적및재료집계";#N/A,#N/A,TRUE,"단위량"}</definedName>
    <definedName name="ㅀㅀㄴ" localSheetId="1" hidden="1">{#N/A,#N/A,FALSE,"조골재"}</definedName>
    <definedName name="ㅀㅀㄴ" hidden="1">{#N/A,#N/A,FALSE,"조골재"}</definedName>
    <definedName name="ㅀㅅㄱ" localSheetId="1" hidden="1">{#N/A,#N/A,FALSE,"Sheet6"}</definedName>
    <definedName name="ㅀㅅㄱ" hidden="1">{#N/A,#N/A,FALSE,"Sheet6"}</definedName>
    <definedName name="ㅀㅇ" localSheetId="1" hidden="1">{#N/A,#N/A,FALSE,"집계표"}</definedName>
    <definedName name="ㅀㅇ" hidden="1">{#N/A,#N/A,FALSE,"집계표"}</definedName>
    <definedName name="ㅀ오ㅓㅎ롱ㄶㄹㄴ" localSheetId="1" hidden="1">{#N/A,#N/A,FALSE,"2~8번"}</definedName>
    <definedName name="ㅀ오ㅓㅎ롱ㄶㄹㄴ" hidden="1">{#N/A,#N/A,FALSE,"2~8번"}</definedName>
    <definedName name="ㅀㅎ" localSheetId="1" hidden="1">{#N/A,#N/A,FALSE,"2~8번"}</definedName>
    <definedName name="ㅀㅎ" hidden="1">{#N/A,#N/A,FALSE,"2~8번"}</definedName>
    <definedName name="ㅀ허" localSheetId="1" hidden="1">{#N/A,#N/A,FALSE,"CCTV"}</definedName>
    <definedName name="ㅀ허" hidden="1">{#N/A,#N/A,FALSE,"CCTV"}</definedName>
    <definedName name="ㅁ" localSheetId="0">견적서!ㅁ</definedName>
    <definedName name="ㅁ" localSheetId="1" hidden="1">#REF!</definedName>
    <definedName name="ㅁ0" localSheetId="0">#REF!</definedName>
    <definedName name="ㅁ01" localSheetId="0">#REF!</definedName>
    <definedName name="ㅁ1" localSheetId="0">#REF!</definedName>
    <definedName name="ㅁ100" localSheetId="0">#REF!</definedName>
    <definedName name="ㅁ1000" localSheetId="0">#REF!</definedName>
    <definedName name="ㅁ101" localSheetId="0">[44]철거산출근거!#REF!</definedName>
    <definedName name="ㅁ1700" localSheetId="0">#REF!</definedName>
    <definedName name="ㅁ1800" localSheetId="0">#REF!</definedName>
    <definedName name="ㅁ1882" localSheetId="0">#REF!</definedName>
    <definedName name="ㅁ201" localSheetId="0">[44]철거산출근거!#REF!</definedName>
    <definedName name="ㅁ219" localSheetId="0">#REF!</definedName>
    <definedName name="ㅁ2200" localSheetId="0">#REF!</definedName>
    <definedName name="ㅁ222" localSheetId="0">#REF!</definedName>
    <definedName name="ㅁ2400" localSheetId="0">#REF!</definedName>
    <definedName name="ㅁ500" localSheetId="0">#REF!</definedName>
    <definedName name="ㅁ636" localSheetId="0">#REF!</definedName>
    <definedName name="ㅁ8529" localSheetId="0">'[45]일위대가(가설)'!#REF!</definedName>
    <definedName name="ㅁㄱㄷㅋㄴㅇ" localSheetId="1" hidden="1">{#N/A,#N/A,FALSE,"집계표"}</definedName>
    <definedName name="ㅁㄱㄷㅋㄴㅇ" hidden="1">{#N/A,#N/A,FALSE,"집계표"}</definedName>
    <definedName name="ㅁㄴ" localSheetId="1" hidden="1">{#N/A,#N/A,FALSE,"견적조건";#N/A,#N/A,FALSE,"산출근거"}</definedName>
    <definedName name="ㅁㄴ" hidden="1">{#N/A,#N/A,FALSE,"견적조건";#N/A,#N/A,FALSE,"산출근거"}</definedName>
    <definedName name="ㅁㄴㄴ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ㄷㄱㄱ" localSheetId="1" hidden="1">{#N/A,#N/A,FALSE,"현장 NCR 분석";#N/A,#N/A,FALSE,"현장품질감사";#N/A,#N/A,FALSE,"현장품질감사"}</definedName>
    <definedName name="ㅁㄴㄷㄱㄱ" hidden="1">{#N/A,#N/A,FALSE,"현장 NCR 분석";#N/A,#N/A,FALSE,"현장품질감사";#N/A,#N/A,FALSE,"현장품질감사"}</definedName>
    <definedName name="ㅁㄴㄷㄷ" localSheetId="0">#REF!</definedName>
    <definedName name="ㅁㄴㄹ" localSheetId="1" hidden="1">{#N/A,#N/A,FALSE,"집계표"}</definedName>
    <definedName name="ㅁㄴㄹ" hidden="1">{#N/A,#N/A,FALSE,"집계표"}</definedName>
    <definedName name="ㅁㄴㄹㅇㅀ루ㅗ후" localSheetId="1" hidden="1">{"'별표'!$N$220"}</definedName>
    <definedName name="ㅁㄴㄹㅇㅀ루ㅗ후" hidden="1">{"'별표'!$N$220"}</definedName>
    <definedName name="ㅁㄴㅇ" localSheetId="0">#REF!</definedName>
    <definedName name="ㅁㄴㅇ" localSheetId="1" hidden="1">{#N/A,#N/A,FALSE,"배수1"}</definedName>
    <definedName name="ㅁㄴㅇㄹ" localSheetId="0">#REF!</definedName>
    <definedName name="ㅁㄴㅇㄹ" localSheetId="1" hidden="1">{#N/A,#N/A,TRUE,"토적및재료집계";#N/A,#N/A,TRUE,"토적및재료집계";#N/A,#N/A,TRUE,"단위량"}</definedName>
    <definedName name="ㅁㄴㅇㄹㄴㄹ" localSheetId="1" hidden="1">{#N/A,"수불부",FALSE,"사급자재수불서";#N/A,"수불부",FALSE,"사급자재수불서"}</definedName>
    <definedName name="ㅁㄴㅇㄹㄴㄹ" hidden="1">{#N/A,"수불부",FALSE,"사급자재수불서";#N/A,"수불부",FALSE,"사급자재수불서"}</definedName>
    <definedName name="ㅁㄴㅇ롷" localSheetId="0">#REF!</definedName>
    <definedName name="ㅁㄴㅇ류" hidden="1">#REF!</definedName>
    <definedName name="ㅁㄴㅇㄻㄴㅇㄹㄴ" hidden="1">#REF!</definedName>
    <definedName name="ㅁㄴㅇㄻㄴㅇㄻㄴㄹ" localSheetId="1" hidden="1">{#N/A,#N/A,FALSE,"명세표"}</definedName>
    <definedName name="ㅁㄴㅇㄻㄴㅇㄻㄴㄹ" hidden="1">{#N/A,#N/A,FALSE,"명세표"}</definedName>
    <definedName name="ㅁㄴㅇㄻㄹ" localSheetId="1" hidden="1">{#N/A,"수불부",FALSE,"사급자재수불서";#N/A,"수불부",FALSE,"사급자재수불서"}</definedName>
    <definedName name="ㅁㄴㅇㄻㄹ" hidden="1">{#N/A,"수불부",FALSE,"사급자재수불서";#N/A,"수불부",FALSE,"사급자재수불서"}</definedName>
    <definedName name="ㅁㄴㅇㅁ" hidden="1">{"'용역비'!$A$4:$C$8"}</definedName>
    <definedName name="ㅁㄴㅇㅁㄴㅇ" localSheetId="1" hidden="1">#REF!</definedName>
    <definedName name="ㅁㄴㅇㅁㄴㅇ" hidden="1">#REF!</definedName>
    <definedName name="ㅁㄴㅇㅁㅌㅋ" localSheetId="1" hidden="1">{#N/A,#N/A,FALSE,"집계표"}</definedName>
    <definedName name="ㅁㄴㅇㅁㅌㅋ" hidden="1">{#N/A,#N/A,FALSE,"집계표"}</definedName>
    <definedName name="ㅁㄴㅇㅌㅋ" localSheetId="1" hidden="1">{#N/A,#N/A,FALSE,"명세표"}</definedName>
    <definedName name="ㅁㄴㅇㅌㅋ" hidden="1">{#N/A,#N/A,FALSE,"명세표"}</definedName>
    <definedName name="ㅁㄴ아랴" localSheetId="1" hidden="1">{#N/A,#N/A,FALSE,"집계표"}</definedName>
    <definedName name="ㅁㄴ아랴" hidden="1">{#N/A,#N/A,FALSE,"집계표"}</definedName>
    <definedName name="ㅁㄴ아ㅓㄹ킽" localSheetId="1" hidden="1">{#N/A,#N/A,FALSE,"집계표"}</definedName>
    <definedName name="ㅁㄴ아ㅓㄹ킽" hidden="1">{#N/A,#N/A,FALSE,"집계표"}</definedName>
    <definedName name="ㅁㄴ아ㅓㅎ" localSheetId="1" hidden="1">{#N/A,#N/A,FALSE,"집계표"}</definedName>
    <definedName name="ㅁㄴ아ㅓㅎ" hidden="1">{#N/A,#N/A,FALSE,"집계표"}</definedName>
    <definedName name="ㅁㄴ얼" localSheetId="1" hidden="1">{#N/A,#N/A,FALSE,"집계표"}</definedName>
    <definedName name="ㅁㄴ얼" hidden="1">{#N/A,#N/A,FALSE,"집계표"}</definedName>
    <definedName name="ㅁㄴㅊㅍㅁㅌㅊ펌ㄴㅇㄹ" hidden="1">#REF!</definedName>
    <definedName name="ㅁㄴㅌㄴ" localSheetId="1" hidden="1">{"'자리배치도'!$AG$1:$CI$28"}</definedName>
    <definedName name="ㅁㄴㅌㄴ" hidden="1">{"'자리배치도'!$AG$1:$CI$28"}</definedName>
    <definedName name="ㅁ날어" localSheetId="1" hidden="1">{#N/A,#N/A,FALSE,"집계표"}</definedName>
    <definedName name="ㅁ날어" hidden="1">{#N/A,#N/A,FALSE,"집계표"}</definedName>
    <definedName name="ㅁ널머밀ㅇㄴ" localSheetId="1" hidden="1">{#N/A,#N/A,FALSE,"집계표"}</definedName>
    <definedName name="ㅁ널머밀ㅇㄴ" hidden="1">{#N/A,#N/A,FALSE,"집계표"}</definedName>
    <definedName name="ㅁ널이ㅏㅓㄴ" localSheetId="1" hidden="1">{#N/A,#N/A,FALSE,"집계표"}</definedName>
    <definedName name="ㅁ널이ㅏㅓㄴ" hidden="1">{#N/A,#N/A,FALSE,"집계표"}</definedName>
    <definedName name="ㅁ니ㅏㅎㅋㅇ" localSheetId="1" hidden="1">{#N/A,#N/A,FALSE,"집계표"}</definedName>
    <definedName name="ㅁ니ㅏㅎㅋㅇ" hidden="1">{#N/A,#N/A,FALSE,"집계표"}</definedName>
    <definedName name="ㅁㄶ리ㅏㅓ" localSheetId="1" hidden="1">{#N/A,#N/A,FALSE,"집계표"}</definedName>
    <definedName name="ㅁㄶ리ㅏㅓ" hidden="1">{#N/A,#N/A,FALSE,"집계표"}</definedName>
    <definedName name="ㅁㄶㅇ" localSheetId="1" hidden="1">{#N/A,#N/A,FALSE,"집계표"}</definedName>
    <definedName name="ㅁㄶㅇ" hidden="1">{#N/A,#N/A,FALSE,"집계표"}</definedName>
    <definedName name="ㅁㄷ나ㅓㅇㅇㅌ" localSheetId="1" hidden="1">{#N/A,#N/A,FALSE,"집계표"}</definedName>
    <definedName name="ㅁㄷ나ㅓㅇㅇㅌ" hidden="1">{#N/A,#N/A,FALSE,"집계표"}</definedName>
    <definedName name="ㅁㄹㅇㄴㅇㄹ" localSheetId="1" hidden="1">{#N/A,"수불부",FALSE,"사급자재수불서";#N/A,"수불부",FALSE,"사급자재수불서"}</definedName>
    <definedName name="ㅁㄹㅇㄴㅇㄹ" hidden="1">{#N/A,"수불부",FALSE,"사급자재수불서";#N/A,"수불부",FALSE,"사급자재수불서"}</definedName>
    <definedName name="ㅁㄻㄴㅇㄹㄴㅇㄹㄴ" hidden="1">#REF!</definedName>
    <definedName name="ㅁㄻㅇㄹㄴ" localSheetId="1" hidden="1">{#N/A,"수불부",FALSE,"사급자재수불서";#N/A,"수불부",FALSE,"사급자재수불서"}</definedName>
    <definedName name="ㅁㄻㅇㄹㄴ" hidden="1">{#N/A,"수불부",FALSE,"사급자재수불서";#N/A,"수불부",FALSE,"사급자재수불서"}</definedName>
    <definedName name="ㅁㅁ" localSheetId="0" hidden="1">#REF!</definedName>
    <definedName name="ㅁㅁ" localSheetId="1" hidden="1">#REF!</definedName>
    <definedName name="ㅁㅁ" hidden="1">#REF!</definedName>
    <definedName name="ㅁㅁㅁ" localSheetId="0" hidden="1">#REF!</definedName>
    <definedName name="ㅁㅁㅁ" hidden="1">#REF!</definedName>
    <definedName name="ㅁㅁㅁㅁ" localSheetId="1" hidden="1">{"'용역비'!$A$4:$C$8"}</definedName>
    <definedName name="ㅁㅁㅁㅁ" hidden="1">{"'용역비'!$A$4:$C$8"}</definedName>
    <definedName name="ㅁㅁㅁㅁㅁ" localSheetId="1" hidden="1">{#N/A,#N/A,FALSE,"손익표지";#N/A,#N/A,FALSE,"손익계산";#N/A,#N/A,FALSE,"일반관리비";#N/A,#N/A,FALSE,"영업외수익";#N/A,#N/A,FALSE,"영업외비용";#N/A,#N/A,FALSE,"매출액";#N/A,#N/A,FALSE,"요약손익";#N/A,#N/A,FALSE,"요약대차";#N/A,#N/A,FALSE,"매출채권현황";#N/A,#N/A,FALSE,"매출채권명세"}</definedName>
    <definedName name="ㅁㅁㅁㅁㅁ" hidden="1">{#N/A,#N/A,FALSE,"전력간선"}</definedName>
    <definedName name="ㅁㅁㅁㅁㅁㅁ" hidden="1">#REF!</definedName>
    <definedName name="ㅁㅁㅁㅁㅁㅁㅁㅁㅁㅁㅁㅁㅁㅁㅁ" localSheetId="1" hidden="1">{#N/A,#N/A,FALSE,"명세표"}</definedName>
    <definedName name="ㅁㅁㅁㅁㅁㅁㅁㅁㅁㅁㅁㅁㅁㅁㅁ" hidden="1">{#N/A,#N/A,FALSE,"명세표"}</definedName>
    <definedName name="ㅁㅁㅈㄴ" localSheetId="1" hidden="1">{#N/A,#N/A,FALSE,"명세표"}</definedName>
    <definedName name="ㅁㅁㅈㄴ" hidden="1">{#N/A,#N/A,FALSE,"명세표"}</definedName>
    <definedName name="ㅁㅅㅅㅁㄱㅈ"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 localSheetId="1" hidden="1">{"'별표'!$N$220"}</definedName>
    <definedName name="ㅁㅇㄴ" hidden="1">{"'별표'!$N$220"}</definedName>
    <definedName name="ㅁㅇㄴㄴㅇ" localSheetId="1" hidden="1">{#N/A,#N/A,FALSE,"배수2"}</definedName>
    <definedName name="ㅁㅇㄴㄴㅇ" hidden="1">{#N/A,#N/A,FALSE,"배수2"}</definedName>
    <definedName name="ㅁㅇㄴ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나ㅓ키ㅏㄴ" localSheetId="1" hidden="1">{#N/A,#N/A,FALSE,"집계표"}</definedName>
    <definedName name="ㅁㅇ나ㅓ키ㅏㄴ" hidden="1">{#N/A,#N/A,FALSE,"집계표"}</definedName>
    <definedName name="ㅁㅇㄹ" localSheetId="0">#REF!</definedName>
    <definedName name="ㅁㅇㄹㄴㄻ" localSheetId="1" hidden="1">{"'Sheet1'!$D$19","'Sheet1'!$B$22:$E$22"}</definedName>
    <definedName name="ㅁㅇㄹㄴㄻ" hidden="1">{"'Sheet1'!$D$19","'Sheet1'!$B$22:$E$22"}</definedName>
    <definedName name="ㅁㅇㄹㄴㅁㅇㄹㄴ" localSheetId="1"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1" hidden="1">{#N/A,"수불부",FALSE,"사급자재수불서";#N/A,"수불부",FALSE,"사급자재수불서"}</definedName>
    <definedName name="ㅁㅇㄹㄴㅇㄹㄴㅇㄹ" hidden="1">{#N/A,"수불부",FALSE,"사급자재수불서";#N/A,"수불부",FALSE,"사급자재수불서"}</definedName>
    <definedName name="ㅁㅇㄹㅇㅎㄻㅍ" localSheetId="1" hidden="1">{#N/A,#N/A,FALSE,"집계표"}</definedName>
    <definedName name="ㅁㅇㄹㅇㅎㄻㅍ" hidden="1">{#N/A,#N/A,FALSE,"집계표"}</definedName>
    <definedName name="ㅁㅇㅇ" localSheetId="1" hidden="1">{#N/A,#N/A,FALSE,"Sheet1"}</definedName>
    <definedName name="ㅁㅇㅇ" hidden="1">{#N/A,#N/A,FALSE,"Sheet1"}</definedName>
    <definedName name="ㅁ인ㅍㅁ닟ㅍㅁㄴㅇㄹ" hidden="1">#REF!</definedName>
    <definedName name="ㅁ읾ㄴㅇㄻ" hidden="1">#REF!</definedName>
    <definedName name="ㅁㅈㄷ" localSheetId="1" hidden="1">{#N/A,#N/A,FALSE,"배수1"}</definedName>
    <definedName name="ㅁㅈㄷ" hidden="1">{#N/A,#N/A,FALSE,"배수1"}</definedName>
    <definedName name="ㅁㅈㄷㅅㅂㄱ흎ㅊ퓨" hidden="1">#REF!</definedName>
    <definedName name="ㅁㅈㅂㄷㄺㅂ" localSheetId="1" hidden="1">{#N/A,#N/A,FALSE,"집계표"}</definedName>
    <definedName name="ㅁㅈㅂㄷㄺㅂ" hidden="1">{#N/A,#N/A,FALSE,"집계표"}</definedName>
    <definedName name="ㅁㅈ뱔ㅇ" localSheetId="1" hidden="1">{#N/A,#N/A,FALSE,"집계표"}</definedName>
    <definedName name="ㅁㅈ뱔ㅇ" hidden="1">{#N/A,#N/A,FALSE,"집계표"}</definedName>
    <definedName name="ㅁㅊㅇㅍㅁㄴㅇㄻㄴㅇㄹ" hidden="1">#REF!</definedName>
    <definedName name="ㅁㅋㄴ이ㅏㄹ" localSheetId="1" hidden="1">{#N/A,#N/A,FALSE,"집계표"}</definedName>
    <definedName name="ㅁㅋㄴ이ㅏㄹ" hidden="1">{#N/A,#N/A,FALSE,"집계표"}</definedName>
    <definedName name="ㅁㅎ이ㅏ" localSheetId="1" hidden="1">{#N/A,#N/A,FALSE,"집계표"}</definedName>
    <definedName name="ㅁㅎ이ㅏ" hidden="1">{#N/A,#N/A,FALSE,"집계표"}</definedName>
    <definedName name="ㅁㅎㅎ" hidden="1">#REF!</definedName>
    <definedName name="마" localSheetId="0" hidden="1">{#N/A,#N/A,FALSE,"견적갑지";#N/A,#N/A,FALSE,"총괄표";#N/A,#N/A,FALSE,"철골공사";#N/A,#N/A,FALSE,"토목공사";#N/A,#N/A,FALSE,"판넬전기공사"}</definedName>
    <definedName name="마" hidden="1">{#N/A,#N/A,FALSE,"견적갑지";#N/A,#N/A,FALSE,"총괄표";#N/A,#N/A,FALSE,"철골공사";#N/A,#N/A,FALSE,"토목공사";#N/A,#N/A,FALSE,"판넬전기공사"}</definedName>
    <definedName name="마감" localSheetId="1" hidden="1">{#N/A,#N/A,FALSE,"견적조건";#N/A,#N/A,FALSE,"산출근거"}</definedName>
    <definedName name="마감" hidden="1">{#N/A,#N/A,FALSE,"갑지";#N/A,#N/A,FALSE,"개요";#N/A,#N/A,FALSE,"비목별";#N/A,#N/A,FALSE,"건물별";#N/A,#N/A,FALSE,"기구표";#N/A,#N/A,FALSE,"직원투입"}</definedName>
    <definedName name="마널이ㅏ" localSheetId="1" hidden="1">{#N/A,#N/A,FALSE,"집계표"}</definedName>
    <definedName name="마널이ㅏ" hidden="1">{#N/A,#N/A,FALSE,"집계표"}</definedName>
    <definedName name="마부_우마차포함" localSheetId="0">[29]노임단가!#REF!</definedName>
    <definedName name="마케담경" localSheetId="0">#REF!</definedName>
    <definedName name="마케담노무" localSheetId="0">#REF!</definedName>
    <definedName name="마케담재료" localSheetId="0">#REF!</definedName>
    <definedName name="만득이" localSheetId="1" hidden="1">{#N/A,#N/A,FALSE,"2~8번"}</definedName>
    <definedName name="만득이" hidden="1">{#N/A,#N/A,FALSE,"2~8번"}</definedName>
    <definedName name="말" localSheetId="0">BlankMacro1</definedName>
    <definedName name="말뚝박기노" localSheetId="0">[33]시설물!#REF!</definedName>
    <definedName name="말뚝박기재" localSheetId="0">[33]시설물!#REF!</definedName>
    <definedName name="망루"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 hidden="1">#REF!</definedName>
    <definedName name="매입세액" localSheetId="1" hidden="1">{#N/A,#N/A,FALSE,"예상손익";#N/A,#N/A,FALSE,"관리분석";#N/A,#N/A,FALSE,"장비분석";#N/A,#N/A,FALSE,"준설분석";#N/A,#N/A,FALSE,"철구분석"}</definedName>
    <definedName name="매입세액" hidden="1">{#N/A,#N/A,FALSE,"예상손익";#N/A,#N/A,FALSE,"관리분석";#N/A,#N/A,FALSE,"장비분석";#N/A,#N/A,FALSE,"준설분석";#N/A,#N/A,FALSE,"철구분석"}</definedName>
    <definedName name="매출액" hidden="1">[100]인사자료총집계!#REF!</definedName>
    <definedName name="매화4노무" localSheetId="0">#REF!</definedName>
    <definedName name="매화4재료" localSheetId="0">#REF!</definedName>
    <definedName name="매화6노무" localSheetId="0">#REF!</definedName>
    <definedName name="매화6재료" localSheetId="0">#REF!</definedName>
    <definedName name="매화8노무" localSheetId="0">#REF!</definedName>
    <definedName name="매화8재료" localSheetId="0">#REF!</definedName>
    <definedName name="맥문동" localSheetId="0">#REF!</definedName>
    <definedName name="맥문동1" localSheetId="0">[25]단가조사!#REF!</definedName>
    <definedName name="맨_사" localSheetId="0">#REF!</definedName>
    <definedName name="맨홀집계표" localSheetId="1" hidden="1">{#N/A,#N/A,FALSE,"포장단가"}</definedName>
    <definedName name="맨홀집계표" hidden="1">{#N/A,#N/A,FALSE,"포장단가"}</definedName>
    <definedName name="머" localSheetId="1" hidden="1">{"'자리배치도'!$AG$1:$CI$28"}</definedName>
    <definedName name="머" hidden="1">{"'자리배치도'!$AG$1:$CI$28"}</definedName>
    <definedName name="메타10노무" localSheetId="0">#REF!</definedName>
    <definedName name="메타10재료" localSheetId="0">#REF!</definedName>
    <definedName name="메타5노무" localSheetId="0">#REF!</definedName>
    <definedName name="메타5재료" localSheetId="0">#REF!</definedName>
    <definedName name="메타6노무" localSheetId="0">#REF!</definedName>
    <definedName name="메타6재료" localSheetId="0">#REF!</definedName>
    <definedName name="메타8노무" localSheetId="0">#REF!</definedName>
    <definedName name="메타8재료" localSheetId="0">#REF!</definedName>
    <definedName name="면적" localSheetId="0">#REF!</definedName>
    <definedName name="명단" localSheetId="1" hidden="1">{#N/A,"수불부",FALSE,"사급자재수불서";#N/A,"수불부",FALSE,"사급자재수불서"}</definedName>
    <definedName name="명단" hidden="1">{#N/A,"수불부",FALSE,"사급자재수불서";#N/A,"수불부",FALSE,"사급자재수불서"}</definedName>
    <definedName name="명사" localSheetId="1" hidden="1">{#N/A,#N/A,FALSE,"CCTV"}</definedName>
    <definedName name="명사" hidden="1">{#N/A,#N/A,FALSE,"CCTV"}</definedName>
    <definedName name="명사기" localSheetId="1" hidden="1">{#N/A,#N/A,FALSE,"CCTV"}</definedName>
    <definedName name="명사기" hidden="1">{#N/A,#N/A,FALSE,"CCTV"}</definedName>
    <definedName name="명사기공" localSheetId="1" hidden="1">{#N/A,#N/A,FALSE,"CCTV"}</definedName>
    <definedName name="명사기공" hidden="1">{#N/A,#N/A,FALSE,"CCTV"}</definedName>
    <definedName name="명일" localSheetId="1" hidden="1">{#N/A,#N/A,FALSE,"속도"}</definedName>
    <definedName name="명일" hidden="1">{#N/A,#N/A,FALSE,"속도"}</definedName>
    <definedName name="명칭" localSheetId="0">#REF!</definedName>
    <definedName name="모" localSheetId="1" hidden="1">{#N/A,#N/A,FALSE,"변경관리예산";#N/A,#N/A,FALSE,"변경장비예산";#N/A,#N/A,FALSE,"변경준설예산";#N/A,#N/A,FALSE,"변경철구예산"}</definedName>
    <definedName name="모" hidden="1">{#N/A,#N/A,FALSE,"변경관리예산";#N/A,#N/A,FALSE,"변경장비예산";#N/A,#N/A,FALSE,"변경준설예산";#N/A,#N/A,FALSE,"변경철구예산"}</definedName>
    <definedName name="모과나무" localSheetId="0">#REF!</definedName>
    <definedName name="모냐" hidden="1">#REF!</definedName>
    <definedName name="모래__분사공" localSheetId="0">[29]노임단가!#REF!</definedName>
    <definedName name="모래노" localSheetId="0">#REF!</definedName>
    <definedName name="모래막이노" localSheetId="0">#REF!</definedName>
    <definedName name="모래막이재" localSheetId="0">#REF!</definedName>
    <definedName name="모래사장노" localSheetId="0">#REF!</definedName>
    <definedName name="모래사장재" localSheetId="0">#REF!</definedName>
    <definedName name="모래재" localSheetId="0">#REF!</definedName>
    <definedName name="모래필터층경비" localSheetId="0">#REF!</definedName>
    <definedName name="모래필터층노무비" localSheetId="0">#REF!</definedName>
    <definedName name="모래필터층재료비" localSheetId="0">#REF!</definedName>
    <definedName name="모터경" localSheetId="0">#REF!</definedName>
    <definedName name="모터노무비" localSheetId="0">#REF!</definedName>
    <definedName name="모터재료" localSheetId="0">#REF!</definedName>
    <definedName name="목" localSheetId="0">#REF!</definedName>
    <definedName name="목도공" localSheetId="0">#REF!</definedName>
    <definedName name="목돈입력" localSheetId="0">#REF!</definedName>
    <definedName name="목록" localSheetId="0">#REF!</definedName>
    <definedName name="목백합" localSheetId="0">#REF!</definedName>
    <definedName name="목재가공" localSheetId="0">#REF!</definedName>
    <definedName name="목재틀" localSheetId="1" hidden="1">{#N/A,#N/A,FALSE,"CCTV"}</definedName>
    <definedName name="목재틀" hidden="1">{#N/A,#N/A,FALSE,"CCTV"}</definedName>
    <definedName name="목재틀갑지" localSheetId="1" hidden="1">{#N/A,#N/A,FALSE,"CCTV"}</definedName>
    <definedName name="목재틀갑지" hidden="1">{#N/A,#N/A,FALSE,"CCTV"}</definedName>
    <definedName name="목차" localSheetId="1" hidden="1">{#N/A,#N/A,TRUE,"대외공문"}</definedName>
    <definedName name="목차" hidden="1">{#N/A,#N/A,TRUE,"대외공문"}</definedName>
    <definedName name="몰라" hidden="1">{#N/A,#N/A,FALSE,"명세표"}</definedName>
    <definedName name="몰라1" localSheetId="1" hidden="1">{#N/A,#N/A,FALSE,"명세표"}</definedName>
    <definedName name="몰라1" hidden="1">{#N/A,#N/A,FALSE,"명세표"}</definedName>
    <definedName name="몰러" localSheetId="1" hidden="1">[101]수량산출!#REF!</definedName>
    <definedName name="몰러" hidden="1">#REF!</definedName>
    <definedName name="몰탈노" localSheetId="0">#REF!</definedName>
    <definedName name="몰탈재" localSheetId="0">#REF!</definedName>
    <definedName name="무궁화" localSheetId="0">#REF!</definedName>
    <definedName name="무기질노" localSheetId="0">#REF!</definedName>
    <definedName name="무기질재" localSheetId="0">#REF!</definedName>
    <definedName name="무선" hidden="1">{#N/A,#N/A,FALSE,"명세표"}</definedName>
    <definedName name="무선안테나공" localSheetId="0">#REF!</definedName>
    <definedName name="문서" localSheetId="1" hidden="1">{#N/A,#N/A,FALSE,"현장 NCR 분석";#N/A,#N/A,FALSE,"현장품질감사";#N/A,#N/A,FALSE,"현장품질감사"}</definedName>
    <definedName name="문서" hidden="1">{#N/A,#N/A,FALSE,"현장 NCR 분석";#N/A,#N/A,FALSE,"현장품질감사";#N/A,#N/A,FALSE,"현장품질감사"}</definedName>
    <definedName name="문화재" localSheetId="0">#REF!</definedName>
    <definedName name="물" localSheetId="1" hidden="1">{#N/A,#N/A,FALSE,"이태원철근"}</definedName>
    <definedName name="물" hidden="1">{#N/A,#N/A,FALSE,"이태원철근"}</definedName>
    <definedName name="물가" localSheetId="1" hidden="1">{#N/A,#N/A,FALSE,"이태원철근"}</definedName>
    <definedName name="물가" hidden="1">{#N/A,#N/A,FALSE,"이태원철근"}</definedName>
    <definedName name="물가변동내역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 localSheetId="0">#REF!</definedName>
    <definedName name="물가정보" localSheetId="0">#REF!</definedName>
    <definedName name="물경" localSheetId="0">#REF!</definedName>
    <definedName name="물노무" localSheetId="0">#REF!</definedName>
    <definedName name="물ㄹㄹㄹ" localSheetId="1" hidden="1">{#N/A,#N/A,FALSE,"이태원철근"}</definedName>
    <definedName name="물ㄹㄹㄹ" hidden="1">{#N/A,#N/A,FALSE,"이태원철근"}</definedName>
    <definedName name="물량산출랍" localSheetId="1" hidden="1">{#N/A,#N/A,FALSE,"Sheet1"}</definedName>
    <definedName name="물량산출랍" hidden="1">{#N/A,#N/A,FALSE,"Sheet1"}</definedName>
    <definedName name="물재료" localSheetId="0">#REF!</definedName>
    <definedName name="물품제조부분일위대가" localSheetId="1" hidden="1">{#N/A,#N/A,TRUE,"토적및재료집계";#N/A,#N/A,TRUE,"토적및재료집계";#N/A,#N/A,TRUE,"단위량"}</definedName>
    <definedName name="물품제조부분일위대가" hidden="1">{#N/A,#N/A,TRUE,"토적및재료집계";#N/A,#N/A,TRUE,"토적및재료집계";#N/A,#N/A,TRUE,"단위량"}</definedName>
    <definedName name="뭐가이태원이야" localSheetId="1" hidden="1">{#N/A,#N/A,FALSE,"이태원철근"}</definedName>
    <definedName name="뭐가이태원이야" hidden="1">{#N/A,#N/A,FALSE,"이태원철근"}</definedName>
    <definedName name="뭐지" localSheetId="1" hidden="1">{#N/A,#N/A,FALSE,"CCTV"}</definedName>
    <definedName name="뭐지" hidden="1">{#N/A,#N/A,FALSE,"CCTV"}</definedName>
    <definedName name="뮻" localSheetId="1" hidden="1">{"'자리배치도'!$AG$1:$CI$28"}</definedName>
    <definedName name="뮻" hidden="1">{"'자리배치도'!$AG$1:$CI$28"}</definedName>
    <definedName name="므ㅓ" localSheetId="1" hidden="1">{#N/A,#N/A,FALSE,"집계표"}</definedName>
    <definedName name="므ㅓ" hidden="1">{#N/A,#N/A,FALSE,"집계표"}</definedName>
    <definedName name="미리보기" localSheetId="0">견적서!미리보기</definedName>
    <definedName name="미송원목" localSheetId="0">#REF!</definedName>
    <definedName name="미이" hidden="1">#REF!</definedName>
    <definedName name="미장공" localSheetId="0">#REF!</definedName>
    <definedName name="미장물량" localSheetId="1" hidden="1">{#N/A,#N/A,FALSE,"Sheet1"}</definedName>
    <definedName name="미장물량" hidden="1">{#N/A,#N/A,FALSE,"Sheet1"}</definedName>
    <definedName name="미ㅣㅁ" localSheetId="1" hidden="1">{#N/A,#N/A,FALSE,"집계표"}</definedName>
    <definedName name="미ㅣㅁ" hidden="1">{#N/A,#N/A,FALSE,"집계표"}</definedName>
    <definedName name="민원관련"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localSheetId="1" hidden="1">{#N/A,#N/A,FALSE,"변경관리예산";#N/A,#N/A,FALSE,"변경장비예산";#N/A,#N/A,FALSE,"변경준설예산";#N/A,#N/A,FALSE,"변경철구예산"}</definedName>
    <definedName name="민원품의" hidden="1">{#N/A,#N/A,FALSE,"변경관리예산";#N/A,#N/A,FALSE,"변경장비예산";#N/A,#N/A,FALSE,"변경준설예산";#N/A,#N/A,FALSE,"변경철구예산"}</definedName>
    <definedName name="ㅂ" localSheetId="1" hidden="1">{#N/A,#N/A,FALSE,"현장 NCR 분석";#N/A,#N/A,FALSE,"현장품질감사";#N/A,#N/A,FALSE,"현장품질감사"}</definedName>
    <definedName name="ㅂ" hidden="1">{#N/A,#N/A,TRUE,"토적및재료집계";#N/A,#N/A,TRUE,"토적및재료집계";#N/A,#N/A,TRUE,"단위량"}</definedName>
    <definedName name="ㅂ2ㅂ2" localSheetId="1" hidden="1">{#N/A,#N/A,FALSE,"배수1"}</definedName>
    <definedName name="ㅂ2ㅂ2" hidden="1">{#N/A,#N/A,FALSE,"배수1"}</definedName>
    <definedName name="ㅂ3ㄱㅂ3ㄱ" localSheetId="1" hidden="1">{#N/A,#N/A,FALSE,"현장 NCR 분석";#N/A,#N/A,FALSE,"현장품질감사";#N/A,#N/A,FALSE,"현장품질감사"}</definedName>
    <definedName name="ㅂ3ㄱㅂ3ㄱ" hidden="1">{#N/A,#N/A,FALSE,"현장 NCR 분석";#N/A,#N/A,FALSE,"현장품질감사";#N/A,#N/A,FALSE,"현장품질감사"}</definedName>
    <definedName name="ㅂ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ㄳㄷㅂㄱ" localSheetId="1" hidden="1">#REF!</definedName>
    <definedName name="ㅂㄷㄳㄷㅂㄱ" hidden="1">#REF!</definedName>
    <definedName name="ㅂㄷ더ㅗㅜ" localSheetId="0">#REF!</definedName>
    <definedName name="ㅂㄷㅅㅄ" localSheetId="1" hidden="1">#REF!</definedName>
    <definedName name="ㅂㄷㅅㅄ" hidden="1">#REF!</definedName>
    <definedName name="ㅂ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ㅈㄴㅇㅁㄹ" localSheetId="1" hidden="1">{#N/A,#N/A,FALSE,"명세표"}</definedName>
    <definedName name="ㅂㅁㅈㄴㅇㅁㄹ" hidden="1">{#N/A,#N/A,FALSE,"명세표"}</definedName>
    <definedName name="ㅂㅂ" localSheetId="0" hidden="1">{#N/A,#N/A,FALSE,"표지"}</definedName>
    <definedName name="ㅂㅂ" hidden="1">{#N/A,#N/A,FALSE,"표지"}</definedName>
    <definedName name="ㅂㅂ3ㄱㅂ"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ㅂ3ㄱ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ㅂㅂ" localSheetId="0">#REF!</definedName>
    <definedName name="ㅂㅂㅂ" localSheetId="1" hidden="1">{#N/A,#N/A,TRUE,"토적및재료집계";#N/A,#N/A,TRUE,"토적및재료집계";#N/A,#N/A,TRUE,"단위량"}</definedName>
    <definedName name="ㅂㅂㅂㅂ" localSheetId="1" hidden="1">{#N/A,#N/A,FALSE,"명세표"}</definedName>
    <definedName name="ㅂㅂㅂㅂ" hidden="1">{#N/A,#N/A,FALSE,"명세표"}</definedName>
    <definedName name="ㅂㅂㅂㅂㅂ" localSheetId="1" hidden="1">{"'별표'!$N$220"}</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1" hidden="1">{"'용역비'!$A$4:$C$8"}</definedName>
    <definedName name="ㅂㅂㅂㅂㅂㅂ" hidden="1">{"'용역비'!$A$4:$C$8"}</definedName>
    <definedName name="ㅂㅂㅂㅂㅂㅂㅂ" localSheetId="1" hidden="1">{#N/A,#N/A,FALSE,"명세표"}</definedName>
    <definedName name="ㅂㅂㅂㅂㅂㅂㅂ" hidden="1">{#N/A,#N/A,FALSE,"명세표"}</definedName>
    <definedName name="ㅂㅂㅂㅂㅂㅂㅂㅂ" localSheetId="1" hidden="1">{#N/A,#N/A,FALSE,"명세표"}</definedName>
    <definedName name="ㅂㅂㅂㅂㅂㅂㅂㅂ" hidden="1">{#N/A,#N/A,FALSE,"명세표"}</definedName>
    <definedName name="ㅂㅂㅂㅂㅂㅂㅂㅂㅂㅂㅂㅂㅂ" localSheetId="1" hidden="1">{#N/A,#N/A,FALSE,"명세표"}</definedName>
    <definedName name="ㅂㅂㅂㅂㅂㅂㅂㅂㅂㅂㅂㅂㅂ" hidden="1">{#N/A,#N/A,FALSE,"명세표"}</definedName>
    <definedName name="ㅂㅈ" localSheetId="0" hidden="1">#REF!</definedName>
    <definedName name="ㅂㅈ" localSheetId="1" hidden="1">#REF!</definedName>
    <definedName name="ㅂㅈ" hidden="1">#REF!</definedName>
    <definedName name="ㅂㅈㄷ" localSheetId="1" hidden="1">{#N/A,#N/A,FALSE,"골재소요량";#N/A,#N/A,FALSE,"골재소요량"}</definedName>
    <definedName name="ㅂㅈㄷ" hidden="1">{#N/A,#N/A,FALSE,"골재소요량";#N/A,#N/A,FALSE,"골재소요량"}</definedName>
    <definedName name="ㅂㅈㄷㄱ" localSheetId="1" hidden="1">{#N/A,#N/A,FALSE,"현장 NCR 분석";#N/A,#N/A,FALSE,"현장품질감사";#N/A,#N/A,FALSE,"현장품질감사"}</definedName>
    <definedName name="ㅂㅈㄷㄱ" hidden="1">{#N/A,#N/A,FALSE,"현장 NCR 분석";#N/A,#N/A,FALSE,"현장품질감사";#N/A,#N/A,FALSE,"현장품질감사"}</definedName>
    <definedName name="ㅂㅈㄷㄷ" localSheetId="1" hidden="1">{#N/A,#N/A,TRUE,"토적및재료집계";#N/A,#N/A,TRUE,"토적및재료집계";#N/A,#N/A,TRUE,"단위량"}</definedName>
    <definedName name="ㅂㅈㄷㄷ" hidden="1">{#N/A,#N/A,TRUE,"토적및재료집계";#N/A,#N/A,TRUE,"토적및재료집계";#N/A,#N/A,TRUE,"단위량"}</definedName>
    <definedName name="ㅂ쟈ㅕㅑㅂ1" localSheetId="1" hidden="1">{#N/A,#N/A,FALSE,"배수1"}</definedName>
    <definedName name="ㅂ쟈ㅕㅑㅂ1" hidden="1">{#N/A,#N/A,FALSE,"배수1"}</definedName>
    <definedName name="ㅂ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0">BlankMacro1</definedName>
    <definedName name="바닥재" localSheetId="1" hidden="1">{#N/A,#N/A,FALSE,"CCTV"}</definedName>
    <definedName name="바닥재" hidden="1">{#N/A,#N/A,FALSE,"CCTV"}</definedName>
    <definedName name="바닥제외갑지" localSheetId="1" hidden="1">{#N/A,#N/A,FALSE,"CCTV"}</definedName>
    <definedName name="바닥제외갑지" hidden="1">{#N/A,#N/A,FALSE,"CCTV"}</definedName>
    <definedName name="바보야" localSheetId="0">BlankMacro1</definedName>
    <definedName name="바붕" localSheetId="1" hidden="1">{#N/A,#N/A,FALSE,"전력간선"}</definedName>
    <definedName name="바붕" hidden="1">{#N/A,#N/A,FALSE,"전력간선"}</definedName>
    <definedName name="바이브레타공" localSheetId="0">[29]노임단가!#REF!</definedName>
    <definedName name="바이오" localSheetId="0">#REF!</definedName>
    <definedName name="박" localSheetId="1" hidden="1">{#N/A,#N/A,FALSE,"구조1"}</definedName>
    <definedName name="박" hidden="1">{#N/A,#N/A,FALSE,"구조1"}</definedName>
    <definedName name="박어쟈루" localSheetId="0" hidden="1">#REF!</definedName>
    <definedName name="박어쟈루" localSheetId="1" hidden="1">#REF!</definedName>
    <definedName name="박어쟈루" hidden="1">#REF!</definedName>
    <definedName name="박은하" localSheetId="0">Dlog_Show</definedName>
    <definedName name="박창수" localSheetId="0" hidden="1">{#N/A,#N/A,FALSE,"표지"}</definedName>
    <definedName name="박창수" hidden="1">{#N/A,#N/A,FALSE,"표지"}</definedName>
    <definedName name="박태기" localSheetId="0">#REF!</definedName>
    <definedName name="박피" localSheetId="0">#REF!</definedName>
    <definedName name="반여수량" localSheetId="0">#REF!</definedName>
    <definedName name="반자동1기" localSheetId="1" hidden="1">{#N/A,#N/A,FALSE,"전력간선"}</definedName>
    <definedName name="반자동1기" hidden="1">{#N/A,#N/A,FALSE,"전력간선"}</definedName>
    <definedName name="발주서2" localSheetId="1" hidden="1">{#N/A,#N/A,FALSE,"현장 NCR 분석";#N/A,#N/A,FALSE,"현장품질감사";#N/A,#N/A,FALSE,"현장품질감사"}</definedName>
    <definedName name="발주서2" hidden="1">{#N/A,#N/A,FALSE,"현장 NCR 분석";#N/A,#N/A,FALSE,"현장품질감사";#N/A,#N/A,FALSE,"현장품질감사"}</definedName>
    <definedName name="발파암경" localSheetId="0">[46]시설물일위!#REF!</definedName>
    <definedName name="발파암노" localSheetId="0">[46]시설물일위!#REF!</definedName>
    <definedName name="발파암재" localSheetId="0">[46]시설물일위!#REF!</definedName>
    <definedName name="밤나무10노무" localSheetId="0">#REF!</definedName>
    <definedName name="밤나무10재료" localSheetId="0">#REF!</definedName>
    <definedName name="밤나무6노무" localSheetId="0">#REF!</definedName>
    <definedName name="밤나무6재료" localSheetId="0">#REF!</definedName>
    <definedName name="밤나무8노무" localSheetId="0">#REF!</definedName>
    <definedName name="밤나무8재료" localSheetId="0">#REF!</definedName>
    <definedName name="방_모" localSheetId="0">[26]수량산출!#REF!</definedName>
    <definedName name="방류펌프" localSheetId="0">#REF!</definedName>
    <definedName name="방송" localSheetId="0">BlankMacro1</definedName>
    <definedName name="방수"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공" localSheetId="0">#REF!</definedName>
    <definedName name="방수시방1" localSheetId="1" hidden="1">{#N/A,#N/A,FALSE,"현장 NCR 분석";#N/A,#N/A,FALSE,"현장품질감사";#N/A,#N/A,FALSE,"현장품질감사"}</definedName>
    <definedName name="방수시방1" hidden="1">{#N/A,#N/A,FALSE,"현장 NCR 분석";#N/A,#N/A,FALSE,"현장품질감사";#N/A,#N/A,FALSE,"현장품질감사"}</definedName>
    <definedName name="방음벽" localSheetId="1" hidden="1">{#N/A,#N/A,FALSE,"2~8번"}</definedName>
    <definedName name="방음벽" hidden="1">{#N/A,#N/A,FALSE,"2~8번"}</definedName>
    <definedName name="방음벽1" localSheetId="1" hidden="1">{#N/A,#N/A,FALSE,"운반시간"}</definedName>
    <definedName name="방음벽1" hidden="1">{#N/A,#N/A,FALSE,"운반시간"}</definedName>
    <definedName name="배" hidden="1">#REF!</definedName>
    <definedName name="배관" localSheetId="0">#REF!</definedName>
    <definedName name="배관값" localSheetId="0">#REF!</definedName>
    <definedName name="배관공" localSheetId="0">#REF!</definedName>
    <definedName name="배관공수율" hidden="1">'[102]N賃率-職'!$I$5:$I$30</definedName>
    <definedName name="배관및굴착" localSheetId="1" hidden="1">{"'자리배치도'!$AG$1:$CI$28"}</definedName>
    <definedName name="배관및굴착" hidden="1">{"'자리배치도'!$AG$1:$CI$28"}</definedName>
    <definedName name="배롱나무" localSheetId="0">#REF!</definedName>
    <definedName name="배수" localSheetId="1" hidden="1">{#N/A,#N/A,FALSE,"월공사비집계표양식 (7)";#N/A,#N/A,FALSE,"월공사비집계표양식 (7)"}</definedName>
    <definedName name="배수" hidden="1">{#N/A,#N/A,FALSE,"월공사비집계표양식 (7)";#N/A,#N/A,FALSE,"월공사비집계표양식 (7)"}</definedName>
    <definedName name="배수공집계_주요자재" localSheetId="1" hidden="1">{#N/A,#N/A,FALSE,"포장단가"}</definedName>
    <definedName name="배수공집계_주요자재" hidden="1">{#N/A,#N/A,FALSE,"포장단가"}</definedName>
    <definedName name="배전" localSheetId="0">#REF!</definedName>
    <definedName name="배전반자재단가영" localSheetId="0">#REF!</definedName>
    <definedName name="배전전공" localSheetId="0">#REF!</definedName>
    <definedName name="백" localSheetId="1" hidden="1">{#N/A,#N/A,FALSE,"월공사비집계표양식 (7)";#N/A,#N/A,FALSE,"월공사비집계표양식 (7)"}</definedName>
    <definedName name="백" hidden="1">{#N/A,#N/A,FALSE,"월공사비집계표양식 (7)";#N/A,#N/A,FALSE,"월공사비집계표양식 (7)"}</definedName>
    <definedName name="백열등100W" localSheetId="0">#REF!</definedName>
    <definedName name="백열등30W" localSheetId="0">#REF!</definedName>
    <definedName name="백열등60W" localSheetId="0">#REF!</definedName>
    <definedName name="백호2경" localSheetId="0">#REF!</definedName>
    <definedName name="백호2노무" localSheetId="0">#REF!</definedName>
    <definedName name="백호2재료" localSheetId="0">#REF!</definedName>
    <definedName name="백호7경" localSheetId="0">#REF!</definedName>
    <definedName name="백호7노무" localSheetId="0">#REF!</definedName>
    <definedName name="백호7재료" localSheetId="0">#REF!</definedName>
    <definedName name="벙" localSheetId="1" hidden="1">{#N/A,#N/A,FALSE,"Sheet6"}</definedName>
    <definedName name="벙" hidden="1">{#N/A,#N/A,FALSE,"Sheet6"}</definedName>
    <definedName name="베관" localSheetId="1" hidden="1">{#N/A,#N/A,FALSE,"전력간선"}</definedName>
    <definedName name="베관" hidden="1">{#N/A,#N/A,FALSE,"전력간선"}</definedName>
    <definedName name="벨" localSheetId="0">BlankMacro1</definedName>
    <definedName name="벨트컨베이어작업공" localSheetId="0">[29]노임단가!#REF!</definedName>
    <definedName name="벽지" localSheetId="1" hidden="1">{#N/A,#N/A,FALSE,"이태원철근"}</definedName>
    <definedName name="벽지" hidden="1">{#N/A,#N/A,FALSE,"이태원철근"}</definedName>
    <definedName name="벽체" localSheetId="1" hidden="1">{#N/A,#N/A,FALSE,"혼합골재"}</definedName>
    <definedName name="벽체" hidden="1">{#N/A,#N/A,FALSE,"혼합골재"}</definedName>
    <definedName name="변간접노무비" localSheetId="0">#REF!</definedName>
    <definedName name="변경" localSheetId="1" hidden="1">{#N/A,#N/A,FALSE,"현장 NCR 분석";#N/A,#N/A,FALSE,"현장품질감사";#N/A,#N/A,FALSE,"현장품질감사"}</definedName>
    <definedName name="변경" hidden="1">{#N/A,#N/A,FALSE,"현장 NCR 분석";#N/A,#N/A,FALSE,"현장품질감사";#N/A,#N/A,FALSE,"현장품질감사"}</definedName>
    <definedName name="변경개요1" localSheetId="0">#REF!</definedName>
    <definedName name="변경개요2" localSheetId="0">#REF!</definedName>
    <definedName name="변경개요3" localSheetId="0">#REF!</definedName>
    <definedName name="변경개요4" localSheetId="0">#REF!</definedName>
    <definedName name="변경공사원가" localSheetId="0">#REF!</definedName>
    <definedName name="변경분" hidden="1">{"'선로집계'!$A$1:$G$68"}</definedName>
    <definedName name="변경비" localSheetId="0">#REF!</definedName>
    <definedName name="변고용보험료" localSheetId="0">#REF!</definedName>
    <definedName name="변공급가액" localSheetId="0">#REF!</definedName>
    <definedName name="변공사개요1" localSheetId="0">#REF!</definedName>
    <definedName name="변공사개요2" localSheetId="0">#REF!</definedName>
    <definedName name="변공사개요3" localSheetId="0">#REF!</definedName>
    <definedName name="변공사개요4" localSheetId="0">#REF!</definedName>
    <definedName name="변관급자재대" localSheetId="0">#REF!</definedName>
    <definedName name="변기타경비" localSheetId="0">#REF!</definedName>
    <definedName name="변노무비" localSheetId="0">#REF!</definedName>
    <definedName name="변도급액" localSheetId="0">#REF!</definedName>
    <definedName name="변동" hidden="1">{"'선로집계'!$A$1:$G$68"}</definedName>
    <definedName name="변보상비" localSheetId="0">#REF!</definedName>
    <definedName name="변부가가치세" localSheetId="0">#REF!</definedName>
    <definedName name="변산재보험료" localSheetId="0">#REF!</definedName>
    <definedName name="변수수료" localSheetId="0">#REF!</definedName>
    <definedName name="변순공사원가" localSheetId="0">#REF!</definedName>
    <definedName name="변안전관리비" localSheetId="0">#REF!</definedName>
    <definedName name="변이윤" localSheetId="0">#REF!</definedName>
    <definedName name="변일반관리비" localSheetId="0">#REF!</definedName>
    <definedName name="변재료비" localSheetId="0">#REF!</definedName>
    <definedName name="변제간접노무비" localSheetId="0">#REF!</definedName>
    <definedName name="변제공급가액" localSheetId="0">#REF!</definedName>
    <definedName name="변제기타경비" localSheetId="0">#REF!</definedName>
    <definedName name="변제도급액" localSheetId="0">#REF!</definedName>
    <definedName name="변제부가가치세" localSheetId="0">#REF!</definedName>
    <definedName name="변제산재보험료" localSheetId="0">#REF!</definedName>
    <definedName name="변제순공사원가" localSheetId="0">#REF!</definedName>
    <definedName name="변제안전관리비" localSheetId="0">#REF!</definedName>
    <definedName name="변제이윤" localSheetId="0">#REF!</definedName>
    <definedName name="변제일반관리비" localSheetId="0">#REF!</definedName>
    <definedName name="변폐기물처리비" localSheetId="0">#REF!</definedName>
    <definedName name="보고자료" localSheetId="1" hidden="1">{#N/A,#N/A,FALSE,"집계표"}</definedName>
    <definedName name="보고자료" hidden="1">{#N/A,#N/A,FALSE,"집계표"}</definedName>
    <definedName name="보도노" localSheetId="0">#REF!</definedName>
    <definedName name="보도재" localSheetId="0">#REF!</definedName>
    <definedName name="보링" localSheetId="1" hidden="1">{#N/A,#N/A,FALSE,"포장2"}</definedName>
    <definedName name="보링" hidden="1">{#N/A,#N/A,FALSE,"포장2"}</definedName>
    <definedName name="보상비" localSheetId="0">#REF!</definedName>
    <definedName name="보성일위1" localSheetId="0">#REF!</definedName>
    <definedName name="보수배관" localSheetId="0">#REF!</definedName>
    <definedName name="보수배관값" localSheetId="0">#REF!</definedName>
    <definedName name="보수접지선" localSheetId="0">#REF!</definedName>
    <definedName name="보수접지선값" localSheetId="0">#REF!</definedName>
    <definedName name="보수주간선" localSheetId="0">#REF!</definedName>
    <definedName name="보수주간선값" localSheetId="0">#REF!</definedName>
    <definedName name="보습제" localSheetId="0">#REF!</definedName>
    <definedName name="보오링그라우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인" localSheetId="0">#REF!</definedName>
    <definedName name="보조기층부설" localSheetId="0">#REF!</definedName>
    <definedName name="보중" localSheetId="1" hidden="1">{#N/A,#N/A,FALSE,"전력간선"}</definedName>
    <definedName name="보중" hidden="1">{#N/A,#N/A,FALSE,"전력간선"}</definedName>
    <definedName name="보통" localSheetId="0">[25]단가조사!#REF!</definedName>
    <definedName name="보통인부" localSheetId="0">#REF!</definedName>
    <definedName name="보통인부1" localSheetId="0">[25]단가조사!#REF!</definedName>
    <definedName name="보평" localSheetId="1" hidden="1">{#N/A,#N/A,FALSE,"전력간선"}</definedName>
    <definedName name="보평" hidden="1">{#N/A,#N/A,FALSE,"전력간선"}</definedName>
    <definedName name="보평1" localSheetId="1" hidden="1">{#N/A,#N/A,FALSE,"전력간선"}</definedName>
    <definedName name="보평1" hidden="1">{#N/A,#N/A,FALSE,"전력간선"}</definedName>
    <definedName name="보할공정률매출투입취하" localSheetId="1" hidden="1">{#N/A,#N/A,FALSE,"이태원철근"}</definedName>
    <definedName name="보할공정률매출투입취하" hidden="1">{#N/A,#N/A,FALSE,"이태원철근"}</definedName>
    <definedName name="복사위치" localSheetId="0">[47]gyun!#REF!</definedName>
    <definedName name="복ㅇ" localSheetId="1" hidden="1">{#N/A,#N/A,FALSE,"부대2"}</definedName>
    <definedName name="복ㅇ" hidden="1">{#N/A,#N/A,FALSE,"부대2"}</definedName>
    <definedName name="복지" hidden="1">#REF!</definedName>
    <definedName name="복통경비" localSheetId="0">#REF!</definedName>
    <definedName name="복통노무비" localSheetId="0">#REF!</definedName>
    <definedName name="복통재료비" localSheetId="0">#REF!</definedName>
    <definedName name="본제당경비" localSheetId="0">#REF!</definedName>
    <definedName name="본제당노무비" localSheetId="0">#REF!</definedName>
    <definedName name="본제당재료비" localSheetId="0">#REF!</definedName>
    <definedName name="봉식결재란" localSheetId="1" hidden="1">{#N/A,#N/A,FALSE,"손익표지";#N/A,#N/A,FALSE,"손익계산";#N/A,#N/A,FALSE,"일반관리비";#N/A,#N/A,FALSE,"영업외수익";#N/A,#N/A,FALSE,"영업외비용";#N/A,#N/A,FALSE,"매출액";#N/A,#N/A,FALSE,"요약손익";#N/A,#N/A,FALSE,"요약대차";#N/A,#N/A,FALSE,"매출채권현황";#N/A,#N/A,FALSE,"매출채권명세"}</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부15" localSheetId="0">[20]계수시트!#REF!</definedName>
    <definedName name="부가가치세" localSheetId="0">#REF!</definedName>
    <definedName name="부가가치세_산식" localSheetId="0">#REF!</definedName>
    <definedName name="부대a" localSheetId="1" hidden="1">{#N/A,#N/A,FALSE,"골재소요량";#N/A,#N/A,FALSE,"골재소요량"}</definedName>
    <definedName name="부대a" hidden="1">{#N/A,#N/A,FALSE,"골재소요량";#N/A,#N/A,FALSE,"골재소요량"}</definedName>
    <definedName name="부대건축2" hidden="1">#REF!</definedName>
    <definedName name="부대공사경비" localSheetId="0">#REF!</definedName>
    <definedName name="부대공사노무비" localSheetId="0">#REF!</definedName>
    <definedName name="부대공사재료비" localSheetId="0">#REF!</definedName>
    <definedName name="부대구조" localSheetId="1" hidden="1">{#N/A,#N/A,FALSE,"골재소요량";#N/A,#N/A,FALSE,"골재소요량"}</definedName>
    <definedName name="부대구조" hidden="1">{#N/A,#N/A,FALSE,"골재소요량";#N/A,#N/A,FALSE,"골재소요량"}</definedName>
    <definedName name="부대내역비교" localSheetId="0">#REF!</definedName>
    <definedName name="부대방안" localSheetId="1" hidden="1">{#N/A,#N/A,FALSE,"단가표지"}</definedName>
    <definedName name="부대방안" hidden="1">{#N/A,#N/A,FALSE,"단가표지"}</definedName>
    <definedName name="부대별약칭" localSheetId="1" hidden="1">{#N/A,#N/A,TRUE,"토적및재료집계";#N/A,#N/A,TRUE,"토적및재료집계";#N/A,#N/A,TRUE,"단위량"}</definedName>
    <definedName name="부대별약칭" hidden="1">{#N/A,#N/A,TRUE,"토적및재료집계";#N/A,#N/A,TRUE,"토적및재료집계";#N/A,#N/A,TRUE,"단위량"}</definedName>
    <definedName name="부대사항" localSheetId="0">#REF!</definedName>
    <definedName name="부대실행"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대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대원가" localSheetId="1" hidden="1">{#N/A,#N/A,FALSE,"배수2"}</definedName>
    <definedName name="부대원가" hidden="1">{#N/A,#N/A,FALSE,"배수2"}</definedName>
    <definedName name="부대원본" localSheetId="0" hidden="1">{#N/A,#N/A,FALSE,"토공2"}</definedName>
    <definedName name="부대원본" localSheetId="1" hidden="1">{#N/A,#N/A,FALSE,"토공2"}</definedName>
    <definedName name="부대원본" hidden="1">{#N/A,#N/A,FALSE,"토공2"}</definedName>
    <definedName name="부대입찰서류작성" hidden="1">'[103]갑지(추정)'!#REF!</definedName>
    <definedName name="부대입찰잡비" localSheetId="0">Dlog_Show</definedName>
    <definedName name="부대철콘" localSheetId="1" hidden="1">{#N/A,#N/A,FALSE,"배수1"}</definedName>
    <definedName name="부대철콘" hidden="1">{#N/A,#N/A,FALSE,"배수1"}</definedName>
    <definedName name="부대토공" localSheetId="1" hidden="1">{#N/A,#N/A,FALSE,"구조2"}</definedName>
    <definedName name="부대토공" hidden="1">{#N/A,#N/A,FALSE,"구조2"}</definedName>
    <definedName name="부대토공2" localSheetId="1" hidden="1">{#N/A,#N/A,FALSE,"구조2"}</definedName>
    <definedName name="부대토공2" hidden="1">{#N/A,#N/A,FALSE,"구조2"}</definedName>
    <definedName name="부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localSheetId="1" hidden="1">{#N/A,#N/A,FALSE,"현장 NCR 분석";#N/A,#N/A,FALSE,"현장품질감사";#N/A,#N/A,FALSE,"현장품질감사"}</definedName>
    <definedName name="부손익" hidden="1">{#N/A,#N/A,FALSE,"현장 NCR 분석";#N/A,#N/A,FALSE,"현장품질감사";#N/A,#N/A,FALSE,"현장품질감사"}</definedName>
    <definedName name="부직포노" localSheetId="0">#REF!</definedName>
    <definedName name="부직포재" localSheetId="0">#REF!</definedName>
    <definedName name="부토" localSheetId="0">Dlog_Show</definedName>
    <definedName name="분" localSheetId="1" hidden="1">{#N/A,#N/A,FALSE,"이태원철근"}</definedName>
    <definedName name="분" hidden="1">{#N/A,#N/A,FALSE,"이태원철근"}</definedName>
    <definedName name="분당공" hidden="1">[67]Sheet4!$A$58:$A$97</definedName>
    <definedName name="분당물가" hidden="1">[64]Sheet4!$F$58:$F$73</definedName>
    <definedName name="분당코아" hidden="1">[104]마산월령동골조물량변경!$F$58:$F$73</definedName>
    <definedName name="분당협조" localSheetId="1" hidden="1">{#N/A,#N/A,FALSE,"이태원철근"}</definedName>
    <definedName name="분당협조" hidden="1">{#N/A,#N/A,FALSE,"이태원철근"}</definedName>
    <definedName name="분석" localSheetId="1" hidden="1">{"'호선별현황(방식)'!$K$22:$P$22","'호선별현황(방식)'!$K$22:$P$22"}</definedName>
    <definedName name="분석" hidden="1">{"'호선별현황(방식)'!$K$22:$P$22","'호선별현황(방식)'!$K$22:$P$22"}</definedName>
    <definedName name="분석2002" localSheetId="1" hidden="1">{"'호선별현황(방식)'!$K$22:$P$22","'호선별현황(방식)'!$K$22:$P$22"}</definedName>
    <definedName name="분석2002" hidden="1">{"'호선별현황(방식)'!$K$22:$P$22","'호선별현황(방식)'!$K$22:$P$22"}</definedName>
    <definedName name="분석변경" localSheetId="1"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석용" localSheetId="1" hidden="1">{"'호선별현황(방식)'!$K$22:$P$22","'호선별현황(방식)'!$K$22:$P$22"}</definedName>
    <definedName name="분석용" hidden="1">{"'호선별현황(방식)'!$K$22:$P$22","'호선별현황(방식)'!$K$22:$P$22"}</definedName>
    <definedName name="분석표" localSheetId="1" hidden="1">{#N/A,#N/A,FALSE,"사업총괄";#N/A,#N/A,FALSE,"장비사업";#N/A,#N/A,FALSE,"철구사업";#N/A,#N/A,FALSE,"준설사업"}</definedName>
    <definedName name="분석표" hidden="1">{#N/A,#N/A,FALSE,"사업총괄";#N/A,#N/A,FALSE,"장비사업";#N/A,#N/A,FALSE,"철구사업";#N/A,#N/A,FALSE,"준설사업"}</definedName>
    <definedName name="분수경" localSheetId="0">#REF!</definedName>
    <definedName name="분수노" localSheetId="0">#REF!</definedName>
    <definedName name="분수재" localSheetId="0">#REF!</definedName>
    <definedName name="분야"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 localSheetId="1" hidden="1">{#N/A,#N/A,FALSE,"이태원철근"}</definedName>
    <definedName name="분양" hidden="1">{#N/A,#N/A,FALSE,"이태원철근"}</definedName>
    <definedName name="분양내역" localSheetId="1" hidden="1">{#N/A,#N/A,FALSE,"현장 NCR 분석";#N/A,#N/A,FALSE,"현장품질감사";#N/A,#N/A,FALSE,"현장품질감사"}</definedName>
    <definedName name="분양내역" hidden="1">{#N/A,#N/A,FALSE,"현장 NCR 분석";#N/A,#N/A,FALSE,"현장품질감사";#N/A,#N/A,FALSE,"현장품질감사"}</definedName>
    <definedName name="분양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0">BlankMacro1</definedName>
    <definedName name="분전반" localSheetId="0">BlankMacro1</definedName>
    <definedName name="분전반1" localSheetId="0">BlankMacro1</definedName>
    <definedName name="분전반제조총괄표" localSheetId="1" hidden="1">{"'건축내역'!$A$1:$L$413"}</definedName>
    <definedName name="분전반제조총괄표" hidden="1">{"'건축내역'!$A$1:$L$413"}</definedName>
    <definedName name="분전반철거후" hidden="1">{#N/A,#N/A,FALSE,"회선임차현황"}</definedName>
    <definedName name="분전전" localSheetId="0">BlankMacro1</definedName>
    <definedName name="분전함" localSheetId="0">BlankMacro1</definedName>
    <definedName name="분전함일위1" localSheetId="0">BlankMacro1</definedName>
    <definedName name="불도자15경" localSheetId="0">#REF!</definedName>
    <definedName name="불도자15노무" localSheetId="0">#REF!</definedName>
    <definedName name="불도자15재료" localSheetId="0">#REF!</definedName>
    <definedName name="블" hidden="1">"D:\qa팀\전상태\엑셀\설계\예술의 전당 앞 광케이블 이설공사.mdb"</definedName>
    <definedName name="블리" hidden="1">"D:\qa팀\전상태\엑셀\설계\예술의 전당 앞 광케이블 이설공사.mdb"</definedName>
    <definedName name="비" localSheetId="0" hidden="1">{#N/A,#N/A,FALSE,"견적갑지";#N/A,#N/A,FALSE,"총괄표";#N/A,#N/A,FALSE,"철골공사";#N/A,#N/A,FALSE,"토목공사";#N/A,#N/A,FALSE,"판넬전기공사"}</definedName>
    <definedName name="비" localSheetId="1" hidden="1">{#N/A,#N/A,FALSE,"견적갑지";#N/A,#N/A,FALSE,"총괄표";#N/A,#N/A,FALSE,"철골공사";#N/A,#N/A,FALSE,"토목공사";#N/A,#N/A,FALSE,"판넬전기공사"}</definedName>
    <definedName name="비" hidden="1">{#N/A,#N/A,FALSE,"견적갑지";#N/A,#N/A,FALSE,"총괄표";#N/A,#N/A,FALSE,"철골공사";#N/A,#N/A,FALSE,"토목공사";#N/A,#N/A,FALSE,"판넬전기공사"}</definedName>
    <definedName name="비___목" localSheetId="0">#REF!</definedName>
    <definedName name="비겁" hidden="1">#REF!</definedName>
    <definedName name="비계" localSheetId="0">#REF!</definedName>
    <definedName name="비계공" localSheetId="0">#REF!</definedName>
    <definedName name="비계노" localSheetId="0">[33]시설물!#REF!</definedName>
    <definedName name="비계재" localSheetId="0">[33]시설물!#REF!</definedName>
    <definedName name="비과세" hidden="1">#REF!</definedName>
    <definedName name="비교표1" hidden="1">255</definedName>
    <definedName name="비교표2" hidden="1">#REF!</definedName>
    <definedName name="비목1" localSheetId="0">#REF!</definedName>
    <definedName name="비목2" localSheetId="0">#REF!</definedName>
    <definedName name="비목3" localSheetId="0">#REF!</definedName>
    <definedName name="비목4" localSheetId="0">#REF!</definedName>
    <definedName name="비비추" localSheetId="0">#REF!</definedName>
    <definedName name="비율" localSheetId="0">#REF!</definedName>
    <definedName name="비호선율" localSheetId="1" hidden="1">{"'호선별현황(방식)'!$K$22:$P$22","'호선별현황(방식)'!$K$22:$P$22"}</definedName>
    <definedName name="비호선율" hidden="1">{"'호선별현황(방식)'!$K$22:$P$22","'호선별현황(방식)'!$K$22:$P$22"}</definedName>
    <definedName name="빔제작단가개정표준도적용" localSheetId="1" hidden="1">{"'자리배치도'!$AG$1:$CI$28"}</definedName>
    <definedName name="빔제작단가개정표준도적용" hidden="1">{"'자리배치도'!$AG$1:$CI$28"}</definedName>
    <definedName name="빙" localSheetId="0" hidden="1">{#N/A,#N/A,FALSE,"견적갑지";#N/A,#N/A,FALSE,"총괄표";#N/A,#N/A,FALSE,"철골공사";#N/A,#N/A,FALSE,"토목공사";#N/A,#N/A,FALSE,"판넬전기공사"}</definedName>
    <definedName name="빙" localSheetId="1" hidden="1">{#N/A,#N/A,FALSE,"견적갑지";#N/A,#N/A,FALSE,"총괄표";#N/A,#N/A,FALSE,"철골공사";#N/A,#N/A,FALSE,"토목공사";#N/A,#N/A,FALSE,"판넬전기공사"}</definedName>
    <definedName name="빙" hidden="1">{#N/A,#N/A,FALSE,"견적갑지";#N/A,#N/A,FALSE,"총괄표";#N/A,#N/A,FALSE,"철골공사";#N/A,#N/A,FALSE,"토목공사";#N/A,#N/A,FALSE,"판넬전기공사"}</definedName>
    <definedName name="빙추" localSheetId="0" hidden="1">{#N/A,#N/A,FALSE,"견적갑지";#N/A,#N/A,FALSE,"총괄표";#N/A,#N/A,FALSE,"철골공사";#N/A,#N/A,FALSE,"토목공사";#N/A,#N/A,FALSE,"판넬전기공사"}</definedName>
    <definedName name="빙추" localSheetId="1"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localSheetId="0" hidden="1">{#N/A,#N/A,FALSE,"견적갑지";#N/A,#N/A,FALSE,"총괄표";#N/A,#N/A,FALSE,"철골공사";#N/A,#N/A,FALSE,"토목공사";#N/A,#N/A,FALSE,"판넬전기공사"}</definedName>
    <definedName name="빙축열" localSheetId="1"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localSheetId="0" hidden="1">{#N/A,#N/A,FALSE,"견적갑지";#N/A,#N/A,FALSE,"총괄표";#N/A,#N/A,FALSE,"철골공사";#N/A,#N/A,FALSE,"토목공사";#N/A,#N/A,FALSE,"판넬전기공사"}</definedName>
    <definedName name="빙축열주요자재" localSheetId="1"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빼기" localSheetId="0">견적서!빼기</definedName>
    <definedName name="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BlankMacro1</definedName>
    <definedName name="ㅅ" localSheetId="1" hidden="1">{#N/A,#N/A,FALSE,"전력간선"}</definedName>
    <definedName name="ㅅ54ㅛㄳ" hidden="1">#REF!</definedName>
    <definedName name="ㅅㄱㄱㄷ" localSheetId="1" hidden="1">{#N/A,#N/A,FALSE,"집계표"}</definedName>
    <definedName name="ㅅㄱㄱㄷ" hidden="1">{#N/A,#N/A,FALSE,"집계표"}</definedName>
    <definedName name="ㅅㄱㄷ" localSheetId="0">#REF!</definedName>
    <definedName name="ㅅㄱㄷㅅㄱㄷ" localSheetId="1" hidden="1">{#N/A,#N/A,FALSE,"구조2"}</definedName>
    <definedName name="ㅅㄱㄷㅅㄱㄷ" hidden="1">{#N/A,#N/A,FALSE,"구조2"}</definedName>
    <definedName name="ㅅㄱㄷㅅㄷㄱ" localSheetId="1" hidden="1">{#N/A,#N/A,FALSE,"단가표지"}</definedName>
    <definedName name="ㅅㄱㄷㅅㄷㄱ" hidden="1">{#N/A,#N/A,FALSE,"단가표지"}</definedName>
    <definedName name="ㅅㄱㄷㅅㄷㄳ" localSheetId="1" hidden="1">{#N/A,#N/A,FALSE,"골재소요량";#N/A,#N/A,FALSE,"골재소요량"}</definedName>
    <definedName name="ㅅㄱㄷㅅㄷㄳ" hidden="1">{#N/A,#N/A,FALSE,"골재소요량";#N/A,#N/A,FALSE,"골재소요량"}</definedName>
    <definedName name="ㅅㄱ혿ㄱㅎ" localSheetId="1" hidden="1">{#N/A,#N/A,FALSE,"Sheet6"}</definedName>
    <definedName name="ㅅㄱ혿ㄱㅎ" hidden="1">{#N/A,#N/A,FALSE,"Sheet6"}</definedName>
    <definedName name="ㅅ곣ㅈ궈ㅕ" hidden="1">#REF!</definedName>
    <definedName name="ㅅ굔ㄱㄷ" localSheetId="1" hidden="1">{#N/A,#N/A,FALSE,"Sheet6"}</definedName>
    <definedName name="ㅅ굔ㄱㄷ" hidden="1">{#N/A,#N/A,FALSE,"Sheet6"}</definedName>
    <definedName name="ㅅ굦ㄷㄱ" localSheetId="1" hidden="1">{#N/A,#N/A,FALSE,"집계표"}</definedName>
    <definedName name="ㅅ굦ㄷㄱ" hidden="1">{#N/A,#N/A,FALSE,"집계표"}</definedName>
    <definedName name="ㅅㄴㄹㅇㄴㅁ" localSheetId="1" hidden="1">{#N/A,#N/A,FALSE,"명세표"}</definedName>
    <definedName name="ㅅㄴㄹㅇㄴㅁ" hidden="1">{#N/A,#N/A,FALSE,"명세표"}</definedName>
    <definedName name="ㅅㅅ" localSheetId="1" hidden="1">#REF!</definedName>
    <definedName name="ㅅㅅ" hidden="1">{#N/A,#N/A,FALSE,"전력간선"}</definedName>
    <definedName name="ㅅㅅㅅ" localSheetId="1" hidden="1">{#N/A,#N/A,FALSE,"전력간선"}</definedName>
    <definedName name="ㅅㅅㅅ" hidden="1">{#N/A,#N/A,FALSE,"전력간선"}</definedName>
    <definedName name="ㅅㅅㅅㅅㅅ" localSheetId="1" hidden="1">{#N/A,#N/A,FALSE,"손익표지";#N/A,#N/A,FALSE,"손익계산";#N/A,#N/A,FALSE,"일반관리비";#N/A,#N/A,FALSE,"영업외수익";#N/A,#N/A,FALSE,"영업외비용";#N/A,#N/A,FALSE,"매출액";#N/A,#N/A,FALSE,"요약손익";#N/A,#N/A,FALSE,"요약대차";#N/A,#N/A,FALSE,"매출채권현황";#N/A,#N/A,FALSE,"매출채권명세"}</definedName>
    <definedName name="ㅅㅅㅅㅅㅅ" hidden="1">{#N/A,#N/A,FALSE,"손익표지";#N/A,#N/A,FALSE,"손익계산";#N/A,#N/A,FALSE,"일반관리비";#N/A,#N/A,FALSE,"영업외수익";#N/A,#N/A,FALSE,"영업외비용";#N/A,#N/A,FALSE,"매출액";#N/A,#N/A,FALSE,"요약손익";#N/A,#N/A,FALSE,"요약대차";#N/A,#N/A,FALSE,"매출채권현황";#N/A,#N/A,FALSE,"매출채권명세"}</definedName>
    <definedName name="ㅅㅅㅆㅆㅆ" localSheetId="0" hidden="1">{#N/A,#N/A,FALSE,"표지"}</definedName>
    <definedName name="ㅅㅅㅆㅆㅆ" hidden="1">{#N/A,#N/A,FALSE,"표지"}</definedName>
    <definedName name="ㅅㅎ" localSheetId="0">#REF!</definedName>
    <definedName name="ㅅㅎㅌㅇ료" localSheetId="1" hidden="1">{#N/A,#N/A,FALSE,"집계표"}</definedName>
    <definedName name="ㅅㅎㅌㅇ료" hidden="1">{#N/A,#N/A,FALSE,"집계표"}</definedName>
    <definedName name="ㅅ휴" localSheetId="0">#REF!</definedName>
    <definedName name="ㅅ휴ㅠ" localSheetId="0">#REF!</definedName>
    <definedName name="ㅅㅓ" hidden="1">#REF!</definedName>
    <definedName name="사" localSheetId="0" hidden="1">{#N/A,#N/A,FALSE,"견적갑지";#N/A,#N/A,FALSE,"총괄표";#N/A,#N/A,FALSE,"철골공사";#N/A,#N/A,FALSE,"토목공사";#N/A,#N/A,FALSE,"판넬전기공사"}</definedName>
    <definedName name="사" hidden="1">{#N/A,#N/A,FALSE,"견적갑지";#N/A,#N/A,FALSE,"총괄표";#N/A,#N/A,FALSE,"철골공사";#N/A,#N/A,FALSE,"토목공사";#N/A,#N/A,FALSE,"판넬전기공사"}</definedName>
    <definedName name="사1" localSheetId="1" hidden="1">{#N/A,#N/A,FALSE,"지침";#N/A,#N/A,FALSE,"환경분석";#N/A,#N/A,FALSE,"Sheet16"}</definedName>
    <definedName name="사1" hidden="1">{#N/A,#N/A,FALSE,"지침";#N/A,#N/A,FALSE,"환경분석";#N/A,#N/A,FALSE,"Sheet16"}</definedName>
    <definedName name="사고세부" localSheetId="1" hidden="1">{#N/A,#N/A,TRUE,"대외공문"}</definedName>
    <definedName name="사고세부" hidden="1">{#N/A,#N/A,TRUE,"대외공문"}</definedName>
    <definedName name="사공_배포함" localSheetId="0">[29]노임단가!#REF!</definedName>
    <definedName name="사공구기계경비" localSheetId="0">[20]원가계산서!#REF!</definedName>
    <definedName name="사공구부가가치세" localSheetId="0">[48]산출내역서!#REF!</definedName>
    <definedName name="사공구직영비" localSheetId="0">[48]산출내역서!#REF!</definedName>
    <definedName name="사공구직접노무비" localSheetId="0">[20]원가계산서!#REF!</definedName>
    <definedName name="사공구직접재료비" localSheetId="0">[20]원가계산서!#REF!</definedName>
    <definedName name="사급" localSheetId="1" hidden="1">{#N/A,#N/A,FALSE,"배수2"}</definedName>
    <definedName name="사급" hidden="1">{#N/A,#N/A,FALSE,"배수2"}</definedName>
    <definedName name="사급자재대" localSheetId="0">#REF!</definedName>
    <definedName name="사급자재비" localSheetId="0">#REF!</definedName>
    <definedName name="사랑" hidden="1">#REF!</definedName>
    <definedName name="사리도경" localSheetId="0">#REF!</definedName>
    <definedName name="사리도노무" localSheetId="0">#REF!</definedName>
    <definedName name="사리도재료" localSheetId="0">#REF!</definedName>
    <definedName name="사면녹화공" localSheetId="1" hidden="1">{#N/A,#N/A,FALSE,"CCTV"}</definedName>
    <definedName name="사면녹화공" hidden="1">{#N/A,#N/A,FALSE,"CCTV"}</definedName>
    <definedName name="사사삿" localSheetId="1" hidden="1">{#N/A,#N/A,FALSE,"견적갑지";#N/A,#N/A,FALSE,"총괄표";#N/A,#N/A,FALSE,"철골공사";#N/A,#N/A,FALSE,"토목공사";#N/A,#N/A,FALSE,"판넬전기공사"}</definedName>
    <definedName name="사사삿" hidden="1">{#N/A,#N/A,FALSE,"견적갑지";#N/A,#N/A,FALSE,"총괄표";#N/A,#N/A,FALSE,"철골공사";#N/A,#N/A,FALSE,"토목공사";#N/A,#N/A,FALSE,"판넬전기공사"}</definedName>
    <definedName name="사업" localSheetId="1" hidden="1">{#N/A,#N/A,FALSE,"이태원철근"}</definedName>
    <definedName name="사업" hidden="1">{#N/A,#N/A,FALSE,"이태원철근"}</definedName>
    <definedName name="사업계획11" localSheetId="1" hidden="1">{#N/A,#N/A,FALSE,"이태원철근"}</definedName>
    <definedName name="사업계획11" hidden="1">{#N/A,#N/A,FALSE,"이태원철근"}</definedName>
    <definedName name="사업구도사업" localSheetId="1" hidden="1">{#N/A,#N/A,FALSE,"이태원철근"}</definedName>
    <definedName name="사업구도사업" hidden="1">{#N/A,#N/A,FALSE,"이태원철근"}</definedName>
    <definedName name="사업비최종" localSheetId="1" hidden="1">{#N/A,#N/A,FALSE,"손익표지";#N/A,#N/A,FALSE,"손익계산";#N/A,#N/A,FALSE,"일반관리비";#N/A,#N/A,FALSE,"영업외수익";#N/A,#N/A,FALSE,"영업외비용";#N/A,#N/A,FALSE,"매출액";#N/A,#N/A,FALSE,"요약손익";#N/A,#N/A,FALSE,"요약대차";#N/A,#N/A,FALSE,"매출채권현황";#N/A,#N/A,FALSE,"매출채권명세"}</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원가" localSheetId="1" hidden="1">{#N/A,#N/A,FALSE,"이태원철근"}</definedName>
    <definedName name="사업원가" hidden="1">{#N/A,#N/A,FALSE,"이태원철근"}</definedName>
    <definedName name="사업원가2" localSheetId="1" hidden="1">{#N/A,#N/A,FALSE,"이태원철근"}</definedName>
    <definedName name="사업원가2" hidden="1">{#N/A,#N/A,FALSE,"이태원철근"}</definedName>
    <definedName name="사업의" localSheetId="0">#REF!</definedName>
    <definedName name="사이지" localSheetId="0">#REF!</definedName>
    <definedName name="사진1" localSheetId="1" hidden="1">{#N/A,#N/A,FALSE,"갑지";#N/A,#N/A,FALSE,"개요";#N/A,#N/A,FALSE,"비목별";#N/A,#N/A,FALSE,"건물별";#N/A,#N/A,FALSE,"기구표";#N/A,#N/A,FALSE,"직원투입"}</definedName>
    <definedName name="사진1" hidden="1">{#N/A,#N/A,FALSE,"갑지";#N/A,#N/A,FALSE,"개요";#N/A,#N/A,FALSE,"비목별";#N/A,#N/A,FALSE,"건물별";#N/A,#N/A,FALSE,"기구표";#N/A,#N/A,FALSE,"직원투입"}</definedName>
    <definedName name="사진4" localSheetId="1" hidden="1">{#N/A,#N/A,FALSE,"갑지";#N/A,#N/A,FALSE,"개요";#N/A,#N/A,FALSE,"비목별";#N/A,#N/A,FALSE,"건물별";#N/A,#N/A,FALSE,"기구표";#N/A,#N/A,FALSE,"직원투입"}</definedName>
    <definedName name="사진4" hidden="1">{#N/A,#N/A,FALSE,"갑지";#N/A,#N/A,FALSE,"개요";#N/A,#N/A,FALSE,"비목별";#N/A,#N/A,FALSE,"건물별";#N/A,#N/A,FALSE,"기구표";#N/A,#N/A,FALSE,"직원투입"}</definedName>
    <definedName name="사층배관" localSheetId="0">#REF!</definedName>
    <definedName name="사층배관값" localSheetId="0">#REF!</definedName>
    <definedName name="사층접지선" localSheetId="0">#REF!</definedName>
    <definedName name="사층접지선값" localSheetId="0">#REF!</definedName>
    <definedName name="사층주간선" localSheetId="0">#REF!</definedName>
    <definedName name="사층주간선값" localSheetId="0">#REF!</definedName>
    <definedName name="사타" localSheetId="1" hidden="1">#REF!</definedName>
    <definedName name="사타" hidden="1">#REF!</definedName>
    <definedName name="사후환경조사" localSheetId="0">#REF!</definedName>
    <definedName name="산서" hidden="1">#REF!</definedName>
    <definedName name="산업" localSheetId="0">#REF!</definedName>
    <definedName name="산재보험료" localSheetId="0">#REF!</definedName>
    <definedName name="산재보험료_산식" localSheetId="0">#REF!</definedName>
    <definedName name="산재보험료율" localSheetId="0">#REF!</definedName>
    <definedName name="산철쭉" localSheetId="0">#REF!</definedName>
    <definedName name="산출갑" localSheetId="1" hidden="1">{#N/A,#N/A,FALSE,"구조2"}</definedName>
    <definedName name="산출갑" hidden="1">{#N/A,#N/A,FALSE,"구조2"}</definedName>
    <definedName name="산출내역" localSheetId="1" hidden="1">{"'단계별시설공사비'!$A$3:$K$51"}</definedName>
    <definedName name="산출내역" hidden="1">{"'단계별시설공사비'!$A$3:$K$51"}</definedName>
    <definedName name="산출일위대가통신" localSheetId="0">BlankMacro1</definedName>
    <definedName name="산표" localSheetId="0">#REF!</definedName>
    <definedName name="삼각노" localSheetId="0">[27]일위대가!#REF!</definedName>
    <definedName name="삼각재" localSheetId="0">[27]일위대가!#REF!</definedName>
    <definedName name="삼노" localSheetId="0">#REF!</definedName>
    <definedName name="삼발이대노" localSheetId="0">[27]일위대가!#REF!</definedName>
    <definedName name="삼발이대재" localSheetId="0">[27]일위대가!#REF!</definedName>
    <definedName name="삼발이소노" localSheetId="0">[27]일위대가!#REF!</definedName>
    <definedName name="삼발이소재" localSheetId="0">[27]일위대가!#REF!</definedName>
    <definedName name="삼성견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성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언" localSheetId="1" hidden="1">{#N/A,#N/A,FALSE,"전력간선"}</definedName>
    <definedName name="삼언" hidden="1">{#N/A,#N/A,FALSE,"전력간선"}</definedName>
    <definedName name="삼재" localSheetId="0">#REF!</definedName>
    <definedName name="삼정금속" localSheetId="1" hidden="1">{#N/A,#N/A,FALSE,"CCTV"}</definedName>
    <definedName name="삼정금속" hidden="1">{#N/A,#N/A,FALSE,"CCTV"}</definedName>
    <definedName name="삼층배관" localSheetId="0">#REF!</definedName>
    <definedName name="삼층배관값" localSheetId="0">#REF!</definedName>
    <definedName name="삼층접지선" localSheetId="0">#REF!</definedName>
    <definedName name="삼층접지선값" localSheetId="0">#REF!</definedName>
    <definedName name="삼층주간선" localSheetId="0">#REF!</definedName>
    <definedName name="삼층주간선값" localSheetId="0">#REF!</definedName>
    <definedName name="삼현" localSheetId="1" hidden="1">{#N/A,#N/A,FALSE,"이태원철근"}</definedName>
    <definedName name="삼현" hidden="1">{#N/A,#N/A,FALSE,"이태원철근"}</definedName>
    <definedName name="삼호" localSheetId="1" hidden="1">{#N/A,#N/A,FALSE,"배수2"}</definedName>
    <definedName name="삼호" hidden="1">{#N/A,#N/A,FALSE,"배수2"}</definedName>
    <definedName name="삽" localSheetId="1" hidden="1">{#N/A,#N/A,FALSE,"Sheet6"}</definedName>
    <definedName name="삽" hidden="1">{#N/A,#N/A,FALSE,"Sheet6"}</definedName>
    <definedName name="상대" hidden="1">#REF!</definedName>
    <definedName name="상인" localSheetId="0">BlankMacro1</definedName>
    <definedName name="상주" localSheetId="1" hidden="1">{#N/A,#N/A,FALSE,"지침";#N/A,#N/A,FALSE,"환경분석";#N/A,#N/A,FALSE,"Sheet16"}</definedName>
    <definedName name="상주" hidden="1">{#N/A,#N/A,FALSE,"지침";#N/A,#N/A,FALSE,"환경분석";#N/A,#N/A,FALSE,"Sheet16"}</definedName>
    <definedName name="상주감리" localSheetId="1" hidden="1">{#N/A,#N/A,FALSE,"지침";#N/A,#N/A,FALSE,"환경분석";#N/A,#N/A,FALSE,"Sheet16"}</definedName>
    <definedName name="상주감리" hidden="1">{#N/A,#N/A,FALSE,"지침";#N/A,#N/A,FALSE,"환경분석";#N/A,#N/A,FALSE,"Sheet16"}</definedName>
    <definedName name="새"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새"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새공통" localSheetId="1" hidden="1">{#N/A,#N/A,FALSE,"이태원철근"}</definedName>
    <definedName name="새공통" hidden="1">{#N/A,#N/A,FALSE,"이태원철근"}</definedName>
    <definedName name="새내역서" localSheetId="1" hidden="1">{#N/A,#N/A,FALSE,"Sheet1"}</definedName>
    <definedName name="새내역서" hidden="1">{#N/A,#N/A,FALSE,"Sheet1"}</definedName>
    <definedName name="새이" localSheetId="1" hidden="1">#REF!</definedName>
    <definedName name="새이" hidden="1">#REF!</definedName>
    <definedName name="새이름" localSheetId="1" hidden="1">{"'호선별현황(방식)'!$K$22:$P$22","'호선별현황(방식)'!$K$22:$P$22"}</definedName>
    <definedName name="새이름" hidden="1">{"'호선별현황(방식)'!$K$22:$P$22","'호선별현황(방식)'!$K$22:$P$22"}</definedName>
    <definedName name="생활관" localSheetId="1" hidden="1">{#N/A,#N/A,FALSE,"Sheet1"}</definedName>
    <definedName name="생활관" hidden="1">{#N/A,#N/A,FALSE,"Sheet1"}</definedName>
    <definedName name="서" localSheetId="1" hidden="1">{#N/A,#N/A,FALSE,"주간공정";#N/A,#N/A,FALSE,"주간보고";#N/A,#N/A,FALSE,"주간공정표"}</definedName>
    <definedName name="서" hidden="1">{#N/A,#N/A,FALSE,"주간공정";#N/A,#N/A,FALSE,"주간보고";#N/A,#N/A,FALSE,"주간공정표"}</definedName>
    <definedName name="서계영" localSheetId="1" hidden="1">{#N/A,#N/A,FALSE,"혼합골재"}</definedName>
    <definedName name="서계영" hidden="1">{#N/A,#N/A,FALSE,"혼합골재"}</definedName>
    <definedName name="서류3" localSheetId="1" hidden="1">{#N/A,"수불부",FALSE,"사급자재수불서";#N/A,"수불부",FALSE,"사급자재수불서"}</definedName>
    <definedName name="서류3" hidden="1">{#N/A,"수불부",FALSE,"사급자재수불서";#N/A,"수불부",FALSE,"사급자재수불서"}</definedName>
    <definedName name="서류4" localSheetId="1" hidden="1">{#N/A,"수불부",FALSE,"사급자재수불서";#N/A,"수불부",FALSE,"사급자재수불서"}</definedName>
    <definedName name="서류4" hidden="1">{#N/A,"수불부",FALSE,"사급자재수불서";#N/A,"수불부",FALSE,"사급자재수불서"}</definedName>
    <definedName name="서류5" localSheetId="1" hidden="1">{#N/A,"수불부",FALSE,"사급자재수불서";#N/A,"수불부",FALSE,"사급자재수불서"}</definedName>
    <definedName name="서류5" hidden="1">{#N/A,"수불부",FALSE,"사급자재수불서";#N/A,"수불부",FALSE,"사급자재수불서"}</definedName>
    <definedName name="서아" localSheetId="1" hidden="1">{#N/A,#N/A,FALSE,"집계표"}</definedName>
    <definedName name="서아" hidden="1">{#N/A,#N/A,FALSE,"집계표"}</definedName>
    <definedName name="서울벽지" localSheetId="1" hidden="1">{#N/A,#N/A,FALSE,"이태원철근"}</definedName>
    <definedName name="서울벽지" hidden="1">{#N/A,#N/A,FALSE,"이태원철근"}</definedName>
    <definedName name="서진영" localSheetId="1" hidden="1">{#N/A,#N/A,FALSE,"전력간선"}</definedName>
    <definedName name="서진영" hidden="1">{#N/A,#N/A,FALSE,"전력간선"}</definedName>
    <definedName name="서호영" localSheetId="1" hidden="1">{#N/A,#N/A,FALSE,"운반시간"}</definedName>
    <definedName name="서호영" hidden="1">{#N/A,#N/A,FALSE,"운반시간"}</definedName>
    <definedName name="석" hidden="1">{#N/A,#N/A,FALSE,"지침";#N/A,#N/A,FALSE,"환경분석";#N/A,#N/A,FALSE,"Sheet16"}</definedName>
    <definedName name="석재받은의뢰업체" hidden="1">255</definedName>
    <definedName name="석재타일경" localSheetId="0">#REF!</definedName>
    <definedName name="석재타일노" localSheetId="0">#REF!</definedName>
    <definedName name="석재타일재" localSheetId="0">#REF!</definedName>
    <definedName name="석항" localSheetId="1" hidden="1">{#N/A,#N/A,FALSE,"명세표"}</definedName>
    <definedName name="석항" hidden="1">{#N/A,#N/A,FALSE,"명세표"}</definedName>
    <definedName name="석항1" localSheetId="1" hidden="1">{#N/A,#N/A,FALSE,"명세표"}</definedName>
    <definedName name="석항1" hidden="1">{#N/A,#N/A,FALSE,"명세표"}</definedName>
    <definedName name="선___반___공" localSheetId="0">[29]노임단가!#REF!</definedName>
    <definedName name="선관" localSheetId="0">#REF!</definedName>
    <definedName name="선체설계" localSheetId="1" hidden="1">{"'호선별현황(방식)'!$K$22:$P$22","'호선별현황(방식)'!$K$22:$P$22"}</definedName>
    <definedName name="선체설계" hidden="1">{"'호선별현황(방식)'!$K$22:$P$22","'호선별현황(방식)'!$K$22:$P$22"}</definedName>
    <definedName name="설계" localSheetId="1" hidden="1">{#N/A,#N/A,FALSE,"전력간선"}</definedName>
    <definedName name="설계내역서" localSheetId="0">BlankMacro1</definedName>
    <definedName name="설계내역서2" localSheetId="1" hidden="1">{"'별표'!$N$220"}</definedName>
    <definedName name="설계내역서2" hidden="1">{"'별표'!$N$220"}</definedName>
    <definedName name="설계도서" localSheetId="1" hidden="1">{"'별표'!$N$220"}</definedName>
    <definedName name="설계도서" hidden="1">{"'별표'!$N$220"}</definedName>
    <definedName name="설계변경Sum영문" localSheetId="1" hidden="1">{#N/A,#N/A,FALSE,"CCTV"}</definedName>
    <definedName name="설계변경Sum영문" hidden="1">{#N/A,#N/A,FALSE,"CCTV"}</definedName>
    <definedName name="설계변경설명서" localSheetId="1" hidden="1">{"'내역서 '!$A$1:$L$16"}</definedName>
    <definedName name="설계변경설명서" hidden="1">{"'내역서 '!$A$1:$L$16"}</definedName>
    <definedName name="설계비" localSheetId="1" hidden="1">#REF!</definedName>
    <definedName name="설계비" hidden="1">#REF!</definedName>
    <definedName name="설계서머리" localSheetId="1" hidden="1">{#N/A,#N/A,FALSE,"CCTV"}</definedName>
    <definedName name="설계서머리" hidden="1">{#N/A,#N/A,FALSE,"CCTV"}</definedName>
    <definedName name="설계서용지" localSheetId="0">BlankMacro1</definedName>
    <definedName name="설계설명" hidden="1">#REF!</definedName>
    <definedName name="설계설명서2" localSheetId="1" hidden="1">{#N/A,#N/A,FALSE,"전력간선"}</definedName>
    <definedName name="설계설명서2" hidden="1">{#N/A,#N/A,FALSE,"전력간선"}</definedName>
    <definedName name="설계설명서3" localSheetId="1" hidden="1">{#N/A,#N/A,FALSE,"전력간선"}</definedName>
    <definedName name="설계설명서3" hidden="1">{#N/A,#N/A,FALSE,"전력간선"}</definedName>
    <definedName name="설계설명서4" localSheetId="1" hidden="1">{#N/A,#N/A,FALSE,"전력간선"}</definedName>
    <definedName name="설계설명서4" hidden="1">{#N/A,#N/A,FALSE,"전력간선"}</definedName>
    <definedName name="설명" localSheetId="1" hidden="1">{#N/A,#N/A,FALSE,"부대1"}</definedName>
    <definedName name="설명" hidden="1">{#N/A,#N/A,FALSE,"부대1"}</definedName>
    <definedName name="설변" localSheetId="1" hidden="1">{#N/A,#N/A,FALSE,"월공사비집계표양식 (7)";#N/A,#N/A,FALSE,"월공사비집계표양식 (7)"}</definedName>
    <definedName name="설변" hidden="1">{#N/A,#N/A,FALSE,"월공사비집계표양식 (7)";#N/A,#N/A,FALSE,"월공사비집계표양식 (7)"}</definedName>
    <definedName name="설변사유" localSheetId="0" hidden="1">{#N/A,#N/A,TRUE,"1";#N/A,#N/A,TRUE,"2";#N/A,#N/A,TRUE,"3";#N/A,#N/A,TRUE,"4";#N/A,#N/A,TRUE,"5";#N/A,#N/A,TRUE,"6";#N/A,#N/A,TRUE,"7"}</definedName>
    <definedName name="설변사유" hidden="1">{#N/A,#N/A,TRUE,"1";#N/A,#N/A,TRUE,"2";#N/A,#N/A,TRUE,"3";#N/A,#N/A,TRUE,"4";#N/A,#N/A,TRUE,"5";#N/A,#N/A,TRUE,"6";#N/A,#N/A,TRUE,"7"}</definedName>
    <definedName name="설비" localSheetId="0" hidden="1">{#N/A,#N/A,FALSE,"견적갑지";#N/A,#N/A,FALSE,"총괄표";#N/A,#N/A,FALSE,"철골공사";#N/A,#N/A,FALSE,"토목공사";#N/A,#N/A,FALSE,"판넬전기공사"}</definedName>
    <definedName name="설비" localSheetId="1" hidden="1">{#N/A,#N/A,TRUE,"토적및재료집계";#N/A,#N/A,TRUE,"토적및재료집계";#N/A,#N/A,TRUE,"단위량"}</definedName>
    <definedName name="설비" hidden="1">{#N/A,#N/A,FALSE,"견적갑지";#N/A,#N/A,FALSE,"총괄표";#N/A,#N/A,FALSE,"철골공사";#N/A,#N/A,FALSE,"토목공사";#N/A,#N/A,FALSE,"판넬전기공사"}</definedName>
    <definedName name="설집" localSheetId="0">#REF!</definedName>
    <definedName name="설치" localSheetId="1" hidden="1">{#N/A,#N/A,FALSE,"견적갑지";#N/A,#N/A,FALSE,"총괄표";#N/A,#N/A,FALSE,"철골공사";#N/A,#N/A,FALSE,"토목공사";#N/A,#N/A,FALSE,"판넬전기공사"}</definedName>
    <definedName name="설치" hidden="1">{#N/A,#N/A,FALSE,"견적갑지";#N/A,#N/A,FALSE,"총괄표";#N/A,#N/A,FALSE,"철골공사";#N/A,#N/A,FALSE,"토목공사";#N/A,#N/A,FALSE,"판넬전기공사"}</definedName>
    <definedName name="섬진강배치도" hidden="1">{#N/A,#N/A,FALSE,"회선임차현황"}</definedName>
    <definedName name="성산" localSheetId="0">BlankMacro1</definedName>
    <definedName name="성우" localSheetId="1" hidden="1">{#N/A,#N/A,FALSE,"CCTV"}</definedName>
    <definedName name="성우" hidden="1">{#N/A,#N/A,FALSE,"CCTV"}</definedName>
    <definedName name="성진" localSheetId="1" hidden="1">{#N/A,#N/A,FALSE,"CCTV"}</definedName>
    <definedName name="성진" hidden="1">{#N/A,#N/A,FALSE,"CCTV"}</definedName>
    <definedName name="성진피엠" localSheetId="1" hidden="1">{#N/A,#N/A,FALSE,"CCTV"}</definedName>
    <definedName name="성진피엠" hidden="1">{#N/A,#N/A,FALSE,"CCTV"}</definedName>
    <definedName name="세로" localSheetId="1" hidden="1">{#N/A,#N/A,FALSE,"전력간선"}</definedName>
    <definedName name="세로" hidden="1">{#N/A,#N/A,FALSE,"전력간선"}</definedName>
    <definedName name="세부" localSheetId="1" hidden="1">{#N/A,#N/A,TRUE,"대외공문"}</definedName>
    <definedName name="세부" hidden="1">{#N/A,#N/A,TRUE,"대외공문"}</definedName>
    <definedName name="세부3" localSheetId="1" hidden="1">{#N/A,#N/A,TRUE,"대외공문"}</definedName>
    <definedName name="세부3" hidden="1">{#N/A,#N/A,TRUE,"대외공문"}</definedName>
    <definedName name="세부내역서_박" localSheetId="1" hidden="1">{"'자리배치도'!$AG$1:$CI$28"}</definedName>
    <definedName name="세부내역서_박" hidden="1">{"'자리배치도'!$AG$1:$CI$28"}</definedName>
    <definedName name="세부내용" localSheetId="1" hidden="1">{"'별표'!$N$220"}</definedName>
    <definedName name="세부내용" hidden="1">{"'별표'!$N$220"}</definedName>
    <definedName name="세전익익" localSheetId="1" hidden="1">{#N/A,#N/A,FALSE,"지침";#N/A,#N/A,FALSE,"환경분석";#N/A,#N/A,FALSE,"Sheet16"}</definedName>
    <definedName name="세전익익" hidden="1">{#N/A,#N/A,FALSE,"지침";#N/A,#N/A,FALSE,"환경분석";#N/A,#N/A,FALSE,"Sheet16"}</definedName>
    <definedName name="세진" localSheetId="1" hidden="1">{#N/A,#N/A,FALSE,"CCTV"}</definedName>
    <definedName name="세진" hidden="1">{#N/A,#N/A,FALSE,"CCTV"}</definedName>
    <definedName name="셔ㅛ" localSheetId="1" hidden="1">{#N/A,#N/A,FALSE,"운반시간"}</definedName>
    <definedName name="셔ㅛ" hidden="1">{#N/A,#N/A,FALSE,"운반시간"}</definedName>
    <definedName name="셧터공" localSheetId="0">[29]노임단가!#REF!</definedName>
    <definedName name="소" localSheetId="0">BlankMacro1</definedName>
    <definedName name="소계" localSheetId="0">#REF!</definedName>
    <definedName name="소나무" localSheetId="0">#REF!</definedName>
    <definedName name="소내역" localSheetId="0">BlankMacro1</definedName>
    <definedName name="소방" localSheetId="0">#REF!</definedName>
    <definedName name="소방공량산출서" localSheetId="0">BlankMacro1</definedName>
    <definedName name="소방내역" localSheetId="0">BlankMacro1</definedName>
    <definedName name="소방내역2" localSheetId="0">BlankMacro1</definedName>
    <definedName name="소방내역서" localSheetId="0">BlankMacro1</definedName>
    <definedName name="소방사항" localSheetId="1" hidden="1">[105]소방사항!#REF!</definedName>
    <definedName name="소방사항" hidden="1">[105]소방사항!#REF!</definedName>
    <definedName name="소요계획2" localSheetId="1" hidden="1">{#N/A,#N/A,FALSE,"예상손익";#N/A,#N/A,FALSE,"관리분석";#N/A,#N/A,FALSE,"장비분석";#N/A,#N/A,FALSE,"준설분석";#N/A,#N/A,FALSE,"철구분석"}</definedName>
    <definedName name="소요계획2" hidden="1">{#N/A,#N/A,FALSE,"예상손익";#N/A,#N/A,FALSE,"관리분석";#N/A,#N/A,FALSE,"장비분석";#N/A,#N/A,FALSE,"준설분석";#N/A,#N/A,FALSE,"철구분석"}</definedName>
    <definedName name="소음진동" localSheetId="0">#REF!</definedName>
    <definedName name="소음진동측정" localSheetId="0">#REF!</definedName>
    <definedName name="소일위대가1" localSheetId="0">#REF!</definedName>
    <definedName name="소포장" localSheetId="0" hidden="1">{#N/A,#N/A,FALSE,"견적갑지";#N/A,#N/A,FALSE,"총괄표";#N/A,#N/A,FALSE,"철골공사";#N/A,#N/A,FALSE,"토목공사";#N/A,#N/A,FALSE,"판넬전기공사"}</definedName>
    <definedName name="소포장" localSheetId="1" hidden="1">{#N/A,#N/A,FALSE,"견적갑지";#N/A,#N/A,FALSE,"총괄표";#N/A,#N/A,FALSE,"철골공사";#N/A,#N/A,FALSE,"토목공사";#N/A,#N/A,FALSE,"판넬전기공사"}</definedName>
    <definedName name="소포장" hidden="1">{#N/A,#N/A,FALSE,"견적갑지";#N/A,#N/A,FALSE,"총괄표";#N/A,#N/A,FALSE,"철골공사";#N/A,#N/A,FALSE,"토목공사";#N/A,#N/A,FALSE,"판넬전기공사"}</definedName>
    <definedName name="소포장설비" localSheetId="0" hidden="1">{#N/A,#N/A,FALSE,"견적갑지";#N/A,#N/A,FALSE,"총괄표";#N/A,#N/A,FALSE,"철골공사";#N/A,#N/A,FALSE,"토목공사";#N/A,#N/A,FALSE,"판넬전기공사"}</definedName>
    <definedName name="소포장설비" localSheetId="1"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 localSheetId="1" hidden="1">{#N/A,#N/A,FALSE,"전력간선"}</definedName>
    <definedName name="소화" hidden="1">{#N/A,#N/A,FALSE,"전력간선"}</definedName>
    <definedName name="소화갑지" localSheetId="1" hidden="1">{#N/A,#N/A,FALSE,"CCTV"}</definedName>
    <definedName name="소화갑지" hidden="1">{#N/A,#N/A,FALSE,"CCTV"}</definedName>
    <definedName name="손영주" localSheetId="1" hidden="1">{#N/A,#N/A,FALSE,"조골재"}</definedName>
    <definedName name="손영주" hidden="1">{#N/A,#N/A,FALSE,"조골재"}</definedName>
    <definedName name="손익변경" localSheetId="1" hidden="1">{#N/A,#N/A,FALSE,"지침";#N/A,#N/A,FALSE,"환경분석";#N/A,#N/A,FALSE,"Sheet16"}</definedName>
    <definedName name="손익변경" hidden="1">{#N/A,#N/A,FALSE,"지침";#N/A,#N/A,FALSE,"환경분석";#N/A,#N/A,FALSE,"Sheet16"}</definedName>
    <definedName name="송용석"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송용석"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송전전공" localSheetId="0">#REF!</definedName>
    <definedName name="쇠흙손경비" localSheetId="0">#REF!</definedName>
    <definedName name="쇠흙손노무비" localSheetId="0">#REF!</definedName>
    <definedName name="쇠흙손재료비" localSheetId="0">#REF!</definedName>
    <definedName name="쇼" localSheetId="1" hidden="1">{#N/A,#N/A,FALSE,"포장1";#N/A,#N/A,FALSE,"포장1"}</definedName>
    <definedName name="쇼" hidden="1">{#N/A,#N/A,FALSE,"포장1";#N/A,#N/A,FALSE,"포장1"}</definedName>
    <definedName name="쇼ㅏㅅ" localSheetId="1" hidden="1">{#N/A,#N/A,FALSE,"Sheet6"}</definedName>
    <definedName name="쇼ㅏㅅ" hidden="1">{#N/A,#N/A,FALSE,"Sheet6"}</definedName>
    <definedName name="쇼ㅓㄹ" localSheetId="1" hidden="1">{#N/A,#N/A,FALSE,"현장 NCR 분석";#N/A,#N/A,FALSE,"현장품질감사";#N/A,#N/A,FALSE,"현장품질감사"}</definedName>
    <definedName name="쇼ㅓㄹ" hidden="1">{#N/A,#N/A,FALSE,"현장 NCR 분석";#N/A,#N/A,FALSE,"현장품질감사";#N/A,#N/A,FALSE,"현장품질감사"}</definedName>
    <definedName name="쇼ㅓㅎㄹ" localSheetId="1" hidden="1">{#N/A,#N/A,FALSE,"집계표"}</definedName>
    <definedName name="쇼ㅓㅎㄹ" hidden="1">{#N/A,#N/A,FALSE,"집계표"}</definedName>
    <definedName name="숏교" localSheetId="1" hidden="1">{#N/A,#N/A,FALSE,"Sheet6"}</definedName>
    <definedName name="숏교" hidden="1">{#N/A,#N/A,FALSE,"Sheet6"}</definedName>
    <definedName name="수" hidden="1">#REF!</definedName>
    <definedName name="수____종" localSheetId="0">#REF!</definedName>
    <definedName name="수2" localSheetId="1" hidden="1">{#N/A,#N/A,TRUE,"토적및재료집계";#N/A,#N/A,TRUE,"토적및재료집계";#N/A,#N/A,TRUE,"단위량"}</definedName>
    <definedName name="수2" hidden="1">{#N/A,#N/A,TRUE,"토적및재료집계";#N/A,#N/A,TRUE,"토적및재료집계";#N/A,#N/A,TRUE,"단위량"}</definedName>
    <definedName name="수3" localSheetId="1" hidden="1">{#N/A,#N/A,TRUE,"토적및재료집계";#N/A,#N/A,TRUE,"토적및재료집계";#N/A,#N/A,TRUE,"단위량"}</definedName>
    <definedName name="수3" hidden="1">{#N/A,#N/A,TRUE,"토적및재료집계";#N/A,#N/A,TRUE,"토적및재료집계";#N/A,#N/A,TRUE,"단위량"}</definedName>
    <definedName name="수간6노" localSheetId="0">[33]유지관리!#REF!</definedName>
    <definedName name="수간6재" localSheetId="0">[33]유지관리!#REF!</definedName>
    <definedName name="수간8노" localSheetId="0">[33]유지관리!#REF!</definedName>
    <definedName name="수간8재" localSheetId="0">[33]유지관리!#REF!</definedName>
    <definedName name="수경단가" localSheetId="0">#REF!</definedName>
    <definedName name="수경단가1" localSheetId="0">#REF!</definedName>
    <definedName name="수경일위" localSheetId="0">#REF!</definedName>
    <definedName name="수량집계밀" localSheetId="0">#REF!</definedName>
    <definedName name="수량집계양" localSheetId="0">#REF!</definedName>
    <definedName name="수량집계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수량집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수리수문" localSheetId="0">#REF!</definedName>
    <definedName name="수목" localSheetId="0">#REF!</definedName>
    <definedName name="수수꽃다리" localSheetId="0">#REF!</definedName>
    <definedName name="수은등100W" localSheetId="0">#REF!</definedName>
    <definedName name="수은등200W" localSheetId="0">#REF!</definedName>
    <definedName name="수은등250W" localSheetId="0">#REF!</definedName>
    <definedName name="수은등300W" localSheetId="0">#REF!</definedName>
    <definedName name="수은등400W" localSheetId="0">#REF!</definedName>
    <definedName name="수작업__반장" localSheetId="0">[29]노임단가!#REF!</definedName>
    <definedName name="수정" localSheetId="0">견적서!템플리트모듈6</definedName>
    <definedName name="수정"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수정내역" localSheetId="0">BlankMacro1</definedName>
    <definedName name="수직규준틀노무비" localSheetId="0">#REF!</definedName>
    <definedName name="수직규준틀재료비" localSheetId="0">#REF!</definedName>
    <definedName name="수직기준틀노무비" localSheetId="0">#REF!</definedName>
    <definedName name="수직기준틀재료비" localSheetId="0">#REF!</definedName>
    <definedName name="수질" localSheetId="0">#REF!</definedName>
    <definedName name="수질측정" localSheetId="0">#REF!</definedName>
    <definedName name="수축줄눈경비" localSheetId="0">#REF!</definedName>
    <definedName name="수축줄눈노무비" localSheetId="0">#REF!</definedName>
    <definedName name="수축줄눈재료비" localSheetId="0">#REF!</definedName>
    <definedName name="수평규준틀노무비" localSheetId="0">#REF!</definedName>
    <definedName name="수평규준틀재료비" localSheetId="0">#REF!</definedName>
    <definedName name="수ㅠㅁ" localSheetId="1" hidden="1">{#N/A,#N/A,FALSE,"현장 NCR 분석";#N/A,#N/A,FALSE,"현장품질감사";#N/A,#N/A,FALSE,"현장품질감사"}</definedName>
    <definedName name="수ㅠㅁ" hidden="1">{#N/A,#N/A,FALSE,"현장 NCR 분석";#N/A,#N/A,FALSE,"현장품질감사";#N/A,#N/A,FALSE,"현장품질감사"}</definedName>
    <definedName name="순공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 localSheetId="0">#REF!</definedName>
    <definedName name="순공사비계" localSheetId="0">#REF!</definedName>
    <definedName name="순공사비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 localSheetId="0">#REF!</definedName>
    <definedName name="숨기기" localSheetId="0">견적서!숨기기</definedName>
    <definedName name="숨기지않기" localSheetId="0">견적서!숨기지않기</definedName>
    <definedName name="숫자노무비" localSheetId="0">#REF!</definedName>
    <definedName name="숱" localSheetId="1" hidden="1">{#N/A,#N/A,FALSE,"현장 NCR 분석";#N/A,#N/A,FALSE,"현장품질감사";#N/A,#N/A,FALSE,"현장품질감사"}</definedName>
    <definedName name="숱" hidden="1">{#N/A,#N/A,FALSE,"현장 NCR 분석";#N/A,#N/A,FALSE,"현장품질감사";#N/A,#N/A,FALSE,"현장품질감사"}</definedName>
    <definedName name="스트로브잣12노무" localSheetId="0">#REF!</definedName>
    <definedName name="스트로브잣12재료" localSheetId="0">#REF!</definedName>
    <definedName name="스트로브잣15노무" localSheetId="0">#REF!</definedName>
    <definedName name="스트로브잣15재료" localSheetId="0">#REF!</definedName>
    <definedName name="스트로브잣18노무" localSheetId="0">#REF!</definedName>
    <definedName name="스트로브잣18재료" localSheetId="0">#REF!</definedName>
    <definedName name="스트로브잣20노무" localSheetId="0">#REF!</definedName>
    <definedName name="스트로브잣20재료" localSheetId="0">#REF!</definedName>
    <definedName name="스트로브잣40노무" localSheetId="0">#REF!</definedName>
    <definedName name="스트로브잣40재료" localSheetId="0">#REF!</definedName>
    <definedName name="슬레이트__공" localSheetId="0">[29]노임단가!#REF!</definedName>
    <definedName name="승" localSheetId="1" hidden="1">{#N/A,#N/A,FALSE,"지침";#N/A,#N/A,FALSE,"환경분석";#N/A,#N/A,FALSE,"Sheet16"}</definedName>
    <definedName name="승" hidden="1">{#N/A,#N/A,FALSE,"지침";#N/A,#N/A,FALSE,"환경분석";#N/A,#N/A,FALSE,"Sheet16"}</definedName>
    <definedName name="승용교" localSheetId="1" hidden="1">{#N/A,#N/A,FALSE,"2~8번"}</definedName>
    <definedName name="승용교" hidden="1">{#N/A,#N/A,FALSE,"2~8번"}</definedName>
    <definedName name="시_이음" localSheetId="0">[26]수량산출!#REF!</definedName>
    <definedName name="시_험_사_4급" localSheetId="0">[29]노임단가!#REF!</definedName>
    <definedName name="시리" localSheetId="0">BlankMacro1</definedName>
    <definedName name="시설물" hidden="1">{#N/A,#N/A,FALSE,"전력간선"}</definedName>
    <definedName name="시설일위" localSheetId="0">#REF!</definedName>
    <definedName name="시설일위금액" localSheetId="0">#REF!</definedName>
    <definedName name="시중노임11"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행" localSheetId="1" hidden="1">{#N/A,#N/A,FALSE,"이태원철근"}</definedName>
    <definedName name="시행" hidden="1">{#N/A,#N/A,FALSE,"이태원철근"}</definedName>
    <definedName name="시험__보조수" localSheetId="0">[29]노임단가!#REF!</definedName>
    <definedName name="시험경비" localSheetId="0">#REF!</definedName>
    <definedName name="시험노무비" localSheetId="0">#REF!</definedName>
    <definedName name="시험실과식당" localSheetId="1" hidden="1">{#N/A,#N/A,FALSE,"사업총괄";#N/A,#N/A,FALSE,"장비사업";#N/A,#N/A,FALSE,"철구사업";#N/A,#N/A,FALSE,"준설사업"}</definedName>
    <definedName name="시험실과식당" hidden="1">{#N/A,#N/A,FALSE,"사업총괄";#N/A,#N/A,FALSE,"장비사업";#N/A,#N/A,FALSE,"철구사업";#N/A,#N/A,FALSE,"준설사업"}</definedName>
    <definedName name="시험재료비" localSheetId="0">#REF!</definedName>
    <definedName name="식재" localSheetId="0">#REF!</definedName>
    <definedName name="식재단가" localSheetId="0">#REF!</definedName>
    <definedName name="식재일위" localSheetId="0">#REF!</definedName>
    <definedName name="신" localSheetId="0">BlankMacro1</definedName>
    <definedName name="신"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규" localSheetId="1" hidden="1">{#N/A,#N/A,FALSE,"CCTV"}</definedName>
    <definedName name="신규" hidden="1">{#N/A,#N/A,FALSE,"CCTV"}</definedName>
    <definedName name="신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설" localSheetId="1" hidden="1">{#N/A,#N/A,FALSE,"명세표"}</definedName>
    <definedName name="신설" hidden="1">{#N/A,#N/A,FALSE,"명세표"}</definedName>
    <definedName name="신설1" localSheetId="1" hidden="1">{#N/A,#N/A,FALSE,"명세표"}</definedName>
    <definedName name="신설1" hidden="1">{#N/A,#N/A,FALSE,"명세표"}</definedName>
    <definedName name="신성" localSheetId="0">#REF!</definedName>
    <definedName name="신성" localSheetId="1" hidden="1">{#N/A,#N/A,TRUE,"손익보고"}</definedName>
    <definedName name="신성감" localSheetId="0">#REF!</definedName>
    <definedName name="신세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세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세계IC사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세계IC사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안" localSheetId="1" hidden="1">{#N/A,#N/A,FALSE,"현장 NCR 분석";#N/A,#N/A,FALSE,"현장품질감사";#N/A,#N/A,FALSE,"현장품질감사"}</definedName>
    <definedName name="신안" hidden="1">{#N/A,#N/A,FALSE,"현장 NCR 분석";#N/A,#N/A,FALSE,"현장품질감사";#N/A,#N/A,FALSE,"현장품질감사"}</definedName>
    <definedName name="신호" localSheetId="0">BlankMacro1</definedName>
    <definedName name="신호기" localSheetId="0">견적서!신호기</definedName>
    <definedName name="신호등" localSheetId="0">'[49]일위대가(가설)'!#REF!</definedName>
    <definedName name="신효성" localSheetId="1" hidden="1">{"'호선별현황(방식)'!$K$22:$P$22","'호선별현황(방식)'!$K$22:$P$22"}</definedName>
    <definedName name="신효성" hidden="1">{"'호선별현황(방식)'!$K$22:$P$22","'호선별현황(방식)'!$K$22:$P$22"}</definedName>
    <definedName name="실내건축" localSheetId="1" hidden="1">{#N/A,#N/A,FALSE,"주간공정";#N/A,#N/A,FALSE,"주간보고";#N/A,#N/A,FALSE,"주간공정표"}</definedName>
    <definedName name="실내건축" hidden="1">{#N/A,#N/A,FALSE,"주간공정";#N/A,#N/A,FALSE,"주간보고";#N/A,#N/A,FALSE,"주간공정표"}</definedName>
    <definedName name="실시공정표2" localSheetId="1" hidden="1">{#N/A,#N/A,FALSE,"갑지";#N/A,#N/A,FALSE,"개요";#N/A,#N/A,FALSE,"비목별";#N/A,#N/A,FALSE,"건물별";#N/A,#N/A,FALSE,"기구표";#N/A,#N/A,FALSE,"직원투입"}</definedName>
    <definedName name="실시공정표2" hidden="1">{#N/A,#N/A,FALSE,"갑지";#N/A,#N/A,FALSE,"개요";#N/A,#N/A,FALSE,"비목별";#N/A,#N/A,FALSE,"건물별";#N/A,#N/A,FALSE,"기구표";#N/A,#N/A,FALSE,"직원투입"}</definedName>
    <definedName name="실적4월" localSheetId="1" hidden="1">{#N/A,#N/A,FALSE,"UNIT";#N/A,#N/A,FALSE,"UNIT";#N/A,#N/A,FALSE,"계정"}</definedName>
    <definedName name="실적4월" hidden="1">{#N/A,#N/A,FALSE,"UNIT";#N/A,#N/A,FALSE,"UNIT";#N/A,#N/A,FALSE,"계정"}</definedName>
    <definedName name="실적6월" localSheetId="1" hidden="1">{#N/A,#N/A,FALSE,"UNIT";#N/A,#N/A,FALSE,"UNIT";#N/A,#N/A,FALSE,"계정"}</definedName>
    <definedName name="실적6월" hidden="1">{#N/A,#N/A,FALSE,"UNIT";#N/A,#N/A,FALSE,"UNIT";#N/A,#N/A,FALSE,"계정"}</definedName>
    <definedName name="실편백10노무" localSheetId="0">#REF!</definedName>
    <definedName name="실편백10재료" localSheetId="0">#REF!</definedName>
    <definedName name="실편백15노무" localSheetId="0">#REF!</definedName>
    <definedName name="실편백15재료" localSheetId="0">#REF!</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2" localSheetId="1" hidden="1">#REF!</definedName>
    <definedName name="실행2" hidden="1">#REF!</definedName>
    <definedName name="실행금액" localSheetId="1" hidden="1">{#N/A,#N/A,FALSE,"CCTV"}</definedName>
    <definedName name="실행금액" hidden="1">{#N/A,#N/A,FALSE,"CCTV"}</definedName>
    <definedName name="실행분석" localSheetId="1" hidden="1">{"'PROFORMA'!$A$1:$H$120"}</definedName>
    <definedName name="실행분석" hidden="1">{"'PROFORMA'!$A$1:$H$120"}</definedName>
    <definedName name="실행분석1" localSheetId="1" hidden="1">{"'PROFORMA'!$A$1:$H$120"}</definedName>
    <definedName name="실행분석1" hidden="1">{"'PROFORMA'!$A$1:$H$120"}</definedName>
    <definedName name="실행예산서" localSheetId="1" hidden="1">{"'별표'!$N$220"}</definedName>
    <definedName name="실행예산서" hidden="1">{"'별표'!$N$220"}</definedName>
    <definedName name="심우" localSheetId="0">#REF!</definedName>
    <definedName name="심우을" localSheetId="0">#REF!</definedName>
    <definedName name="ㅇ" localSheetId="0">#REF!</definedName>
    <definedName name="ㅇ1" localSheetId="0">[11]수량산출!#REF!</definedName>
    <definedName name="ㅇ1200" localSheetId="0">#REF!</definedName>
    <definedName name="ㅇ227" localSheetId="0">#REF!</definedName>
    <definedName name="ㅇㄱ로ㅕㅛ" localSheetId="1" hidden="1">{#N/A,#N/A,FALSE,"집계표"}</definedName>
    <definedName name="ㅇㄱ로ㅕㅛ" hidden="1">{#N/A,#N/A,FALSE,"집계표"}</definedName>
    <definedName name="ㅇ거" localSheetId="1" hidden="1">{#N/A,#N/A,FALSE,"집계표"}</definedName>
    <definedName name="ㅇ거" hidden="1">{#N/A,#N/A,FALSE,"집계표"}</definedName>
    <definedName name="ㅇㄳㄹ호" localSheetId="1" hidden="1">{#N/A,#N/A,FALSE,"집계표"}</definedName>
    <definedName name="ㅇㄳㄹ호" hidden="1">{#N/A,#N/A,FALSE,"집계표"}</definedName>
    <definedName name="ㅇㄴ" localSheetId="1" hidden="1">{#N/A,#N/A,FALSE,"견적갑지";#N/A,#N/A,FALSE,"총괄표";#N/A,#N/A,FALSE,"철골공사";#N/A,#N/A,FALSE,"토목공사";#N/A,#N/A,FALSE,"판넬전기공사"}</definedName>
    <definedName name="ㅇㄴ" hidden="1">{#N/A,#N/A,FALSE,"견적갑지";#N/A,#N/A,FALSE,"총괄표";#N/A,#N/A,FALSE,"철골공사";#N/A,#N/A,FALSE,"토목공사";#N/A,#N/A,FALSE,"판넬전기공사"}</definedName>
    <definedName name="ㅇㄴㄱ숖ㅊ" localSheetId="1" hidden="1">{#N/A,#N/A,FALSE,"집계표"}</definedName>
    <definedName name="ㅇㄴㄱ숖ㅊ" hidden="1">{#N/A,#N/A,FALSE,"집계표"}</definedName>
    <definedName name="ㅇㄴ굫ㅅ" localSheetId="1" hidden="1">{#N/A,#N/A,FALSE,"집계표"}</definedName>
    <definedName name="ㅇㄴ굫ㅅ" hidden="1">{#N/A,#N/A,FALSE,"집계표"}</definedName>
    <definedName name="ㅇㄴㄴㄴㄴㄴㄴㄴㄴ" localSheetId="1" hidden="1">{#N/A,#N/A,FALSE,"집계표"}</definedName>
    <definedName name="ㅇㄴㄴㄴㄴㄴㄴㄴㄴ" hidden="1">{#N/A,#N/A,FALSE,"집계표"}</definedName>
    <definedName name="ㅇㄴㄴㄴㅇ" localSheetId="1" hidden="1">{#N/A,#N/A,FALSE,"견적갑지";#N/A,#N/A,FALSE,"총괄표";#N/A,#N/A,FALSE,"철골공사";#N/A,#N/A,FALSE,"토목공사";#N/A,#N/A,FALSE,"판넬전기공사"}</definedName>
    <definedName name="ㅇㄴㄴㄴㅇ" hidden="1">{#N/A,#N/A,FALSE,"견적갑지";#N/A,#N/A,FALSE,"총괄표";#N/A,#N/A,FALSE,"철골공사";#N/A,#N/A,FALSE,"토목공사";#N/A,#N/A,FALSE,"판넬전기공사"}</definedName>
    <definedName name="ㅇㄴㄴㅇㄴ" localSheetId="1" hidden="1">{#N/A,#N/A,FALSE,"골재소요량";#N/A,#N/A,FALSE,"골재소요량"}</definedName>
    <definedName name="ㅇㄴㄴㅇㄴ" hidden="1">{#N/A,#N/A,FALSE,"골재소요량";#N/A,#N/A,FALSE,"골재소요량"}</definedName>
    <definedName name="ㅇㄴ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ㄹㄴㄹㅇㄹ" localSheetId="1" hidden="1">{#N/A,#N/A,FALSE,"CCTV"}</definedName>
    <definedName name="ㅇㄴㄹㄴㄹㅇㄹ" hidden="1">{#N/A,#N/A,FALSE,"CCTV"}</definedName>
    <definedName name="ㅇㄴㄹㄴㅇ" localSheetId="1" hidden="1">{#N/A,"수불부",FALSE,"사급자재수불서";#N/A,"수불부",FALSE,"사급자재수불서"}</definedName>
    <definedName name="ㅇㄴㄹㄴㅇ" hidden="1">{#N/A,"수불부",FALSE,"사급자재수불서";#N/A,"수불부",FALSE,"사급자재수불서"}</definedName>
    <definedName name="ㅇㄴㄹㅈ2ㄴㅇ" localSheetId="1" hidden="1">{#N/A,#N/A,FALSE,"명세표"}</definedName>
    <definedName name="ㅇㄴㄹㅈ2ㄴㅇ" hidden="1">{#N/A,#N/A,FALSE,"명세표"}</definedName>
    <definedName name="ㅇㄴㄹㅎ" localSheetId="1" hidden="1">{#N/A,#N/A,FALSE,"집계표"}</definedName>
    <definedName name="ㅇㄴㄹㅎ" hidden="1">{#N/A,#N/A,FALSE,"집계표"}</definedName>
    <definedName name="ㅇㄴㄹ해" localSheetId="1" hidden="1">{#N/A,#N/A,FALSE,"집계표"}</definedName>
    <definedName name="ㅇㄴㄹ해" hidden="1">{#N/A,#N/A,FALSE,"집계표"}</definedName>
    <definedName name="ㅇㄴㄹ혼" localSheetId="1" hidden="1">{#N/A,#N/A,FALSE,"집계표"}</definedName>
    <definedName name="ㅇㄴㄹ혼" hidden="1">{#N/A,#N/A,FALSE,"집계표"}</definedName>
    <definedName name="ㅇㄴㄹ히ㅑㅓ" localSheetId="1" hidden="1">{#N/A,#N/A,FALSE,"집계표"}</definedName>
    <definedName name="ㅇㄴㄹ히ㅑㅓ" hidden="1">{#N/A,#N/A,FALSE,"집계표"}</definedName>
    <definedName name="ㅇㄴ라ㅔㅐ" localSheetId="1" hidden="1">{#N/A,#N/A,FALSE,"집계표"}</definedName>
    <definedName name="ㅇㄴ라ㅔㅐ" hidden="1">{#N/A,#N/A,FALSE,"집계표"}</definedName>
    <definedName name="ㅇㄴ로" localSheetId="1" hidden="1">{#N/A,#N/A,FALSE,"집계표"}</definedName>
    <definedName name="ㅇㄴ로" hidden="1">{#N/A,#N/A,FALSE,"집계표"}</definedName>
    <definedName name="ㅇㄴ로ㅗㅗㅗㅗㅗㅗㅗㅗ" localSheetId="1" hidden="1">{#N/A,#N/A,FALSE,"집계표"}</definedName>
    <definedName name="ㅇㄴ로ㅗㅗㅗㅗㅗㅗㅗㅗ" hidden="1">{#N/A,#N/A,FALSE,"집계표"}</definedName>
    <definedName name="ㅇㄴ롷" localSheetId="1" hidden="1">{#N/A,#N/A,FALSE,"집계표"}</definedName>
    <definedName name="ㅇㄴ롷" hidden="1">{#N/A,#N/A,FALSE,"집계표"}</definedName>
    <definedName name="ㅇㄴ롷ㄴ" localSheetId="1" hidden="1">{#N/A,#N/A,FALSE,"집계표"}</definedName>
    <definedName name="ㅇㄴ롷ㄴ" hidden="1">{#N/A,#N/A,FALSE,"집계표"}</definedName>
    <definedName name="ㅇㄴ롷ㅇㄴ롷ㄴ" localSheetId="1" hidden="1">{#N/A,#N/A,FALSE,"집계표"}</definedName>
    <definedName name="ㅇㄴ롷ㅇㄴ롷ㄴ" hidden="1">{#N/A,#N/A,FALSE,"집계표"}</definedName>
    <definedName name="ㅇㄴ리ㅏ허ㅣ" localSheetId="1" hidden="1">{#N/A,#N/A,FALSE,"집계표"}</definedName>
    <definedName name="ㅇㄴ리ㅏ허ㅣ" hidden="1">{#N/A,#N/A,FALSE,"집계표"}</definedName>
    <definedName name="ㅇㄴㄻㅇㄻㄴㄹㅇㅁㄴㅇㄹ" localSheetId="1" hidden="1">{"'용역비'!$A$4:$C$8"}</definedName>
    <definedName name="ㅇㄴㄻㅇㄻㄴㄹㅇㅁㄴㅇㄹ" hidden="1">{"'용역비'!$A$4:$C$8"}</definedName>
    <definedName name="ㅇㄴㄻㅎㅈㄷㅈㄷㄴ" localSheetId="1" hidden="1">{"'Sheet1'!$D$19","'Sheet1'!$B$22:$E$22"}</definedName>
    <definedName name="ㅇㄴㄻㅎㅈㄷㅈㄷㄴ" hidden="1">{"'Sheet1'!$D$19","'Sheet1'!$B$22:$E$22"}</definedName>
    <definedName name="ㅇㄴㅀㄴㄿㅊ" localSheetId="1" hidden="1">{#N/A,#N/A,FALSE,"집계표"}</definedName>
    <definedName name="ㅇㄴㅀㄴㄿㅊ" hidden="1">{#N/A,#N/A,FALSE,"집계표"}</definedName>
    <definedName name="ㅇㄴㅀㄴㅇㄱ" localSheetId="1" hidden="1">{#N/A,#N/A,FALSE,"집계표"}</definedName>
    <definedName name="ㅇㄴㅀㄴㅇㄱ" hidden="1">{#N/A,#N/A,FALSE,"집계표"}</definedName>
    <definedName name="ㅇㄴㅀㅁㄱㄷㅎ" localSheetId="1" hidden="1">{#N/A,#N/A,FALSE,"집계표"}</definedName>
    <definedName name="ㅇㄴㅀㅁㄱㄷㅎ" hidden="1">{#N/A,#N/A,FALSE,"집계표"}</definedName>
    <definedName name="ㅇㄴㅀ쇼ㅗㅗㅗㅗㅗ" localSheetId="1" hidden="1">{#N/A,#N/A,FALSE,"집계표"}</definedName>
    <definedName name="ㅇㄴㅀ쇼ㅗㅗㅗㅗㅗ" hidden="1">{#N/A,#N/A,FALSE,"집계표"}</definedName>
    <definedName name="ㅇㄴㅀㅇㄴ" localSheetId="1" hidden="1">{#N/A,#N/A,FALSE,"집계표"}</definedName>
    <definedName name="ㅇㄴㅀㅇㄴ" hidden="1">{#N/A,#N/A,FALSE,"집계표"}</definedName>
    <definedName name="ㅇㄴㅁ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ㅁ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ㅁㄹㅇㄻㅇㄹㄴㅇ" localSheetId="1" hidden="1">{#N/A,"수불부",FALSE,"사급자재수불서";#N/A,"수불부",FALSE,"사급자재수불서"}</definedName>
    <definedName name="ㅇㄴㅁㄹㅇㄻㅇㄹㄴㅇ" hidden="1">{#N/A,"수불부",FALSE,"사급자재수불서";#N/A,"수불부",FALSE,"사급자재수불서"}</definedName>
    <definedName name="ㅇㄴㅁㅎㄹ" localSheetId="1" hidden="1">{#N/A,#N/A,FALSE,"집계표"}</definedName>
    <definedName name="ㅇㄴㅁㅎㄹ" hidden="1">{#N/A,#N/A,FALSE,"집계표"}</definedName>
    <definedName name="ㅇㄴ모" hidden="1">#REF!</definedName>
    <definedName name="ㅇㄴㅇ" localSheetId="1" hidden="1">{"'자리배치도'!$AG$1:$CI$28"}</definedName>
    <definedName name="ㅇㄴㅇ" hidden="1">{"'자리배치도'!$AG$1:$CI$28"}</definedName>
    <definedName name="ㅇㄴㅇㄴ" hidden="1">#REF!</definedName>
    <definedName name="ㅇㄴㅇㄴㅇㄴㅇ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ㅇㄴㅇㄴ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ㅇㄶㅇ" localSheetId="1" hidden="1">{#N/A,#N/A,FALSE,"명세표"}</definedName>
    <definedName name="ㅇㄴㅇㄶㅇ" hidden="1">{#N/A,#N/A,FALSE,"명세표"}</definedName>
    <definedName name="ㅇㄴㅇㄹ" hidden="1">#REF!</definedName>
    <definedName name="ㅇ낳리ㅓ" localSheetId="1" hidden="1">{#N/A,#N/A,FALSE,"집계표"}</definedName>
    <definedName name="ㅇ낳리ㅓ" hidden="1">{#N/A,#N/A,FALSE,"집계표"}</definedName>
    <definedName name="ㅇ낸에네ㅔ" localSheetId="1" hidden="1">{#N/A,#N/A,FALSE,"집계표"}</definedName>
    <definedName name="ㅇ낸에네ㅔ" hidden="1">{#N/A,#N/A,FALSE,"집계표"}</definedName>
    <definedName name="ㅇ놓ㄹㄹㄹㄹㄹ" localSheetId="1" hidden="1">{#N/A,#N/A,FALSE,"집계표"}</definedName>
    <definedName name="ㅇ놓ㄹㄹㄹㄹㄹ" hidden="1">{#N/A,#N/A,FALSE,"집계표"}</definedName>
    <definedName name="ㅇ놓로횻ㅅ" localSheetId="1" hidden="1">{#N/A,#N/A,FALSE,"집계표"}</definedName>
    <definedName name="ㅇ놓로횻ㅅ" hidden="1">{#N/A,#N/A,FALSE,"집계표"}</definedName>
    <definedName name="ㅇ니ㅏㅎ러" localSheetId="1" hidden="1">{#N/A,#N/A,FALSE,"집계표"}</definedName>
    <definedName name="ㅇ니ㅏㅎ러" hidden="1">{#N/A,#N/A,FALSE,"집계표"}</definedName>
    <definedName name="ㅇ니ㅏㅓㄹ힝니ㅏㅎㄹ" localSheetId="1" hidden="1">{#N/A,#N/A,FALSE,"집계표"}</definedName>
    <definedName name="ㅇ니ㅏㅓㄹ힝니ㅏㅎㄹ" hidden="1">{#N/A,#N/A,FALSE,"집계표"}</definedName>
    <definedName name="ㅇ니ㅏㅓ로히ㅏ" localSheetId="1" hidden="1">{#N/A,#N/A,FALSE,"집계표"}</definedName>
    <definedName name="ㅇ니ㅏㅓ로히ㅏ" hidden="1">{#N/A,#N/A,FALSE,"집계표"}</definedName>
    <definedName name="ㅇ니ㅓㅎ로" localSheetId="1" hidden="1">{#N/A,#N/A,FALSE,"집계표"}</definedName>
    <definedName name="ㅇ니ㅓㅎ로" hidden="1">{#N/A,#N/A,FALSE,"집계표"}</definedName>
    <definedName name="ㅇㄶ" localSheetId="1" hidden="1">{#N/A,#N/A,FALSE,"표지"}</definedName>
    <definedName name="ㅇㄶ" hidden="1">{#N/A,#N/A,FALSE,"표지"}</definedName>
    <definedName name="ㅇㄶㄹㄷㄱㄹㅈ" localSheetId="1" hidden="1">{#N/A,"수불부",FALSE,"사급자재수불서";#N/A,"수불부",FALSE,"사급자재수불서"}</definedName>
    <definedName name="ㅇㄶㄹㄷㄱㄹㅈ" hidden="1">{#N/A,"수불부",FALSE,"사급자재수불서";#N/A,"수불부",FALSE,"사급자재수불서"}</definedName>
    <definedName name="ㅇㄶㅁㄴㄱㄷ" localSheetId="1" hidden="1">{#N/A,"수불부",FALSE,"사급자재수불서";#N/A,"수불부",FALSE,"사급자재수불서"}</definedName>
    <definedName name="ㅇㄶㅁㄴㄱㄷ" hidden="1">{#N/A,"수불부",FALSE,"사급자재수불서";#N/A,"수불부",FALSE,"사급자재수불서"}</definedName>
    <definedName name="ㅇㄶㅁㄷㄱㄹㅈ" localSheetId="1" hidden="1">{#N/A,"수불부",FALSE,"사급자재수불서";#N/A,"수불부",FALSE,"사급자재수불서"}</definedName>
    <definedName name="ㅇㄶㅁㄷㄱㄹㅈ" hidden="1">{#N/A,"수불부",FALSE,"사급자재수불서";#N/A,"수불부",FALSE,"사급자재수불서"}</definedName>
    <definedName name="ㅇㄷㄱㅎㄴㅇ" localSheetId="1" hidden="1">{#N/A,#N/A,FALSE,"집계표"}</definedName>
    <definedName name="ㅇㄷㄱㅎㄴㅇ" hidden="1">{#N/A,#N/A,FALSE,"집계표"}</definedName>
    <definedName name="ㅇ더퍼" localSheetId="1" hidden="1">{#N/A,#N/A,FALSE,"집계표"}</definedName>
    <definedName name="ㅇ더퍼" hidden="1">{#N/A,#N/A,FALSE,"집계표"}</definedName>
    <definedName name="ㅇㄹ" localSheetId="0" hidden="1">#REF!</definedName>
    <definedName name="ㅇㄹ" localSheetId="1" hidden="1">{#N/A,#N/A,FALSE,"현장 NCR 분석";#N/A,#N/A,FALSE,"현장품질감사";#N/A,#N/A,FALSE,"현장품질감사"}</definedName>
    <definedName name="ㅇㄹ" hidden="1">#REF!</definedName>
    <definedName name="ㅇㄹ2" localSheetId="1" hidden="1">{#N/A,#N/A,FALSE,"혼합골재"}</definedName>
    <definedName name="ㅇㄹ2" hidden="1">{#N/A,#N/A,FALSE,"혼합골재"}</definedName>
    <definedName name="ㅇㄹ3" localSheetId="1" hidden="1">{#N/A,#N/A,FALSE,"명세표"}</definedName>
    <definedName name="ㅇㄹ3" hidden="1">{#N/A,#N/A,FALSE,"명세표"}</definedName>
    <definedName name="ㅇㄹㄴㅁㅎㅁㄴ" localSheetId="1" hidden="1">{#N/A,"수불부",FALSE,"사급자재수불서";#N/A,"수불부",FALSE,"사급자재수불서"}</definedName>
    <definedName name="ㅇㄹㄴㅁㅎㅁㄴ" hidden="1">{#N/A,"수불부",FALSE,"사급자재수불서";#N/A,"수불부",FALSE,"사급자재수불서"}</definedName>
    <definedName name="ㅇㄹㄴㅇㄹㄴㅇㄹ" localSheetId="1" hidden="1">#REF!</definedName>
    <definedName name="ㅇㄹㄴㅇㄹㄴㅇㄹ" hidden="1">#REF!</definedName>
    <definedName name="ㅇㄹㄴ호" localSheetId="1" hidden="1">{#N/A,#N/A,FALSE,"집계표"}</definedName>
    <definedName name="ㅇㄹㄴ호" hidden="1">{#N/A,#N/A,FALSE,"집계표"}</definedName>
    <definedName name="ㅇㄹㄹ" localSheetId="0" hidden="1">#REF!</definedName>
    <definedName name="ㅇㄹㄹ" localSheetId="1" hidden="1">#REF!</definedName>
    <definedName name="ㅇㄹㄹ" hidden="1">#REF!</definedName>
    <definedName name="ㅇㄹㄹㄹㄹ" localSheetId="1" hidden="1">{#N/A,#N/A,FALSE,"전력간선"}</definedName>
    <definedName name="ㅇㄹㄹㄹㄹ" hidden="1">{#N/A,#N/A,FALSE,"전력간선"}</definedName>
    <definedName name="ㅇㄹㄹㅀㅎㅎㅎㅎㅎㅎㅎㅎㅎㅎ" localSheetId="1" hidden="1">{#N/A,#N/A,FALSE,"집계표"}</definedName>
    <definedName name="ㅇㄹㄹㅀㅎㅎㅎㅎㅎㅎㅎㅎㅎㅎ" hidden="1">{#N/A,#N/A,FALSE,"집계표"}</definedName>
    <definedName name="ㅇㄹㄹㅇ" localSheetId="1" hidden="1">{#N/A,#N/A,FALSE,"2~8번"}</definedName>
    <definedName name="ㅇㄹㄹㅇ" hidden="1">{#N/A,#N/A,FALSE,"2~8번"}</definedName>
    <definedName name="ㅇㄹㅀ" localSheetId="0" hidden="1">#REF!</definedName>
    <definedName name="ㅇㄹㅀ" localSheetId="1" hidden="1">#REF!</definedName>
    <definedName name="ㅇㄹㅀ" hidden="1">#REF!</definedName>
    <definedName name="ㅇㄹ쇼" localSheetId="0">#REF!</definedName>
    <definedName name="ㅇㄹㅇ" localSheetId="1" hidden="1">{#N/A,#N/A,TRUE,"대외공문"}</definedName>
    <definedName name="ㅇㄹㅇ" hidden="1">{#N/A,#N/A,TRUE,"대외공문"}</definedName>
    <definedName name="ㅇㄹㅇㄹ" localSheetId="1" hidden="1">#REF!</definedName>
    <definedName name="ㅇㄹㅇㄹ" hidden="1">#REF!</definedName>
    <definedName name="ㅇㄹㅇㄹㅇ" localSheetId="1" hidden="1">{#N/A,#N/A,FALSE,"CCTV"}</definedName>
    <definedName name="ㅇㄹㅇㄹㅇ" hidden="1">{#N/A,#N/A,FALSE,"CCTV"}</definedName>
    <definedName name="ㅇㄹㅇㄹㅇㄹ" localSheetId="1" hidden="1">{#N/A,#N/A,FALSE,"CCTV"}</definedName>
    <definedName name="ㅇㄹㅇㄹㅇㄹ" hidden="1">{#N/A,#N/A,FALSE,"CCTV"}</definedName>
    <definedName name="ㅇㄹㅎ" localSheetId="1" hidden="1">{#N/A,#N/A,FALSE,"집계표"}</definedName>
    <definedName name="ㅇㄹㅎ" hidden="1">{#N/A,#N/A,FALSE,"집계표"}</definedName>
    <definedName name="ㅇㄹ허ㅗ" localSheetId="1" hidden="1">{#N/A,#N/A,FALSE,"집계표"}</definedName>
    <definedName name="ㅇㄹ허ㅗ" hidden="1">{#N/A,#N/A,FALSE,"집계표"}</definedName>
    <definedName name="ㅇㄹ호" localSheetId="0">#REF!</definedName>
    <definedName name="ㅇㄹ호" localSheetId="1" hidden="1">{#N/A,#N/A,FALSE,"집계표"}</definedName>
    <definedName name="ㅇㄹ호ㄹ옿" localSheetId="1" hidden="1">{#N/A,#N/A,FALSE,"집계표"}</definedName>
    <definedName name="ㅇㄹ호ㄹ옿" hidden="1">{#N/A,#N/A,FALSE,"집계표"}</definedName>
    <definedName name="ㅇㄹ호옿ㅎㄹ오" localSheetId="1" hidden="1">{#N/A,#N/A,FALSE,"집계표"}</definedName>
    <definedName name="ㅇㄹ호옿ㅎㄹ오" hidden="1">{#N/A,#N/A,FALSE,"집계표"}</definedName>
    <definedName name="ㅇㄹ호허ㅗㅓㅓ" localSheetId="1" hidden="1">{#N/A,#N/A,FALSE,"집계표"}</definedName>
    <definedName name="ㅇㄹ호허ㅗㅓㅓ" hidden="1">{#N/A,#N/A,FALSE,"집계표"}</definedName>
    <definedName name="ㅇㄹ호ㅗㅗㅗ" localSheetId="1" hidden="1">{#N/A,#N/A,FALSE,"집계표"}</definedName>
    <definedName name="ㅇㄹ호ㅗㅗㅗ" hidden="1">{#N/A,#N/A,FALSE,"집계표"}</definedName>
    <definedName name="ㅇㄹㅗㅎ" localSheetId="1" hidden="1">{#N/A,#N/A,FALSE,"집계표"}</definedName>
    <definedName name="ㅇㄹㅗㅎ" hidden="1">{#N/A,#N/A,FALSE,"집계표"}</definedName>
    <definedName name="ㅇ라ㅓㅎ킥" localSheetId="1" hidden="1">{#N/A,#N/A,FALSE,"집계표"}</definedName>
    <definedName name="ㅇ라ㅓㅎ킥" hidden="1">{#N/A,#N/A,FALSE,"집계표"}</definedName>
    <definedName name="ㅇ라ㅓㅏ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 localSheetId="1" hidden="1">{#N/A,#N/A,FALSE,"집계표"}</definedName>
    <definedName name="ㅇ러" hidden="1">{#N/A,#N/A,FALSE,"집계표"}</definedName>
    <definedName name="ㅇ러ㅗㅎ" localSheetId="1" hidden="1">{#N/A,#N/A,FALSE,"집계표"}</definedName>
    <definedName name="ㅇ러ㅗㅎ" hidden="1">{#N/A,#N/A,FALSE,"집계표"}</definedName>
    <definedName name="ㅇ러ㅣㄴ이ㅏ러ㅣ" localSheetId="1" hidden="1">{#N/A,#N/A,FALSE,"Sheet1"}</definedName>
    <definedName name="ㅇ러ㅣㄴ이ㅏ러ㅣ" hidden="1">{#N/A,#N/A,FALSE,"Sheet1"}</definedName>
    <definedName name="ㅇ렇ㅇ" localSheetId="1" hidden="1">{#N/A,#N/A,FALSE,"집계표"}</definedName>
    <definedName name="ㅇ렇ㅇ" hidden="1">{#N/A,#N/A,FALSE,"집계표"}</definedName>
    <definedName name="ㅇ롷" localSheetId="1" hidden="1">{#N/A,#N/A,FALSE,"집계표"}</definedName>
    <definedName name="ㅇ롷" hidden="1">{#N/A,#N/A,FALSE,"집계표"}</definedName>
    <definedName name="ㅇㄻㄴㅀ" localSheetId="1" hidden="1">{#N/A,"수불부",FALSE,"사급자재수불서";#N/A,"수불부",FALSE,"사급자재수불서"}</definedName>
    <definedName name="ㅇㄻㄴㅀ" hidden="1">{#N/A,"수불부",FALSE,"사급자재수불서";#N/A,"수불부",FALSE,"사급자재수불서"}</definedName>
    <definedName name="ㅇㄻㄴㅇㄻㄴㅇㄹ" hidden="1">#REF!</definedName>
    <definedName name="ㅇㅀ" localSheetId="1" hidden="1">{#N/A,#N/A,FALSE,"명세표"}</definedName>
    <definedName name="ㅇㅀ" hidden="1">{#N/A,#N/A,FALSE,"명세표"}</definedName>
    <definedName name="ㅇㅀ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 localSheetId="1" hidden="1">{#N/A,#N/A,FALSE,"집계표"}</definedName>
    <definedName name="ㅇㅀㅁ" hidden="1">{#N/A,#N/A,FALSE,"집계표"}</definedName>
    <definedName name="ㅇㅀㅇㄱ" localSheetId="1" hidden="1">{#N/A,#N/A,FALSE,"집계표"}</definedName>
    <definedName name="ㅇㅀㅇㄱ" hidden="1">{#N/A,#N/A,FALSE,"집계표"}</definedName>
    <definedName name="ㅇㅀㅎ" localSheetId="0">#REF!</definedName>
    <definedName name="ㅇㅁㄴㄹ" localSheetId="1" hidden="1">{#N/A,#N/A,TRUE,"토적및재료집계";#N/A,#N/A,TRUE,"토적및재료집계";#N/A,#N/A,TRUE,"단위량"}</definedName>
    <definedName name="ㅇㅁㄴㄹ" hidden="1">{#N/A,#N/A,TRUE,"토적및재료집계";#N/A,#N/A,TRUE,"토적및재료집계";#N/A,#N/A,TRUE,"단위량"}</definedName>
    <definedName name="ㅇㅁㄴㅇ"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localSheetId="1" hidden="1">{#N/A,"수불부",FALSE,"사급자재수불서";#N/A,"수불부",FALSE,"사급자재수불서"}</definedName>
    <definedName name="ㅇㅁㄶㄴㅇㅁㅀㅇㄴ" hidden="1">{#N/A,"수불부",FALSE,"사급자재수불서";#N/A,"수불부",FALSE,"사급자재수불서"}</definedName>
    <definedName name="ㅇㅁㄻ" localSheetId="1" hidden="1">{#N/A,#N/A,FALSE,"Sheet1"}</definedName>
    <definedName name="ㅇㅁㄻ" hidden="1">{#N/A,#N/A,FALSE,"Sheet1"}</definedName>
    <definedName name="ㅇㅇ" localSheetId="0" hidden="1">#REF!</definedName>
    <definedName name="ㅇㅇ" hidden="1">#REF!</definedName>
    <definedName name="ㅇㅇㄱ" localSheetId="1" hidden="1">{#N/A,#N/A,FALSE,"집계표"}</definedName>
    <definedName name="ㅇㅇㄱ" hidden="1">{#N/A,#N/A,FALSE,"집계표"}</definedName>
    <definedName name="ㅇㅇㄴㄴ" localSheetId="1" hidden="1">{#N/A,#N/A,FALSE,"명세표"}</definedName>
    <definedName name="ㅇㅇㄴㄴ" hidden="1">{#N/A,#N/A,FALSE,"명세표"}</definedName>
    <definedName name="ㅇㅇㄹ" localSheetId="1" hidden="1">#REF!</definedName>
    <definedName name="ㅇㅇㄹ" hidden="1">{#N/A,#N/A,TRUE,"토적및재료집계";#N/A,#N/A,TRUE,"토적및재료집계";#N/A,#N/A,TRUE,"단위량"}</definedName>
    <definedName name="ㅇㅇㄹㅇㄹ" localSheetId="1" hidden="1">{#N/A,#N/A,FALSE,"CCTV"}</definedName>
    <definedName name="ㅇㅇㄹㅇㄹ" hidden="1">{#N/A,#N/A,FALSE,"CCTV"}</definedName>
    <definedName name="ㅇㅇㄹㅇㄹㅇ" localSheetId="1" hidden="1">{#N/A,#N/A,FALSE,"CCTV"}</definedName>
    <definedName name="ㅇㅇㄹㅇㄹㅇ" hidden="1">{#N/A,#N/A,FALSE,"CCTV"}</definedName>
    <definedName name="ㅇㅇㅇ" localSheetId="1" hidden="1">#REF!</definedName>
    <definedName name="ㅇㅇㅇ" hidden="1">#REF!</definedName>
    <definedName name="ㅇㅇㅇㄹㄴ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ㄹ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ㅇ" localSheetId="1" hidden="1">#REF!</definedName>
    <definedName name="ㅇㅇㅇㅇ" hidden="1">#REF!</definedName>
    <definedName name="ㅇㅇㅇㅇㄹㄴㅁㄹ" localSheetId="1" hidden="1">#REF!</definedName>
    <definedName name="ㅇㅇㅇㅇㄹㄴㅁㄹ" hidden="1">#REF!</definedName>
    <definedName name="ㅇㅇㅇㅇㅇ" localSheetId="1" hidden="1">{#N/A,#N/A,FALSE,"주간공정";#N/A,#N/A,FALSE,"주간보고";#N/A,#N/A,FALSE,"주간공정표"}</definedName>
    <definedName name="ㅇㅇㅇㅇㅇ" hidden="1">{#N/A,#N/A,FALSE,"주간공정";#N/A,#N/A,FALSE,"주간보고";#N/A,#N/A,FALSE,"주간공정표"}</definedName>
    <definedName name="ㅇㅇㅇㅇㅇㅇ" localSheetId="1" hidden="1">{#N/A,#N/A,FALSE,"지침";#N/A,#N/A,FALSE,"환경분석";#N/A,#N/A,FALSE,"Sheet16"}</definedName>
    <definedName name="ㅇㅇㅇㅇㅇㅇ" hidden="1">{#N/A,#N/A,FALSE,"지침";#N/A,#N/A,FALSE,"환경분석";#N/A,#N/A,FALSE,"Sheet16"}</definedName>
    <definedName name="ㅇㅇㅇㅇㅇㅇㅇㅇㅇㅇㅇㅇ" localSheetId="1" hidden="1">{#N/A,#N/A,FALSE,"이태원철근"}</definedName>
    <definedName name="ㅇㅇㅇㅇㅇㅇㅇㅇㅇㅇㅇㅇ" hidden="1">{#N/A,#N/A,FALSE,"이태원철근"}</definedName>
    <definedName name="ㅇㅇㅇㅇㅇㅇㅇㅇㅇㅇㅇㅇㅇㅇ" localSheetId="1" hidden="1">{#N/A,#N/A,FALSE,"표지목차"}</definedName>
    <definedName name="ㅇㅇㅇㅇㅇㅇㅇㅇㅇㅇㅇㅇㅇㅇ" hidden="1">{#N/A,#N/A,FALSE,"표지목차"}</definedName>
    <definedName name="ㅇㅇㅎ" localSheetId="1" hidden="1">{#N/A,#N/A,FALSE,"집계표"}</definedName>
    <definedName name="ㅇㅇㅎ" hidden="1">{#N/A,#N/A,FALSE,"집계표"}</definedName>
    <definedName name="ㅇ아ㅏㄹ" localSheetId="1" hidden="1">{#N/A,#N/A,FALSE,"지침";#N/A,#N/A,FALSE,"환경분석";#N/A,#N/A,FALSE,"Sheet16"}</definedName>
    <definedName name="ㅇ아ㅏㄹ" hidden="1">{#N/A,#N/A,FALSE,"지침";#N/A,#N/A,FALSE,"환경분석";#N/A,#N/A,FALSE,"Sheet16"}</definedName>
    <definedName name="ㅇ이리" localSheetId="1" hidden="1">{#N/A,#N/A,FALSE,"지침";#N/A,#N/A,FALSE,"환경분석";#N/A,#N/A,FALSE,"Sheet16"}</definedName>
    <definedName name="ㅇ이리" hidden="1">{#N/A,#N/A,FALSE,"지침";#N/A,#N/A,FALSE,"환경분석";#N/A,#N/A,FALSE,"Sheet16"}</definedName>
    <definedName name="ㅇㅈㄷㅄㅂㅈㄷㄱ" hidden="1">#REF!</definedName>
    <definedName name="ㅇㅎ" localSheetId="1" hidden="1">{#N/A,#N/A,FALSE,"부대1"}</definedName>
    <definedName name="ㅇㅎ" hidden="1">{#N/A,#N/A,FALSE,"부대1"}</definedName>
    <definedName name="ㅇㅎㄷ" localSheetId="1" hidden="1">{#N/A,#N/A,FALSE,"집계표"}</definedName>
    <definedName name="ㅇㅎㄷ" hidden="1">{#N/A,#N/A,FALSE,"집계표"}</definedName>
    <definedName name="ㅇㅎ러ㅗㅇ" localSheetId="1" hidden="1">{#N/A,#N/A,FALSE,"집계표"}</definedName>
    <definedName name="ㅇㅎ러ㅗㅇ" hidden="1">{#N/A,#N/A,FALSE,"집계표"}</definedName>
    <definedName name="ㅇㅎㄻㄴㅇㅁㅎㄴㅀㅁㄴㅇㅎㄴ" localSheetId="1" hidden="1">{#N/A,#N/A,FALSE,"Sheet6"}</definedName>
    <definedName name="ㅇㅎㄻㄴㅇㅁㅎㄴㅀㅁㄴㅇㅎㄴ" hidden="1">{#N/A,#N/A,FALSE,"Sheet6"}</definedName>
    <definedName name="ㅇㅎㅁㅇㅎㄴㅇㅁ" localSheetId="1" hidden="1">{#N/A,"수불부",FALSE,"사급자재수불서";#N/A,"수불부",FALSE,"사급자재수불서"}</definedName>
    <definedName name="ㅇㅎㅁㅇㅎㄴㅇㅁ" hidden="1">{#N/A,"수불부",FALSE,"사급자재수불서";#N/A,"수불부",FALSE,"사급자재수불서"}</definedName>
    <definedName name="ㅇ호" localSheetId="1" hidden="1">{"'용역비'!$A$4:$C$8"}</definedName>
    <definedName name="ㅇ호" hidden="1">{"'용역비'!$A$4:$C$8"}</definedName>
    <definedName name="ㅇ호ㅓ" localSheetId="1" hidden="1">{"'용역비'!$A$4:$C$8"}</definedName>
    <definedName name="ㅇ호ㅓ" hidden="1">{"'용역비'!$A$4:$C$8"}</definedName>
    <definedName name="ㅇ호ㅓㅇㅎ" localSheetId="1" hidden="1">{"'용역비'!$A$4:$C$8"}</definedName>
    <definedName name="ㅇ호ㅓㅇㅎ" hidden="1">{"'용역비'!$A$4:$C$8"}</definedName>
    <definedName name="ㅇ호ㅓㅇ호ㅓ" localSheetId="1" hidden="1">{"'용역비'!$A$4:$C$8"}</definedName>
    <definedName name="ㅇ호ㅓㅇ호ㅓ" hidden="1">{"'용역비'!$A$4:$C$8"}</definedName>
    <definedName name="ㅇ호ㅓㅎ" localSheetId="1" hidden="1">{"'용역비'!$A$4:$C$8"}</definedName>
    <definedName name="ㅇ호ㅓㅎ" hidden="1">{"'용역비'!$A$4:$C$8"}</definedName>
    <definedName name="ㅇ호ㅓ호ㅓ" localSheetId="1" hidden="1">{"'용역비'!$A$4:$C$8"}</definedName>
    <definedName name="ㅇ호ㅓ호ㅓ" hidden="1">{"'용역비'!$A$4:$C$8"}</definedName>
    <definedName name="아" localSheetId="0" hidden="1">{#N/A,#N/A,FALSE,"견적갑지";#N/A,#N/A,FALSE,"총괄표";#N/A,#N/A,FALSE,"철골공사";#N/A,#N/A,FALSE,"토목공사";#N/A,#N/A,FALSE,"판넬전기공사"}</definedName>
    <definedName name="아" hidden="1">{#N/A,#N/A,FALSE,"견적갑지";#N/A,#N/A,FALSE,"총괄표";#N/A,#N/A,FALSE,"철골공사";#N/A,#N/A,FALSE,"토목공사";#N/A,#N/A,FALSE,"판넬전기공사"}</definedName>
    <definedName name="아늘믿" localSheetId="0">BlankMacro1</definedName>
    <definedName name="아니" localSheetId="0">BlankMacro1</definedName>
    <definedName name="아니오" localSheetId="1" hidden="1">#REF!</definedName>
    <definedName name="아니오" hidden="1">#REF!</definedName>
    <definedName name="아다" localSheetId="0">BlankMacro1</definedName>
    <definedName name="아디" localSheetId="0">BlankMacro1</definedName>
    <definedName name="아락" localSheetId="1" hidden="1">{"'별표'!$N$220"}</definedName>
    <definedName name="아락" hidden="1">{"'별표'!$N$220"}</definedName>
    <definedName name="아러" hidden="1">#REF!</definedName>
    <definedName name="아름" localSheetId="1" hidden="1">{#N/A,#N/A,FALSE,"이태원철근"}</definedName>
    <definedName name="아름" hidden="1">{#N/A,#N/A,FALSE,"이태원철근"}</definedName>
    <definedName name="아름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름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무" localSheetId="1" hidden="1">{#N/A,#N/A,FALSE,"배수2"}</definedName>
    <definedName name="아무" hidden="1">{#N/A,#N/A,FALSE,"배수2"}</definedName>
    <definedName name="아무거나" hidden="1">#REF!</definedName>
    <definedName name="아사" localSheetId="0">[24]내역아!#REF!</definedName>
    <definedName name="아서" localSheetId="0">BlankMacro1</definedName>
    <definedName name="아스콘깨기" localSheetId="1" hidden="1">{#N/A,#N/A,FALSE,"골재소요량";#N/A,#N/A,FALSE,"골재소요량"}</definedName>
    <definedName name="아스콘깨기" hidden="1">{#N/A,#N/A,FALSE,"골재소요량";#N/A,#N/A,FALSE,"골재소요량"}</definedName>
    <definedName name="아스타일__공" localSheetId="0">[29]노임단가!#REF!</definedName>
    <definedName name="아아.엉ㅇ." localSheetId="1" hidden="1">{#N/A,#N/A,FALSE,"조골재"}</definedName>
    <definedName name="아아.엉ㅇ." hidden="1">{#N/A,#N/A,FALSE,"조골재"}</definedName>
    <definedName name="아아아" localSheetId="1" hidden="1">{#N/A,#N/A,FALSE,"주간공정";#N/A,#N/A,FALSE,"주간보고";#N/A,#N/A,FALSE,"주간공정표"}</definedName>
    <definedName name="아아아" hidden="1">{#N/A,#N/A,FALSE,"주간공정";#N/A,#N/A,FALSE,"주간보고";#N/A,#N/A,FALSE,"주간공정표"}</definedName>
    <definedName name="아아아아아" localSheetId="1" hidden="1">{#N/A,#N/A,FALSE,"주간공정";#N/A,#N/A,FALSE,"주간보고";#N/A,#N/A,FALSE,"주간공정표"}</definedName>
    <definedName name="아아아아아" hidden="1">{#N/A,#N/A,FALSE,"주간공정";#N/A,#N/A,FALSE,"주간보고";#N/A,#N/A,FALSE,"주간공정표"}</definedName>
    <definedName name="아아아아아다다ㅏ다닫다다" localSheetId="1" hidden="1">{#N/A,#N/A,FALSE,"주간공정";#N/A,#N/A,FALSE,"주간보고";#N/A,#N/A,FALSE,"주간공정표"}</definedName>
    <definedName name="아아아아아다다ㅏ다닫다다" hidden="1">{#N/A,#N/A,FALSE,"주간공정";#N/A,#N/A,FALSE,"주간보고";#N/A,#N/A,FALSE,"주간공정표"}</definedName>
    <definedName name="아아아아아아아아앙" localSheetId="1" hidden="1">{#N/A,#N/A,FALSE,"주간공정";#N/A,#N/A,FALSE,"주간보고";#N/A,#N/A,FALSE,"주간공정표"}</definedName>
    <definedName name="아아아아아아아아앙" hidden="1">{#N/A,#N/A,FALSE,"주간공정";#N/A,#N/A,FALSE,"주간보고";#N/A,#N/A,FALSE,"주간공정표"}</definedName>
    <definedName name="아아아아아아아ㅏ아ㅏㅇ" localSheetId="1" hidden="1">{#N/A,#N/A,FALSE,"주간공정";#N/A,#N/A,FALSE,"주간보고";#N/A,#N/A,FALSE,"주간공정표"}</definedName>
    <definedName name="아아아아아아아ㅏ아ㅏㅇ" hidden="1">{#N/A,#N/A,FALSE,"주간공정";#N/A,#N/A,FALSE,"주간보고";#N/A,#N/A,FALSE,"주간공정표"}</definedName>
    <definedName name="아아아아ㅏ아아아아ㅏ아ㅏㅇ" localSheetId="1" hidden="1">{#N/A,#N/A,FALSE,"주간공정";#N/A,#N/A,FALSE,"주간보고";#N/A,#N/A,FALSE,"주간공정표"}</definedName>
    <definedName name="아아아아ㅏ아아아아ㅏ아ㅏㅇ" hidden="1">{#N/A,#N/A,FALSE,"주간공정";#N/A,#N/A,FALSE,"주간보고";#N/A,#N/A,FALSE,"주간공정표"}</definedName>
    <definedName name="아아아앙" localSheetId="1" hidden="1">{#N/A,#N/A,FALSE,"주간공정";#N/A,#N/A,FALSE,"주간보고";#N/A,#N/A,FALSE,"주간공정표"}</definedName>
    <definedName name="아아아앙" hidden="1">{#N/A,#N/A,FALSE,"주간공정";#N/A,#N/A,FALSE,"주간보고";#N/A,#N/A,FALSE,"주간공정표"}</definedName>
    <definedName name="아아ㅏ아아아아ㅏ아아앙ㅇ" localSheetId="1" hidden="1">{#N/A,#N/A,FALSE,"주간공정";#N/A,#N/A,FALSE,"주간보고";#N/A,#N/A,FALSE,"주간공정표"}</definedName>
    <definedName name="아아ㅏ아아아아ㅏ아아앙ㅇ" hidden="1">{#N/A,#N/A,FALSE,"주간공정";#N/A,#N/A,FALSE,"주간보고";#N/A,#N/A,FALSE,"주간공정표"}</definedName>
    <definedName name="아아ㅏ앙" localSheetId="1" hidden="1">{#N/A,#N/A,FALSE,"주간공정";#N/A,#N/A,FALSE,"주간보고";#N/A,#N/A,FALSE,"주간공정표"}</definedName>
    <definedName name="아아ㅏ앙" hidden="1">{#N/A,#N/A,FALSE,"주간공정";#N/A,#N/A,FALSE,"주간보고";#N/A,#N/A,FALSE,"주간공정표"}</definedName>
    <definedName name="아왜나무12노무" localSheetId="0">#REF!</definedName>
    <definedName name="아왜나무12재료" localSheetId="0">#REF!</definedName>
    <definedName name="아운" localSheetId="0">[24]내역아!#REF!</definedName>
    <definedName name="아파트내역2" localSheetId="1" hidden="1">{"'Sheet1'!$A$4:$M$21","'Sheet1'!$J$17:$K$19"}</definedName>
    <definedName name="아파트내역2" hidden="1">{"'Sheet1'!$A$4:$M$21","'Sheet1'!$J$17:$K$19"}</definedName>
    <definedName name="아ㅏ아ㅏ" localSheetId="1" hidden="1">{#N/A,#N/A,FALSE,"이태원철근"}</definedName>
    <definedName name="아ㅏ아ㅏ" hidden="1">{#N/A,#N/A,FALSE,"이태원철근"}</definedName>
    <definedName name="아ㅏㅏㅏㅏ" localSheetId="1" hidden="1">{#N/A,#N/A,FALSE,"이태원철근"}</definedName>
    <definedName name="아ㅏㅏㅏㅏ" hidden="1">{#N/A,#N/A,FALSE,"이태원철근"}</definedName>
    <definedName name="아ㅏㅓ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localSheetId="1" hidden="1">{#N/A,#N/A,FALSE,"포장1";#N/A,#N/A,FALSE,"포장1"}</definedName>
    <definedName name="아ㅓ림" hidden="1">{#N/A,#N/A,FALSE,"포장1";#N/A,#N/A,FALSE,"포장1"}</definedName>
    <definedName name="악취" localSheetId="0">#REF!</definedName>
    <definedName name="안관" localSheetId="1" hidden="1">{#N/A,#N/A,FALSE,"주간공정";#N/A,#N/A,FALSE,"주간보고";#N/A,#N/A,FALSE,"주간공정표"}</definedName>
    <definedName name="안관" hidden="1">{#N/A,#N/A,FALSE,"주간공정";#N/A,#N/A,FALSE,"주간보고";#N/A,#N/A,FALSE,"주간공정표"}</definedName>
    <definedName name="안내" localSheetId="1" hidden="1">{#N/A,#N/A,FALSE,"이태원철근"}</definedName>
    <definedName name="안내" hidden="1">{#N/A,#N/A,FALSE,"이태원철근"}</definedName>
    <definedName name="안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양현대" localSheetId="1" hidden="1">{#N/A,#N/A,FALSE,"이태원철근"}</definedName>
    <definedName name="안양현대" hidden="1">{#N/A,#N/A,FALSE,"이태원철근"}</definedName>
    <definedName name="안전" localSheetId="0">#REF!</definedName>
    <definedName name="안전관리기사1급" localSheetId="0">[29]노임단가!#REF!</definedName>
    <definedName name="안전관리기사2급" localSheetId="0">[29]노임단가!#REF!</definedName>
    <definedName name="안전관리비" localSheetId="0">#REF!</definedName>
    <definedName name="안전관리비_산식" localSheetId="0">#REF!</definedName>
    <definedName name="안전관리비기초액" localSheetId="0">#REF!</definedName>
    <definedName name="안전관리비율" localSheetId="0">#REF!</definedName>
    <definedName name="알나"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알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앎"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압량" localSheetId="0">BlankMacro1</definedName>
    <definedName name="압량1" localSheetId="0">BlankMacro1</definedName>
    <definedName name="압량초등" localSheetId="0">BlankMacro1</definedName>
    <definedName name="앙아" localSheetId="1" hidden="1">{#N/A,#N/A,FALSE,"주간공정";#N/A,#N/A,FALSE,"주간보고";#N/A,#N/A,FALSE,"주간공정표"}</definedName>
    <definedName name="앙아" hidden="1">{#N/A,#N/A,FALSE,"주간공정";#N/A,#N/A,FALSE,"주간보고";#N/A,#N/A,FALSE,"주간공정표"}</definedName>
    <definedName name="애" hidden="1">#REF!</definedName>
    <definedName name="앵커볼트" localSheetId="0">#REF!</definedName>
    <definedName name="야간" localSheetId="1" hidden="1">{#N/A,#N/A,FALSE,"지침";#N/A,#N/A,FALSE,"환경분석";#N/A,#N/A,FALSE,"Sheet16"}</definedName>
    <definedName name="야간" hidden="1">{#N/A,#N/A,FALSE,"지침";#N/A,#N/A,FALSE,"환경분석";#N/A,#N/A,FALSE,"Sheet16"}</definedName>
    <definedName name="약" localSheetId="0">#REF!</definedName>
    <definedName name="양___생___공" localSheetId="0">[29]노임단가!#REF!</definedName>
    <definedName name="양기용" localSheetId="1" hidden="1">{#N/A,#N/A,FALSE,"월공사비집계표양식 (7)";#N/A,#N/A,FALSE,"월공사비집계표양식 (7)"}</definedName>
    <definedName name="양기용" hidden="1">{#N/A,#N/A,FALSE,"월공사비집계표양식 (7)";#N/A,#N/A,FALSE,"월공사비집계표양식 (7)"}</definedName>
    <definedName name="양생경비" localSheetId="0">#REF!</definedName>
    <definedName name="양생노무비" localSheetId="0">#REF!</definedName>
    <definedName name="양생재료비" localSheetId="0">#REF!</definedName>
    <definedName name="양식" localSheetId="1" hidden="1">{#N/A,#N/A,FALSE,"전력간선"}</definedName>
    <definedName name="양식" hidden="1">{#N/A,#N/A,FALSE,"전력간선"}</definedName>
    <definedName name="양식290" localSheetId="1" hidden="1">{#N/A,#N/A,TRUE,"대외공문"}</definedName>
    <definedName name="양식290" hidden="1">{#N/A,#N/A,TRUE,"대외공문"}</definedName>
    <definedName name="양식6" hidden="1">255</definedName>
    <definedName name="양중계획" localSheetId="1" hidden="1">{#N/A,#N/A,FALSE,"이태원철근"}</definedName>
    <definedName name="양중계획" hidden="1">{#N/A,#N/A,FALSE,"이태원철근"}</definedName>
    <definedName name="어" localSheetId="1" hidden="1">{"'용역비'!$A$4:$C$8"}</definedName>
    <definedName name="어" hidden="1">{"'용역비'!$A$4:$C$8"}</definedName>
    <definedName name="어떤거죠" localSheetId="1" hidden="1">#REF!</definedName>
    <definedName name="어떤거죠" hidden="1">#REF!</definedName>
    <definedName name="어떻화라고" localSheetId="1" hidden="1">{"'호선별현황(방식)'!$K$22:$P$22","'호선별현황(방식)'!$K$22:$P$22"}</definedName>
    <definedName name="어떻화라고" hidden="1">{"'호선별현황(방식)'!$K$22:$P$22","'호선별현황(방식)'!$K$22:$P$22"}</definedName>
    <definedName name="어랑너ㅣㄹㄴㅇ" localSheetId="1" hidden="1">{#N/A,"수불부",FALSE,"사급자재수불서";#N/A,"수불부",FALSE,"사급자재수불서"}</definedName>
    <definedName name="어랑너ㅣㄹㄴㅇ" hidden="1">{#N/A,"수불부",FALSE,"사급자재수불서";#N/A,"수불부",FALSE,"사급자재수불서"}</definedName>
    <definedName name="어러리" localSheetId="1" hidden="1">{#N/A,#N/A,FALSE,"지침";#N/A,#N/A,FALSE,"환경분석";#N/A,#N/A,FALSE,"Sheet16"}</definedName>
    <definedName name="어러리" hidden="1">{#N/A,#N/A,FALSE,"지침";#N/A,#N/A,FALSE,"환경분석";#N/A,#N/A,FALSE,"Sheet16"}</definedName>
    <definedName name="어름" hidden="1">#REF!</definedName>
    <definedName name="어어" localSheetId="1" hidden="1">{#N/A,#N/A,FALSE,"이태원철근"}</definedName>
    <definedName name="어어" hidden="1">{#N/A,#N/A,FALSE,"이태원철근"}</definedName>
    <definedName name="어어엉" localSheetId="1" hidden="1">{#N/A,#N/A,FALSE,"주간공정";#N/A,#N/A,FALSE,"주간보고";#N/A,#N/A,FALSE,"주간공정표"}</definedName>
    <definedName name="어어엉" hidden="1">{#N/A,#N/A,FALSE,"주간공정";#N/A,#N/A,FALSE,"주간보고";#N/A,#N/A,FALSE,"주간공정표"}</definedName>
    <definedName name="어쭈구리" localSheetId="1" hidden="1">{#N/A,#N/A,FALSE,"교리2"}</definedName>
    <definedName name="어쭈구리" hidden="1">{#N/A,#N/A,FALSE,"교리2"}</definedName>
    <definedName name="어ㅓㄹ" localSheetId="1" hidden="1">{#N/A,#N/A,FALSE,"지침";#N/A,#N/A,FALSE,"환경분석";#N/A,#N/A,FALSE,"Sheet16"}</definedName>
    <definedName name="어ㅓㄹ" hidden="1">{#N/A,#N/A,FALSE,"지침";#N/A,#N/A,FALSE,"환경분석";#N/A,#N/A,FALSE,"Sheet16"}</definedName>
    <definedName name="어ㅓㅓ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ㅓㅓ" localSheetId="1" hidden="1">{#N/A,#N/A,FALSE,"이태원철근"}</definedName>
    <definedName name="어ㅓㅓㅓㅓ" hidden="1">{#N/A,#N/A,FALSE,"이태원철근"}</definedName>
    <definedName name="어ㅘ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1" hidden="1">{#N/A,#N/A,FALSE,"2~8번"}</definedName>
    <definedName name="억이상" hidden="1">{#N/A,#N/A,FALSE,"2~8번"}</definedName>
    <definedName name="언" localSheetId="0" hidden="1">#REF!</definedName>
    <definedName name="언" localSheetId="1" hidden="1">#REF!</definedName>
    <definedName name="언" hidden="1">#REF!</definedName>
    <definedName name="얼낭ㄹ"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얼낭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 localSheetId="1" hidden="1">{#N/A,#N/A,FALSE,"집계";#N/A,#N/A,FALSE,"표지";#N/A,#N/A,FALSE,"터빈집계";#N/A,#N/A,FALSE,"터빈내역";#N/A,#N/A,FALSE,"주제어집계";#N/A,#N/A,FALSE,"주제어내역";#N/A,#N/A,FALSE,"보일러집계";#N/A,#N/A,FALSE,"보일러내역"}</definedName>
    <definedName name="업" hidden="1">{#N/A,#N/A,FALSE,"집계";#N/A,#N/A,FALSE,"표지";#N/A,#N/A,FALSE,"터빈집계";#N/A,#N/A,FALSE,"터빈내역";#N/A,#N/A,FALSE,"주제어집계";#N/A,#N/A,FALSE,"주제어내역";#N/A,#N/A,FALSE,"보일러집계";#N/A,#N/A,FALSE,"보일러내역"}</definedName>
    <definedName name="업무협력비" localSheetId="1" hidden="1">[65]합천내역!#REF!</definedName>
    <definedName name="업무협력비" hidden="1">[65]합천내역!#REF!</definedName>
    <definedName name="업종" localSheetId="1" hidden="1">{#N/A,#N/A,FALSE,"포장2"}</definedName>
    <definedName name="업종" hidden="1">{#N/A,#N/A,FALSE,"포장2"}</definedName>
    <definedName name="업체" hidden="1">#REF!</definedName>
    <definedName name="업체벼래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벼래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대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별내역대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업체순위" localSheetId="1" hidden="1">{#N/A,#N/A,FALSE,"배수2"}</definedName>
    <definedName name="업체순위" hidden="1">{#N/A,#N/A,FALSE,"배수2"}</definedName>
    <definedName name="업체형틀" localSheetId="1" hidden="1">{#N/A,#N/A,FALSE,"월공사비집계표양식 (7)";#N/A,#N/A,FALSE,"월공사비집계표양식 (7)"}</definedName>
    <definedName name="업체형틀" hidden="1">{#N/A,#N/A,FALSE,"월공사비집계표양식 (7)";#N/A,#N/A,FALSE,"월공사비집계표양식 (7)"}</definedName>
    <definedName name="없음" localSheetId="1" hidden="1">{#N/A,#N/A,TRUE,"대외공문"}</definedName>
    <definedName name="없음" hidden="1">{#N/A,#N/A,TRUE,"대외공문"}</definedName>
    <definedName name="여건22" localSheetId="1" hidden="1">[106]Total!#REF!</definedName>
    <definedName name="여건22" hidden="1">[106]Total!#REF!</definedName>
    <definedName name="여의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역L형옹벽" localSheetId="0">[12]일위대가!#REF!</definedName>
    <definedName name="역T형" localSheetId="1" hidden="1">{#N/A,#N/A,FALSE,"2~8번"}</definedName>
    <definedName name="역T형" hidden="1">{#N/A,#N/A,FALSE,"2~8번"}</definedName>
    <definedName name="연" localSheetId="1" hidden="1">{#N/A,#N/A,FALSE,"주간공정";#N/A,#N/A,FALSE,"주간보고";#N/A,#N/A,FALSE,"주간공정표"}</definedName>
    <definedName name="연" hidden="1">{#N/A,#N/A,FALSE,"주간공정";#N/A,#N/A,FALSE,"주간보고";#N/A,#N/A,FALSE,"주간공정표"}</definedName>
    <definedName name="연___돌___공" localSheetId="0">[29]노임단가!#REF!</definedName>
    <definedName name="연도" localSheetId="1" hidden="1">{#N/A,#N/A,FALSE,"전력간선"}</definedName>
    <definedName name="연도" hidden="1">{#N/A,#N/A,FALSE,"전력간선"}</definedName>
    <definedName name="연도발주" localSheetId="1" hidden="1">{#N/A,#N/A,FALSE,"전력간선"}</definedName>
    <definedName name="연도발주" hidden="1">{#N/A,#N/A,FALSE,"전력간선"}</definedName>
    <definedName name="연마공" localSheetId="0">'[27]99노임기준'!#REF!</definedName>
    <definedName name="연습" localSheetId="0">#REF!</definedName>
    <definedName name="연습" localSheetId="1" hidden="1">{#N/A,#N/A,FALSE,"명세표"}</definedName>
    <definedName name="연습용"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습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합"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염색기술3" localSheetId="1" hidden="1">{#N/A,#N/A,TRUE,"손익보고"}</definedName>
    <definedName name="염색기술3" hidden="1">{#N/A,#N/A,TRUE,"손익보고"}</definedName>
    <definedName name="영_림__기_사" localSheetId="0">[29]노임단가!#REF!</definedName>
    <definedName name="영동" localSheetId="1" hidden="1">{#N/A,#N/A,TRUE,"토적및재료집계";#N/A,#N/A,TRUE,"토적및재료집계";#N/A,#N/A,TRUE,"단위량"}</definedName>
    <definedName name="영동" hidden="1">{#N/A,#N/A,TRUE,"토적및재료집계";#N/A,#N/A,TRUE,"토적및재료집계";#N/A,#N/A,TRUE,"단위량"}</definedName>
    <definedName name="영동구분소" localSheetId="1" hidden="1">{#N/A,#N/A,TRUE,"토적및재료집계";#N/A,#N/A,TRUE,"토적및재료집계";#N/A,#N/A,TRUE,"단위량"}</definedName>
    <definedName name="영동구분소" hidden="1">{#N/A,#N/A,TRUE,"토적및재료집계";#N/A,#N/A,TRUE,"토적및재료집계";#N/A,#N/A,TRUE,"단위량"}</definedName>
    <definedName name="영동총" localSheetId="1" hidden="1">{#N/A,#N/A,TRUE,"대외공문"}</definedName>
    <definedName name="영동총" hidden="1">{#N/A,#N/A,TRUE,"대외공문"}</definedName>
    <definedName name="영산홍" localSheetId="0">#REF!</definedName>
    <definedName name="영시스템" localSheetId="1" hidden="1">[107]수량산출!#REF!</definedName>
    <definedName name="영시스템" hidden="1">[107]수량산출!#REF!</definedName>
    <definedName name="영암실행" localSheetId="1" hidden="1">{#N/A,#N/A,FALSE,"전력간선"}</definedName>
    <definedName name="영암실행" hidden="1">{#N/A,#N/A,FALSE,"전력간선"}</definedName>
    <definedName name="영양고" localSheetId="0">BlankMacro1</definedName>
    <definedName name="영업" localSheetId="1" hidden="1">{#N/A,#N/A,FALSE,"지침";#N/A,#N/A,FALSE,"환경분석";#N/A,#N/A,FALSE,"Sheet16"}</definedName>
    <definedName name="영업" hidden="1">{#N/A,#N/A,FALSE,"지침";#N/A,#N/A,FALSE,"환경분석";#N/A,#N/A,FALSE,"Sheet16"}</definedName>
    <definedName name="영업현금" localSheetId="1" hidden="1">{#N/A,#N/A,FALSE,"지침";#N/A,#N/A,FALSE,"환경분석";#N/A,#N/A,FALSE,"Sheet16"}</definedName>
    <definedName name="영업현금" hidden="1">{#N/A,#N/A,FALSE,"지침";#N/A,#N/A,FALSE,"환경분석";#N/A,#N/A,FALSE,"Sheet16"}</definedName>
    <definedName name="영종" localSheetId="1" hidden="1">{#N/A,#N/A,FALSE,"CCTV"}</definedName>
    <definedName name="영종" hidden="1">{#N/A,#N/A,FALSE,"CCTV"}</definedName>
    <definedName name="예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산" localSheetId="1" hidden="1">{#N/A,#N/A,TRUE,"손익보고"}</definedName>
    <definedName name="예산" hidden="1">{#N/A,#N/A,TRUE,"손익보고"}</definedName>
    <definedName name="예산내역" localSheetId="1" hidden="1">{#N/A,#N/A,FALSE,"이태원철근"}</definedName>
    <definedName name="예산내역" hidden="1">{#N/A,#N/A,FALSE,"이태원철근"}</definedName>
    <definedName name="예산서" localSheetId="1" hidden="1">#REF!</definedName>
    <definedName name="예산서" hidden="1">#REF!</definedName>
    <definedName name="예상" localSheetId="1" hidden="1">{#N/A,#N/A,FALSE,"이태원철근"}</definedName>
    <definedName name="예상" hidden="1">{#N/A,#N/A,FALSE,"이태원철근"}</definedName>
    <definedName name="예상견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계획" localSheetId="1" hidden="1">{#N/A,#N/A,FALSE,"집계표"}</definedName>
    <definedName name="예상계획" hidden="1">{#N/A,#N/A,FALSE,"집계표"}</definedName>
    <definedName name="예신사" localSheetI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예신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예정공정표4월분" localSheetId="0" hidden="1">{#N/A,#N/A,TRUE,"1";#N/A,#N/A,TRUE,"2";#N/A,#N/A,TRUE,"3";#N/A,#N/A,TRUE,"4";#N/A,#N/A,TRUE,"5";#N/A,#N/A,TRUE,"6";#N/A,#N/A,TRUE,"7"}</definedName>
    <definedName name="예정공정표4월분" hidden="1">{#N/A,#N/A,TRUE,"1";#N/A,#N/A,TRUE,"2";#N/A,#N/A,TRUE,"3";#N/A,#N/A,TRUE,"4";#N/A,#N/A,TRUE,"5";#N/A,#N/A,TRUE,"6";#N/A,#N/A,TRUE,"7"}</definedName>
    <definedName name="오." localSheetId="1" hidden="1">{#N/A,#N/A,FALSE,"UNIT";#N/A,#N/A,FALSE,"UNIT";#N/A,#N/A,FALSE,"계정"}</definedName>
    <definedName name="오." hidden="1">{#N/A,#N/A,FALSE,"UNIT";#N/A,#N/A,FALSE,"UNIT";#N/A,#N/A,FALSE,"계정"}</definedName>
    <definedName name="오.." localSheetId="1" hidden="1">{#N/A,#N/A,FALSE,"UNIT";#N/A,#N/A,FALSE,"UNIT";#N/A,#N/A,FALSE,"계정"}</definedName>
    <definedName name="오.." hidden="1">{#N/A,#N/A,FALSE,"UNIT";#N/A,#N/A,FALSE,"UNIT";#N/A,#N/A,FALSE,"계정"}</definedName>
    <definedName name="오됴" localSheetId="1" hidden="1">{#N/A,#N/A,FALSE,"집계표"}</definedName>
    <definedName name="오됴" hidden="1">{#N/A,#N/A,FALSE,"집계표"}</definedName>
    <definedName name="오배수" localSheetId="0" hidden="1">{#N/A,#N/A,TRUE,"천상그린44PY"}</definedName>
    <definedName name="오배수" hidden="1">{#N/A,#N/A,TRUE,"천상그린44PY"}</definedName>
    <definedName name="오배수입상" localSheetId="0" hidden="1">{#N/A,#N/A,TRUE,"천상그린44PY"}</definedName>
    <definedName name="오배수입상" hidden="1">{#N/A,#N/A,TRUE,"천상그린44PY"}</definedName>
    <definedName name="오수토공" localSheetId="1" hidden="1">{#N/A,#N/A,FALSE,"기안지";#N/A,#N/A,FALSE,"통신지"}</definedName>
    <definedName name="오수토공" hidden="1">{#N/A,#N/A,FALSE,"기안지";#N/A,#N/A,FALSE,"통신지"}</definedName>
    <definedName name="오층배관" localSheetId="0">#REF!</definedName>
    <definedName name="오층배관값" localSheetId="0">#REF!</definedName>
    <definedName name="오층접지선" localSheetId="0">#REF!</definedName>
    <definedName name="오층접지선값" localSheetId="0">#REF!</definedName>
    <definedName name="오층주간선" localSheetId="0">#REF!</definedName>
    <definedName name="오층주간선값" localSheetId="0">#REF!</definedName>
    <definedName name="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상배관" localSheetId="0">#REF!</definedName>
    <definedName name="옥상배관값" localSheetId="0">#REF!</definedName>
    <definedName name="옥상접지선" localSheetId="0">#REF!</definedName>
    <definedName name="옥상접지선값" localSheetId="0">#REF!</definedName>
    <definedName name="옥상주간선" localSheetId="0">#REF!</definedName>
    <definedName name="옥상주간선값" localSheetId="0">#REF!</definedName>
    <definedName name="옥외공사" localSheetId="1" hidden="1">{#N/A,#N/A,FALSE,"이태원철근"}</definedName>
    <definedName name="옥외공사" hidden="1">{#N/A,#N/A,FALSE,"이태원철근"}</definedName>
    <definedName name="옥외대비" localSheetId="1" hidden="1">{#N/A,#N/A,FALSE,"이태원철근"}</definedName>
    <definedName name="옥외대비" hidden="1">{#N/A,#N/A,FALSE,"이태원철근"}</definedName>
    <definedName name="옥탑층" localSheetId="1" hidden="1">{#N/A,#N/A,FALSE,"Sheet1"}</definedName>
    <definedName name="옥탑층" hidden="1">{#N/A,#N/A,FALSE,"Sheet1"}</definedName>
    <definedName name="온___돌___공" localSheetId="0">[29]노임단가!#REF!</definedName>
    <definedName name="온양역사표지" localSheetId="1" hidden="1">{#N/A,#N/A,FALSE,"명세표"}</definedName>
    <definedName name="온양역사표지" hidden="1">{#N/A,#N/A,FALSE,"명세표"}</definedName>
    <definedName name="옹" localSheetId="1" hidden="1">{#N/A,#N/A,FALSE,"골재소요량";#N/A,#N/A,FALSE,"골재소요량"}</definedName>
    <definedName name="옹" hidden="1">{#N/A,#N/A,FALSE,"골재소요량";#N/A,#N/A,FALSE,"골재소요량"}</definedName>
    <definedName name="옹벽수량집계표" localSheetId="1" hidden="1">{#N/A,#N/A,FALSE,"2~8번"}</definedName>
    <definedName name="옹벽수량집계표" hidden="1">{#N/A,#N/A,FALSE,"2~8번"}</definedName>
    <definedName name="옹벽수량집계표총괄" localSheetId="1" hidden="1">{#N/A,#N/A,FALSE,"혼합골재"}</definedName>
    <definedName name="옹벽수량집계표총괄" hidden="1">{#N/A,#N/A,FALSE,"혼합골재"}</definedName>
    <definedName name="옿" localSheetId="1" hidden="1">{#N/A,#N/A,FALSE,"집계표"}</definedName>
    <definedName name="옿" hidden="1">{#N/A,#N/A,FALSE,"집계표"}</definedName>
    <definedName name="완공3" localSheetId="1" hidden="1">#REF!</definedName>
    <definedName name="완공3" hidden="1">#REF!</definedName>
    <definedName name="완도" localSheetId="1" hidden="1">{#N/A,#N/A,FALSE,"포장2"}</definedName>
    <definedName name="완도" hidden="1">{#N/A,#N/A,FALSE,"포장2"}</definedName>
    <definedName name="왕" localSheetId="0">[50]내역서!#REF!</definedName>
    <definedName name="왕벚나무" localSheetId="0">#REF!</definedName>
    <definedName name="왜" localSheetId="0">BlankMacro1</definedName>
    <definedName name="왜" localSheetId="1" hidden="1">#REF!</definedName>
    <definedName name="왜관" localSheetId="0">BlankMacro1</definedName>
    <definedName name="왜관초등" localSheetId="0">BlankMacro1</definedName>
    <definedName name="왜성도라지" localSheetId="0">#REF!</definedName>
    <definedName name="외관디자인" localSheetId="1" hidden="1">{#N/A,#N/A,FALSE,"현장 NCR 분석";#N/A,#N/A,FALSE,"현장품질감사";#N/A,#N/A,FALSE,"현장품질감사"}</definedName>
    <definedName name="외관디자인" hidden="1">{#N/A,#N/A,FALSE,"현장 NCR 분석";#N/A,#N/A,FALSE,"현장품질감사";#N/A,#N/A,FALSE,"현장품질감사"}</definedName>
    <definedName name="외주산출" localSheetId="1" hidden="1">{"'용역비'!$A$4:$C$8"}</definedName>
    <definedName name="외주산출" hidden="1">{"'용역비'!$A$4:$C$8"}</definedName>
    <definedName name="외주의뢰1" localSheetId="0" hidden="1">#REF!</definedName>
    <definedName name="외주의뢰1" hidden="1">#REF!</definedName>
    <definedName name="외주집계" localSheetId="1" hidden="1">{"'용역비'!$A$4:$C$8"}</definedName>
    <definedName name="외주집계" hidden="1">{"'용역비'!$A$4:$C$8"}</definedName>
    <definedName name="요약문" localSheetId="0">#REF!</definedName>
    <definedName name="요율" localSheetId="0">#REF!</definedName>
    <definedName name="요율인쇄" localSheetId="0">#REF!</definedName>
    <definedName name="용산초" localSheetId="0">BlankMacro1</definedName>
    <definedName name="용산초등" localSheetId="0">BlankMacro1</definedName>
    <definedName name="용상초등" localSheetId="0">BlankMacro1</definedName>
    <definedName name="용용" localSheetId="1" hidden="1">{#N/A,#N/A,FALSE,"포장2"}</definedName>
    <definedName name="용용" hidden="1">{#N/A,#N/A,FALSE,"포장2"}</definedName>
    <definedName name="용전" localSheetId="0">BlankMacro1</definedName>
    <definedName name="용전초" localSheetId="0">BlankMacro1</definedName>
    <definedName name="용접" localSheetId="0">#REF!</definedName>
    <definedName name="용접200경비" localSheetId="0">#REF!</definedName>
    <definedName name="용접300경비" localSheetId="0">#REF!</definedName>
    <definedName name="용접공" localSheetId="0">#REF!</definedName>
    <definedName name="욫전" localSheetId="0">BlankMacro1</definedName>
    <definedName name="우___물___공" localSheetId="0">[29]노임단가!#REF!</definedName>
    <definedName name="우리" localSheetId="1" hidden="1">{#N/A,#N/A,FALSE,"사업총괄";#N/A,#N/A,FALSE,"장비사업";#N/A,#N/A,FALSE,"철구사업";#N/A,#N/A,FALSE,"준설사업"}</definedName>
    <definedName name="우리" hidden="1">{#N/A,#N/A,FALSE,"사업총괄";#N/A,#N/A,FALSE,"장비사업";#N/A,#N/A,FALSE,"철구사업";#N/A,#N/A,FALSE,"준설사업"}</definedName>
    <definedName name="우배수" localSheetId="1" hidden="1">{#N/A,#N/A,FALSE,"전력간선"}</definedName>
    <definedName name="우배수" hidden="1">{#N/A,#N/A,FALSE,"전력간선"}</definedName>
    <definedName name="우배수공" localSheetId="1" hidden="1">{#N/A,#N/A,FALSE,"전력간선"}</definedName>
    <definedName name="우배수공" hidden="1">{#N/A,#N/A,FALSE,"전력간선"}</definedName>
    <definedName name="우오수공" localSheetId="1" hidden="1">{#N/A,#N/A,FALSE,"기안지";#N/A,#N/A,FALSE,"통신지"}</definedName>
    <definedName name="우오수공" hidden="1">{#N/A,#N/A,FALSE,"기안지";#N/A,#N/A,FALSE,"통신지"}</definedName>
    <definedName name="우후" localSheetId="1" hidden="1">{"'별표'!$N$220"}</definedName>
    <definedName name="우후" hidden="1">{"'별표'!$N$220"}</definedName>
    <definedName name="운반량집계표" localSheetId="1" hidden="1">{#N/A,#N/A,FALSE,"전력간선"}</definedName>
    <definedName name="운반량집계표" hidden="1">{#N/A,#N/A,FALSE,"전력간선"}</definedName>
    <definedName name="운반집계" hidden="1">{#N/A,#N/A,FALSE,"전력간선"}</definedName>
    <definedName name="운반집계표" localSheetId="1" hidden="1">{#N/A,#N/A,FALSE,"전력간선"}</definedName>
    <definedName name="운반집계표" hidden="1">{#N/A,#N/A,FALSE,"전력간선"}</definedName>
    <definedName name="운반차" localSheetId="0">#REF!</definedName>
    <definedName name="운전" localSheetId="0">#REF!</definedName>
    <definedName name="운전기사" localSheetId="0">'[27]99노임기준'!#REF!</definedName>
    <definedName name="운전사" localSheetId="0">#REF!</definedName>
    <definedName name="운전조" localSheetId="0">#REF!</definedName>
    <definedName name="울사" localSheetId="0">[24]울타리!#REF!</definedName>
    <definedName name="울운" localSheetId="0">[24]울타리!#REF!</definedName>
    <definedName name="원" localSheetId="0">#REF!</definedName>
    <definedName name="원_가_계_산_서" localSheetId="0">#REF!</definedName>
    <definedName name="원가" localSheetId="0">BlankMacro1</definedName>
    <definedName name="원가1" localSheetId="0">BlankMacro1</definedName>
    <definedName name="원가1" localSheetId="1" hidden="1">{#N/A,#N/A,FALSE,"현장 NCR 분석";#N/A,#N/A,FALSE,"현장품질감사";#N/A,#N/A,FALSE,"현장품질감사"}</definedName>
    <definedName name="원가12" localSheetId="1" hidden="1">{#N/A,#N/A,FALSE,"운반시간"}</definedName>
    <definedName name="원가12" hidden="1">{#N/A,#N/A,FALSE,"운반시간"}</definedName>
    <definedName name="원가계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localSheetId="0">견적서!템플리트모듈6</definedName>
    <definedName name="원가계산19"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2" localSheetId="1" hidden="1">{#N/A,#N/A,FALSE,"이태원철근"}</definedName>
    <definedName name="원가계산22" hidden="1">{#N/A,#N/A,FALSE,"이태원철근"}</definedName>
    <definedName name="원가계산서1" localSheetId="1" hidden="1">{#N/A,#N/A,TRUE,"총괄"}</definedName>
    <definedName name="원가계산서1" hidden="1">{#N/A,#N/A,TRUE,"총괄"}</definedName>
    <definedName name="원가계산서2" localSheetId="1" hidden="1">{#N/A,#N/A,TRUE,"총괄"}</definedName>
    <definedName name="원가계산서2" hidden="1">{#N/A,#N/A,TRUE,"총괄"}</definedName>
    <definedName name="원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지반경" localSheetId="0">[33]시설물!#REF!</definedName>
    <definedName name="원지반노" localSheetId="0">[33]시설물!#REF!</definedName>
    <definedName name="원지반다짐" localSheetId="0">#REF!</definedName>
    <definedName name="원지반재" localSheetId="0">[33]시설물!#REF!</definedName>
    <definedName name="원파고라노" localSheetId="0">#REF!</definedName>
    <definedName name="원파고라재" localSheetId="0">#REF!</definedName>
    <definedName name="월드건설" localSheetId="1" hidden="1">{#N/A,#N/A,FALSE,"이태원철근"}</definedName>
    <definedName name="월드건설" hidden="1">{#N/A,#N/A,FALSE,"이태원철근"}</definedName>
    <definedName name="월별투입" localSheetId="1" hidden="1">{#N/A,#N/A,FALSE,"지침";#N/A,#N/A,FALSE,"환경분석";#N/A,#N/A,FALSE,"Sheet16"}</definedName>
    <definedName name="월별투입" hidden="1">{#N/A,#N/A,FALSE,"지침";#N/A,#N/A,FALSE,"환경분석";#N/A,#N/A,FALSE,"Sheet16"}</definedName>
    <definedName name="위락경관" localSheetId="0">#REF!</definedName>
    <definedName name="위생" localSheetId="1" hidden="1">{#N/A,#N/A,FALSE,"주간공정";#N/A,#N/A,FALSE,"주간보고";#N/A,#N/A,FALSE,"주간공정표"}</definedName>
    <definedName name="위생" hidden="1">{#N/A,#N/A,FALSE,"주간공정";#N/A,#N/A,FALSE,"주간보고";#N/A,#N/A,FALSE,"주간공정표"}</definedName>
    <definedName name="위생공중보건" localSheetId="0">#REF!</definedName>
    <definedName name="위생기구" localSheetId="1" hidden="1">{#N/A,#N/A,FALSE,"전력간선"}</definedName>
    <definedName name="위생기구" hidden="1">{#N/A,#N/A,FALSE,"전력간선"}</definedName>
    <definedName name="위치도1" localSheetId="1" hidden="1">{#N/A,#N/A,FALSE,"현장 NCR 분석";#N/A,#N/A,FALSE,"현장품질감사";#N/A,#N/A,FALSE,"현장품질감사"}</definedName>
    <definedName name="위치도1" hidden="1">{#N/A,#N/A,FALSE,"현장 NCR 분석";#N/A,#N/A,FALSE,"현장품질감사";#N/A,#N/A,FALSE,"현장품질감사"}</definedName>
    <definedName name="유리공" localSheetId="0">'[27]99노임기준'!#REF!</definedName>
    <definedName name="유리노" localSheetId="0">[24]시설물일위!#REF!</definedName>
    <definedName name="유리재" localSheetId="0">[24]시설물일위!#REF!</definedName>
    <definedName name="유문" localSheetId="1" hidden="1">{#N/A,#N/A,FALSE,"월공사비집계표양식 (7)";#N/A,#N/A,FALSE,"월공사비집계표양식 (7)"}</definedName>
    <definedName name="유문" hidden="1">{#N/A,#N/A,FALSE,"월공사비집계표양식 (7)";#N/A,#N/A,FALSE,"월공사비집계표양식 (7)"}</definedName>
    <definedName name="유지관리비" localSheetId="0" hidden="1">#REF!</definedName>
    <definedName name="유지관리비" localSheetId="1" hidden="1">#REF!</definedName>
    <definedName name="유지관리비" hidden="1">#REF!</definedName>
    <definedName name="육상동식물" localSheetId="0">#REF!</definedName>
    <definedName name="육수동식물" localSheetId="0">#REF!</definedName>
    <definedName name="으치" localSheetId="1" hidden="1">#REF!</definedName>
    <definedName name="으치" hidden="1">#REF!</definedName>
    <definedName name="은행나무" localSheetId="0">#REF!</definedName>
    <definedName name="을" localSheetId="0">#REF!</definedName>
    <definedName name="을" localSheetId="1" hidden="1">{#N/A,#N/A,FALSE,"견적갑지";#N/A,#N/A,FALSE,"총괄표";#N/A,#N/A,FALSE,"철골공사";#N/A,#N/A,FALSE,"토목공사";#N/A,#N/A,FALSE,"판넬전기공사"}</definedName>
    <definedName name="음향산출" localSheetId="0">#REF!</definedName>
    <definedName name="의" localSheetId="1" hidden="1">{#N/A,#N/A,FALSE,"운반시간"}</definedName>
    <definedName name="의" hidden="1">{#N/A,#N/A,FALSE,"운반시간"}</definedName>
    <definedName name="이" localSheetId="0">#REF!</definedName>
    <definedName name="이" localSheetId="1" hidden="1">{#N/A,#N/A,TRUE,"토적및재료집계";#N/A,#N/A,TRUE,"토적및재료집계";#N/A,#N/A,TRUE,"단위량"}</definedName>
    <definedName name="이가" localSheetId="1" hidden="1">{"'Firr(선)'!$AS$1:$AY$62","'Firr(사)'!$AS$1:$AY$62","'Firr(회)'!$AS$1:$AY$62","'Firr(선)'!$L$1:$V$62","'Firr(사)'!$L$1:$V$62","'Firr(회)'!$L$1:$V$62"}</definedName>
    <definedName name="이가" hidden="1">{"'Firr(선)'!$AS$1:$AY$62","'Firr(사)'!$AS$1:$AY$62","'Firr(회)'!$AS$1:$AY$62","'Firr(선)'!$L$1:$V$62","'Firr(사)'!$L$1:$V$62","'Firr(회)'!$L$1:$V$62"}</definedName>
    <definedName name="이각노" localSheetId="0">[27]일위대가!#REF!</definedName>
    <definedName name="이각재" localSheetId="0">[27]일위대가!#REF!</definedName>
    <definedName name="이각지주목" localSheetId="0">#REF!</definedName>
    <definedName name="이강" localSheetId="1" hidden="1">{#N/A,#N/A,FALSE,"월공사비집계표양식 (7)";#N/A,#N/A,FALSE,"월공사비집계표양식 (7)"}</definedName>
    <definedName name="이강" hidden="1">{#N/A,#N/A,FALSE,"월공사비집계표양식 (7)";#N/A,#N/A,FALSE,"월공사비집계표양식 (7)"}</definedName>
    <definedName name="이강환" localSheetId="1" hidden="1">{#N/A,#N/A,FALSE,"월공사비집계표양식 (7)";#N/A,#N/A,FALSE,"월공사비집계표양식 (7)"}</definedName>
    <definedName name="이강환" hidden="1">{#N/A,#N/A,FALSE,"월공사비집계표양식 (7)";#N/A,#N/A,FALSE,"월공사비집계표양식 (7)"}</definedName>
    <definedName name="이광훈11" localSheetId="1" hidden="1">{#N/A,#N/A,FALSE,"명세표"}</definedName>
    <definedName name="이광훈11" hidden="1">{#N/A,#N/A,FALSE,"명세표"}</definedName>
    <definedName name="이광훈15" localSheetId="1" hidden="1">{#N/A,#N/A,FALSE,"명세표"}</definedName>
    <definedName name="이광훈15" hidden="1">{#N/A,#N/A,FALSE,"명세표"}</definedName>
    <definedName name="이광훈16" localSheetId="1" hidden="1">{#N/A,#N/A,FALSE,"명세표"}</definedName>
    <definedName name="이광훈16" hidden="1">{#N/A,#N/A,FALSE,"명세표"}</definedName>
    <definedName name="이광훈17" localSheetId="1" hidden="1">{#N/A,#N/A,FALSE,"명세표"}</definedName>
    <definedName name="이광훈17" hidden="1">{#N/A,#N/A,FALSE,"명세표"}</definedName>
    <definedName name="이광훈18" localSheetId="1" hidden="1">{#N/A,#N/A,FALSE,"명세표"}</definedName>
    <definedName name="이광훈18" hidden="1">{#N/A,#N/A,FALSE,"명세표"}</definedName>
    <definedName name="이광훈2" localSheetId="1" hidden="1">{#N/A,#N/A,FALSE,"명세표"}</definedName>
    <definedName name="이광훈2" hidden="1">{#N/A,#N/A,FALSE,"명세표"}</definedName>
    <definedName name="이광훈20" localSheetId="1" hidden="1">{#N/A,#N/A,FALSE,"명세표"}</definedName>
    <definedName name="이광훈20" hidden="1">{#N/A,#N/A,FALSE,"명세표"}</definedName>
    <definedName name="이광훈21" localSheetId="1" hidden="1">{#N/A,#N/A,FALSE,"명세표"}</definedName>
    <definedName name="이광훈21" hidden="1">{#N/A,#N/A,FALSE,"명세표"}</definedName>
    <definedName name="이광훈22" localSheetId="1" hidden="1">{#N/A,#N/A,FALSE,"명세표"}</definedName>
    <definedName name="이광훈22" hidden="1">{#N/A,#N/A,FALSE,"명세표"}</definedName>
    <definedName name="이광훈23" localSheetId="1" hidden="1">{#N/A,#N/A,FALSE,"명세표"}</definedName>
    <definedName name="이광훈23" hidden="1">{#N/A,#N/A,FALSE,"명세표"}</definedName>
    <definedName name="이광훈24" localSheetId="1" hidden="1">{#N/A,#N/A,FALSE,"명세표"}</definedName>
    <definedName name="이광훈24" hidden="1">{#N/A,#N/A,FALSE,"명세표"}</definedName>
    <definedName name="이광훈4" localSheetId="1" hidden="1">{#N/A,#N/A,FALSE,"명세표"}</definedName>
    <definedName name="이광훈4" hidden="1">{#N/A,#N/A,FALSE,"명세표"}</definedName>
    <definedName name="이광훈6" localSheetId="1" hidden="1">{#N/A,#N/A,FALSE,"명세표"}</definedName>
    <definedName name="이광훈6" hidden="1">{#N/A,#N/A,FALSE,"명세표"}</definedName>
    <definedName name="이광훈7" localSheetId="1" hidden="1">{#N/A,#N/A,FALSE,"명세표"}</definedName>
    <definedName name="이광훈7" hidden="1">{#N/A,#N/A,FALSE,"명세표"}</definedName>
    <definedName name="이광훈8" localSheetId="1" hidden="1">{#N/A,#N/A,FALSE,"명세표"}</definedName>
    <definedName name="이광훈8" hidden="1">{#N/A,#N/A,FALSE,"명세표"}</definedName>
    <definedName name="이광훈9" localSheetId="1" hidden="1">{#N/A,#N/A,FALSE,"명세표"}</definedName>
    <definedName name="이광훈9" hidden="1">{#N/A,#N/A,FALSE,"명세표"}</definedName>
    <definedName name="이노" localSheetId="0">#REF!</definedName>
    <definedName name="이동" localSheetId="1" hidden="1">{#N/A,#N/A,FALSE,"조골재"}</definedName>
    <definedName name="이동" hidden="1">{#N/A,#N/A,FALSE,"조골재"}</definedName>
    <definedName name="이동위치" localSheetId="0">#REF!</definedName>
    <definedName name="이동위치1" localSheetId="0">[47]gyun!#REF!</definedName>
    <definedName name="이런" localSheetId="1" hidden="1">{#N/A,#N/A,FALSE,"주간공정";#N/A,#N/A,FALSE,"주간보고";#N/A,#N/A,FALSE,"주간공정표"}</definedName>
    <definedName name="이런" hidden="1">{#N/A,#N/A,FALSE,"주간공정";#N/A,#N/A,FALSE,"주간보고";#N/A,#N/A,FALSE,"주간공정표"}</definedName>
    <definedName name="이름" hidden="1">#REF!</definedName>
    <definedName name="이름1" localSheetId="1" hidden="1">{#N/A,#N/A,FALSE,"명세표"}</definedName>
    <definedName name="이름1" hidden="1">{#N/A,#N/A,FALSE,"명세표"}</definedName>
    <definedName name="이름표" localSheetId="1" hidden="1">{#N/A,#N/A,FALSE,"단가표지"}</definedName>
    <definedName name="이름표" hidden="1">{#N/A,#N/A,FALSE,"단가표지"}</definedName>
    <definedName name="이릉" localSheetId="0" hidden="1">#REF!</definedName>
    <definedName name="이릉" localSheetId="1" hidden="1">#REF!</definedName>
    <definedName name="이릉" hidden="1">#REF!</definedName>
    <definedName name="이릴" localSheetId="1" hidden="1">{#N/A,#N/A,FALSE,"지침";#N/A,#N/A,FALSE,"환경분석";#N/A,#N/A,FALSE,"Sheet16"}</definedName>
    <definedName name="이릴" hidden="1">{#N/A,#N/A,FALSE,"지침";#N/A,#N/A,FALSE,"환경분석";#N/A,#N/A,FALSE,"Sheet16"}</definedName>
    <definedName name="이미" hidden="1">#REF!</definedName>
    <definedName name="이미리" hidden="1">#REF!</definedName>
    <definedName name="이수건설여의도예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수건설여의도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슈" localSheetId="1" hidden="1">{#N/A,#N/A,FALSE,"지침";#N/A,#N/A,FALSE,"환경분석";#N/A,#N/A,FALSE,"Sheet16"}</definedName>
    <definedName name="이슈" hidden="1">{#N/A,#N/A,FALSE,"지침";#N/A,#N/A,FALSE,"환경분석";#N/A,#N/A,FALSE,"Sheet16"}</definedName>
    <definedName name="이식" localSheetId="0">#REF!</definedName>
    <definedName name="이식단가" localSheetId="0">#REF!</definedName>
    <definedName name="이식단가1" localSheetId="0">#REF!</definedName>
    <definedName name="이식일위" localSheetId="0">#REF!</definedName>
    <definedName name="이윤" localSheetId="0">#REF!</definedName>
    <definedName name="이윤_산식" localSheetId="0">#REF!</definedName>
    <definedName name="이윤율" localSheetId="0">#REF!</definedName>
    <definedName name="이이" hidden="1">{#N/A,#N/A,FALSE,"명세표"}</definedName>
    <definedName name="이이잉" localSheetId="1" hidden="1">{#N/A,#N/A,FALSE,"주간공정";#N/A,#N/A,FALSE,"주간보고";#N/A,#N/A,FALSE,"주간공정표"}</definedName>
    <definedName name="이이잉" hidden="1">{#N/A,#N/A,FALSE,"주간공정";#N/A,#N/A,FALSE,"주간보고";#N/A,#N/A,FALSE,"주간공정표"}</definedName>
    <definedName name="이이ㅣ이" localSheetId="1" hidden="1">{#N/A,#N/A,FALSE,"주간공정";#N/A,#N/A,FALSE,"주간보고";#N/A,#N/A,FALSE,"주간공정표"}</definedName>
    <definedName name="이이ㅣ이" hidden="1">{#N/A,#N/A,FALSE,"주간공정";#N/A,#N/A,FALSE,"주간보고";#N/A,#N/A,FALSE,"주간공정표"}</definedName>
    <definedName name="이재" localSheetId="0">#REF!</definedName>
    <definedName name="이정" localSheetId="1" hidden="1">{#N/A,#N/A,FALSE,"2~8번"}</definedName>
    <definedName name="이정" hidden="1">{#N/A,#N/A,FALSE,"2~8번"}</definedName>
    <definedName name="이정호1" hidden="1">{#N/A,#N/A,FALSE,"QUOT_960527"}</definedName>
    <definedName name="이종훈" localSheetId="1" hidden="1">[93]전기!$A$4:$A$163</definedName>
    <definedName name="이종훈" hidden="1">[28]전기!$A$4:$A$163</definedName>
    <definedName name="이천순복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층배관" localSheetId="0">#REF!</definedName>
    <definedName name="이층배관값" localSheetId="0">#REF!</definedName>
    <definedName name="이층접지선" localSheetId="0">#REF!</definedName>
    <definedName name="이층접지선값" localSheetId="0">#REF!</definedName>
    <definedName name="이층주간선" localSheetId="0">#REF!</definedName>
    <definedName name="이층주간선값" localSheetId="0">#REF!</definedName>
    <definedName name="이효철"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효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희성11" localSheetId="1" hidden="1">{#N/A,#N/A,TRUE,"총괄"}</definedName>
    <definedName name="이희성11" hidden="1">{#N/A,#N/A,TRUE,"총괄"}</definedName>
    <definedName name="인건비2" localSheetId="0">#REF!</definedName>
    <definedName name="인구" localSheetId="0">#REF!</definedName>
    <definedName name="인구" localSheetId="1" hidden="1">#REF!</definedName>
    <definedName name="인동덩쿨" localSheetId="0">#REF!</definedName>
    <definedName name="인력" localSheetId="1" hidden="1">{#N/A,#N/A,FALSE,"이태원철근"}</definedName>
    <definedName name="인력" hidden="1">{#N/A,#N/A,FALSE,"이태원철근"}</definedName>
    <definedName name="인상익" localSheetId="0">BlankMacro1</definedName>
    <definedName name="인쇄하기" localSheetId="0">견적서!인쇄하기</definedName>
    <definedName name="인원" localSheetId="0">#REF!</definedName>
    <definedName name="인천지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localSheetId="0" hidden="1">#REF!</definedName>
    <definedName name="일" localSheetId="1" hidden="1">#REF!</definedName>
    <definedName name="일" hidden="1">#REF!</definedName>
    <definedName name="일공구가설" localSheetId="0">#REF!</definedName>
    <definedName name="일공구부가" localSheetId="0">[51]산출내역서!#REF!</definedName>
    <definedName name="일관이윤" hidden="1">{#N/A,#N/A,FALSE,"회선임차현황"}</definedName>
    <definedName name="일대" localSheetId="0">#REF!</definedName>
    <definedName name="일반관리비" localSheetId="0">#REF!</definedName>
    <definedName name="일반관리비_산식" localSheetId="0">#REF!</definedName>
    <definedName name="일반관리비율" localSheetId="0">#REF!</definedName>
    <definedName name="일반부" localSheetId="1" hidden="1">{#N/A,#N/A,FALSE,"조골재"}</definedName>
    <definedName name="일반부" hidden="1">{#N/A,#N/A,FALSE,"조골재"}</definedName>
    <definedName name="일반전기" localSheetId="1" hidden="1">{#N/A,#N/A,TRUE,"토적및재료집계";#N/A,#N/A,TRUE,"토적및재료집계";#N/A,#N/A,TRUE,"단위량"}</definedName>
    <definedName name="일반전기" hidden="1">{#N/A,#N/A,TRUE,"토적및재료집계";#N/A,#N/A,TRUE,"토적및재료집계";#N/A,#N/A,TRUE,"단위량"}</definedName>
    <definedName name="일산219" localSheetId="1" hidden="1">{#N/A,#N/A,FALSE,"혼합골재"}</definedName>
    <definedName name="일산219" hidden="1">{#N/A,#N/A,FALSE,"혼합골재"}</definedName>
    <definedName name="일성초" localSheetId="0">BlankMacro1</definedName>
    <definedName name="일위" localSheetId="0">#REF!,#REF!</definedName>
    <definedName name="일위대가" localSheetId="0" hidden="1">#REF!</definedName>
    <definedName name="일위대가" hidden="1">#REF!</definedName>
    <definedName name="일위대가_공용주차" localSheetId="1" hidden="1">{"'자리배치도'!$AG$1:$CI$28"}</definedName>
    <definedName name="일위대가_공용주차" hidden="1">{"'자리배치도'!$AG$1:$CI$28"}</definedName>
    <definedName name="일위대가1" localSheetId="0">BlankMacro1</definedName>
    <definedName name="일위대가2" localSheetId="0">#REF!</definedName>
    <definedName name="일위대가4" localSheetId="0">#REF!</definedName>
    <definedName name="일위대가표" localSheetId="0">#REF!</definedName>
    <definedName name="일위댓가" localSheetId="1" hidden="1">{#N/A,#N/A,FALSE,"전력간선"}</definedName>
    <definedName name="일위댓가" hidden="1">{#N/A,#N/A,FALSE,"전력간선"}</definedName>
    <definedName name="일위댓가301" localSheetId="1" hidden="1">{#N/A,#N/A,FALSE,"전력간선"}</definedName>
    <definedName name="일위댓가301" hidden="1">{#N/A,#N/A,FALSE,"전력간선"}</definedName>
    <definedName name="일위호표" localSheetId="0">#REF!</definedName>
    <definedName name="일조장해" localSheetId="0">#REF!</definedName>
    <definedName name="일집" localSheetId="1" hidden="1">#REF!</definedName>
    <definedName name="일집" hidden="1">#REF!</definedName>
    <definedName name="일층배관" localSheetId="0">#REF!</definedName>
    <definedName name="일층배관값" localSheetId="0">#REF!</definedName>
    <definedName name="일층접지선" localSheetId="0">#REF!</definedName>
    <definedName name="일층접지선값" localSheetId="0">#REF!</definedName>
    <definedName name="일층주간선" localSheetId="0">#REF!</definedName>
    <definedName name="일층주간선값" localSheetId="0">#REF!</definedName>
    <definedName name="임금" localSheetId="0">#REF!</definedName>
    <definedName name="임시" localSheetId="0">[52]관급자재!#REF!</definedName>
    <definedName name="임시" localSheetId="1" hidden="1">{#N/A,#N/A,FALSE,"현장 NCR 분석";#N/A,#N/A,FALSE,"현장품질감사";#N/A,#N/A,FALSE,"현장품질감사"}</definedName>
    <definedName name="임시1" localSheetId="1" hidden="1">{#N/A,#N/A,FALSE,"전력간선"}</definedName>
    <definedName name="임시1" hidden="1">{#N/A,#N/A,FALSE,"전력간선"}</definedName>
    <definedName name="임시2" localSheetId="1" hidden="1">{#N/A,#N/A,FALSE,"전력간선"}</definedName>
    <definedName name="임시2" hidden="1">{#N/A,#N/A,FALSE,"전력간선"}</definedName>
    <definedName name="임시아님" localSheetId="1" hidden="1">{#N/A,#N/A,FALSE,"현장 NCR 분석";#N/A,#N/A,FALSE,"현장품질감사";#N/A,#N/A,FALSE,"현장품질감사"}</definedName>
    <definedName name="임시아님" hidden="1">{#N/A,#N/A,FALSE,"현장 NCR 분석";#N/A,#N/A,FALSE,"현장품질감사";#N/A,#N/A,FALSE,"현장품질감사"}</definedName>
    <definedName name="임실보조" localSheetId="1" hidden="1">{#N/A,#N/A,TRUE,"1";#N/A,#N/A,TRUE,"2";#N/A,#N/A,TRUE,"3";#N/A,#N/A,TRUE,"4";#N/A,#N/A,TRUE,"5";#N/A,#N/A,TRUE,"6";#N/A,#N/A,TRUE,"7"}</definedName>
    <definedName name="임실보조" hidden="1">{#N/A,#N/A,TRUE,"1";#N/A,#N/A,TRUE,"2";#N/A,#N/A,TRUE,"3";#N/A,#N/A,TRUE,"4";#N/A,#N/A,TRUE,"5";#N/A,#N/A,TRUE,"6";#N/A,#N/A,TRUE,"7"}</definedName>
    <definedName name="임직" localSheetId="0">#REF!</definedName>
    <definedName name="임직" localSheetId="1" hidden="1">#REF!</definedName>
    <definedName name="임형" localSheetId="1" hidden="1">{#N/A,#N/A,FALSE,"포장2"}</definedName>
    <definedName name="임형" hidden="1">{#N/A,#N/A,FALSE,"포장2"}</definedName>
    <definedName name="입력선택" localSheetId="0">#REF!</definedName>
    <definedName name="입력현황1" localSheetId="1" hidden="1">{#N/A,#N/A,FALSE,"DAOCM 2차 검토"}</definedName>
    <definedName name="입력현황1" hidden="1">{#N/A,#N/A,FALSE,"DAOCM 2차 검토"}</definedName>
    <definedName name="입면도1" localSheetId="1"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입면도1"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입찰" localSheetId="1" hidden="1">{#N/A,#N/A,FALSE,"구조2"}</definedName>
    <definedName name="입찰" hidden="1">{#N/A,#N/A,FALSE,"구조2"}</definedName>
    <definedName name="입찰내역" localSheetId="0">#REF!</definedName>
    <definedName name="ㅈ" localSheetId="1" hidden="1">{#N/A,#N/A,TRUE,"토적및재료집계";#N/A,#N/A,TRUE,"토적및재료집계";#N/A,#N/A,TRUE,"단위량"}</definedName>
    <definedName name="ㅈ" hidden="1">{#N/A,#N/A,TRUE,"토적및재료집계";#N/A,#N/A,TRUE,"토적및재료집계";#N/A,#N/A,TRUE,"단위량"}</definedName>
    <definedName name="ㅈ2ㅛ4ㅗ3ㄷㄱㅁㅎ" localSheetId="1" hidden="1">{#N/A,#N/A,FALSE,"현장 NCR 분석";#N/A,#N/A,FALSE,"현장품질감사";#N/A,#N/A,FALSE,"현장품질감사"}</definedName>
    <definedName name="ㅈ2ㅛ4ㅗ3ㄷㄱㅁㅎ" hidden="1">{#N/A,#N/A,FALSE,"현장 NCR 분석";#N/A,#N/A,FALSE,"현장품질감사";#N/A,#N/A,FALSE,"현장품질감사"}</definedName>
    <definedName name="ㅈ56ㅕ" localSheetId="1" hidden="1">{"'용역비'!$A$4:$C$8"}</definedName>
    <definedName name="ㅈ56ㅕ" hidden="1">{"'용역비'!$A$4:$C$8"}</definedName>
    <definedName name="ㅈㄱ" localSheetId="1" hidden="1">{#N/A,#N/A,FALSE,"조골재"}</definedName>
    <definedName name="ㅈㄱ" hidden="1">{#N/A,#N/A,FALSE,"조골재"}</definedName>
    <definedName name="ㅈㄳㅎㅍㅊㅊ" localSheetId="1" hidden="1">{#N/A,#N/A,FALSE,"집계표"}</definedName>
    <definedName name="ㅈㄳㅎㅍㅊㅊ" hidden="1">{#N/A,#N/A,FALSE,"집계표"}</definedName>
    <definedName name="ㅈㄴ" localSheetId="1" hidden="1">{#N/A,#N/A,FALSE,"이태원철근"}</definedName>
    <definedName name="ㅈㄴ" hidden="1">{#N/A,#N/A,FALSE,"이태원철근"}</definedName>
    <definedName name="ㅈㄴㅌ" localSheetId="0">#REF!</definedName>
    <definedName name="ㅈㄷ5ㅅㄱ" localSheetId="0">#REF!</definedName>
    <definedName name="ㅈㄷㄱ" localSheetId="0">[53]약품공급2!#REF!</definedName>
    <definedName name="ㅈㄷㄱㄷㄱㄷ" localSheetId="1" hidden="1">{"'용역비'!$A$4:$C$8"}</definedName>
    <definedName name="ㅈㄷㄱㄷㄱㄷ" hidden="1">{"'용역비'!$A$4:$C$8"}</definedName>
    <definedName name="ㅈㄷㄱㅈ" localSheetId="1" hidden="1">{#N/A,#N/A,FALSE,"Sheet6"}</definedName>
    <definedName name="ㅈㄷㄱㅈ" hidden="1">{#N/A,#N/A,FALSE,"Sheet6"}</definedName>
    <definedName name="ㅈㄷㄳㅈㄷ" localSheetId="1" hidden="1">{#N/A,#N/A,FALSE,"Sheet6"}</definedName>
    <definedName name="ㅈㄷㄳㅈㄷ" hidden="1">{#N/A,#N/A,FALSE,"Sheet6"}</definedName>
    <definedName name="ㅈㄷㄳㅎㄷㄱㄷㄱㅎ"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ㄳㅎㄷㄱㄷㄱ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ㄻㅇㄹ" hidden="1">#REF!</definedName>
    <definedName name="ㅈㄷㄻㅈ" hidden="1">#REF!</definedName>
    <definedName name="ㅈㄷ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ㅅ교" localSheetId="1" hidden="1">{#N/A,#N/A,FALSE,"집계표"}</definedName>
    <definedName name="ㅈㄷㅅ교" hidden="1">{#N/A,#N/A,FALSE,"집계표"}</definedName>
    <definedName name="ㅈㄷㅅㅁㅇㄴㄹ" localSheetId="1" hidden="1">{#N/A,#N/A,FALSE,"집계표"}</definedName>
    <definedName name="ㅈㄷㅅㅁㅇㄴㄹ" hidden="1">{#N/A,#N/A,FALSE,"집계표"}</definedName>
    <definedName name="ㅈㄷㅇㄴㅁ" localSheetId="1" hidden="1">{#N/A,#N/A,FALSE,"명세표"}</definedName>
    <definedName name="ㅈㄷㅇㄴㅁ" hidden="1">{#N/A,#N/A,FALSE,"명세표"}</definedName>
    <definedName name="ㅈㅁㅇㄴㅁ4ㄱ" localSheetId="1" hidden="1">{#N/A,#N/A,FALSE,"명세표"}</definedName>
    <definedName name="ㅈㅁㅇㄴㅁ4ㄱ" hidden="1">{#N/A,#N/A,FALSE,"명세표"}</definedName>
    <definedName name="ㅈㅂㄷㅇㅊ" localSheetId="1" hidden="1">{#N/A,#N/A,FALSE,"명세표"}</definedName>
    <definedName name="ㅈㅂㄷㅇㅊ" hidden="1">{#N/A,#N/A,FALSE,"명세표"}</definedName>
    <definedName name="ㅈㅂㄹㅇㅁㄴㅇㅍㅌㅋㅁㄴㅇㄻㅎㅁ" localSheetId="1" hidden="1">{#N/A,#N/A,FALSE,"집계표"}</definedName>
    <definedName name="ㅈㅂㄹㅇㅁㄴㅇㅍㅌㅋㅁㄴㅇㄻㅎㅁ" hidden="1">{#N/A,#N/A,FALSE,"집계표"}</definedName>
    <definedName name="ㅈㅅㄷㅁㄴㄱㅎㄷㅁ굫ㅂㄷㄳㅎㅈㄷㅅㅎㅈㄷㅈㄷ"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ㅅㄷㅁㄴㄱㅎㄷㅁ굫ㅂㄷㄳㅎㅈㄷㅅㅎㅈㄷ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ㅇ" hidden="1">{"'용역비'!$A$4:$C$8"}</definedName>
    <definedName name="ㅈㅇㄴㅁㅈㄴ" localSheetId="1" hidden="1">{#N/A,#N/A,FALSE,"명세표"}</definedName>
    <definedName name="ㅈㅇㄴㅁㅈㄴ" hidden="1">{#N/A,#N/A,FALSE,"명세표"}</definedName>
    <definedName name="ㅈㅈ" localSheetId="1" hidden="1">{#N/A,#N/A,FALSE,"표지목차"}</definedName>
    <definedName name="ㅈㅈ" hidden="1">{#N/A,#N/A,FALSE,"표지목차"}</definedName>
    <definedName name="ㅈㅈㄷㅈㅇ" localSheetId="1" hidden="1">{#N/A,#N/A,FALSE,"집계표"}</definedName>
    <definedName name="ㅈㅈㄷㅈㅇ" hidden="1">{#N/A,#N/A,FALSE,"집계표"}</definedName>
    <definedName name="ㅈㅈㅈ" localSheetId="1" hidden="1">{#N/A,#N/A,TRUE,"토적및재료집계";#N/A,#N/A,TRUE,"토적및재료집계";#N/A,#N/A,TRUE,"단위량"}</definedName>
    <definedName name="ㅈㅈㅈ" hidden="1">{#N/A,#N/A,TRUE,"토적및재료집계";#N/A,#N/A,TRUE,"토적및재료집계";#N/A,#N/A,TRUE,"단위량"}</definedName>
    <definedName name="ㅈㅈㅈㅈ" localSheetId="0">BlankMacro1</definedName>
    <definedName name="ㅈㅈㅈㅈ"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ㅈㅈ" localSheetId="1" hidden="1">{#N/A,#N/A,FALSE,"명세표"}</definedName>
    <definedName name="ㅈㅈㅈㅈㅈ" hidden="1">{#N/A,#N/A,FALSE,"명세표"}</definedName>
    <definedName name="자" localSheetId="0">BlankMacro1</definedName>
    <definedName name="자." localSheetId="1" hidden="1">{#N/A,#N/A,FALSE,"UNIT";#N/A,#N/A,FALSE,"UNIT";#N/A,#N/A,FALSE,"계정"}</definedName>
    <definedName name="자." hidden="1">{#N/A,#N/A,FALSE,"UNIT";#N/A,#N/A,FALSE,"UNIT";#N/A,#N/A,FALSE,"계정"}</definedName>
    <definedName name="자.." localSheetId="1" hidden="1">{#N/A,#N/A,FALSE,"UNIT";#N/A,#N/A,FALSE,"UNIT";#N/A,#N/A,FALSE,"계정"}</definedName>
    <definedName name="자.." hidden="1">{#N/A,#N/A,FALSE,"UNIT";#N/A,#N/A,FALSE,"UNIT";#N/A,#N/A,FALSE,"계정"}</definedName>
    <definedName name="자_트" localSheetId="0">#REF!</definedName>
    <definedName name="자귀나무" localSheetId="0">#REF!</definedName>
    <definedName name="자동" localSheetId="1" hidden="1">{#N/A,#N/A,FALSE,"전력간선"}</definedName>
    <definedName name="자동" hidden="1">{#N/A,#N/A,FALSE,"전력간선"}</definedName>
    <definedName name="자동제어" localSheetId="1" hidden="1">{#N/A,#N/A,FALSE,"CCTV"}</definedName>
    <definedName name="자동제어" hidden="1">{#N/A,#N/A,FALSE,"CCTV"}</definedName>
    <definedName name="자동제어1차공량산출" localSheetId="0">BlankMacro1</definedName>
    <definedName name="자료위치" localSheetId="0">#REF!</definedName>
    <definedName name="자미" localSheetId="1" hidden="1">{#N/A,#N/A,FALSE,"명세표"}</definedName>
    <definedName name="자미" hidden="1">{#N/A,#N/A,FALSE,"명세표"}</definedName>
    <definedName name="자미1" localSheetId="1" hidden="1">{#N/A,#N/A,FALSE,"명세표"}</definedName>
    <definedName name="자미1" hidden="1">{#N/A,#N/A,FALSE,"명세표"}</definedName>
    <definedName name="자야" localSheetId="1" hidden="1">{#N/A,#N/A,FALSE,"집계표"}</definedName>
    <definedName name="자야" hidden="1">{#N/A,#N/A,FALSE,"집계표"}</definedName>
    <definedName name="자연석경" localSheetId="0">[46]시설물일위!#REF!</definedName>
    <definedName name="자연석노" localSheetId="0">[46]시설물일위!#REF!</definedName>
    <definedName name="자연석쌓기경" localSheetId="0">[33]시설물!#REF!</definedName>
    <definedName name="자연석쌓기노" localSheetId="0">[33]시설물!#REF!</definedName>
    <definedName name="자연석쌓기재" localSheetId="0">[33]시설물!#REF!</definedName>
    <definedName name="자연석재" localSheetId="0">[46]시설물일위!#REF!</definedName>
    <definedName name="자재" localSheetId="0">#REF!</definedName>
    <definedName name="자재1" localSheetId="1" hidden="1">{#N/A,#N/A,FALSE,"포장2"}</definedName>
    <definedName name="자재1" hidden="1">{#N/A,#N/A,FALSE,"포장2"}</definedName>
    <definedName name="자재2" localSheetId="1" hidden="1">{#N/A,#N/A,FALSE,"구조2"}</definedName>
    <definedName name="자재2" hidden="1">{#N/A,#N/A,FALSE,"구조2"}</definedName>
    <definedName name="자재단가" localSheetId="0">#REF!</definedName>
    <definedName name="자재단가근거" localSheetId="1" hidden="1">#REF!</definedName>
    <definedName name="자재단가근거" hidden="1">#REF!</definedName>
    <definedName name="자재대경비" localSheetId="0">#REF!</definedName>
    <definedName name="자재대노무비" localSheetId="0">#REF!</definedName>
    <definedName name="자재대재료비" localSheetId="0">#REF!</definedName>
    <definedName name="자재수정" localSheetId="1" hidden="1">{#N/A,#N/A,FALSE,"주간공정";#N/A,#N/A,FALSE,"주간보고";#N/A,#N/A,FALSE,"주간공정표"}</definedName>
    <definedName name="자재수정" hidden="1">{#N/A,#N/A,FALSE,"주간공정";#N/A,#N/A,FALSE,"주간보고";#N/A,#N/A,FALSE,"주간공정표"}</definedName>
    <definedName name="자재수정본" localSheetId="1" hidden="1">{#N/A,#N/A,FALSE,"주간공정";#N/A,#N/A,FALSE,"주간보고";#N/A,#N/A,FALSE,"주간공정표"}</definedName>
    <definedName name="자재수정본" hidden="1">{#N/A,#N/A,FALSE,"주간공정";#N/A,#N/A,FALSE,"주간보고";#N/A,#N/A,FALSE,"주간공정표"}</definedName>
    <definedName name="자재청구4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청구4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청구6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재청구6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ㅓㅏ" localSheetId="1" hidden="1">{#N/A,#N/A,FALSE,"집계표"}</definedName>
    <definedName name="자ㅓㅏ" hidden="1">{#N/A,#N/A,FALSE,"집계표"}</definedName>
    <definedName name="작" localSheetId="1" hidden="1">{#N/A,#N/A,FALSE,"전력간선"}</definedName>
    <definedName name="작" hidden="1">{#N/A,#N/A,FALSE,"전력간선"}</definedName>
    <definedName name="작업" localSheetId="0">#REF!</definedName>
    <definedName name="작업반장" localSheetId="0">'[27]99노임기준'!#REF!</definedName>
    <definedName name="잔디_평떼" localSheetId="0">#REF!</definedName>
    <definedName name="잔디1" localSheetId="0">[25]단가조사!#REF!</definedName>
    <definedName name="잔디5경" localSheetId="0">#REF!</definedName>
    <definedName name="잔디5노무" localSheetId="0">#REF!</definedName>
    <definedName name="잔디5재료" localSheetId="0">#REF!</definedName>
    <definedName name="잔액" localSheetId="0">#REF!</definedName>
    <definedName name="잔자갈노" localSheetId="0">#REF!</definedName>
    <definedName name="잔자갈재" localSheetId="0">#REF!</definedName>
    <definedName name="잔토" localSheetId="0">#REF!</definedName>
    <definedName name="잔토경" localSheetId="0">[27]일위대가!#REF!</definedName>
    <definedName name="잔토노" localSheetId="0">[27]일위대가!#REF!</definedName>
    <definedName name="잔토재" localSheetId="0">[27]일위대가!#REF!</definedName>
    <definedName name="잠___함___공" localSheetId="0">[29]노임단가!#REF!</definedName>
    <definedName name="잡석노" localSheetId="0">#REF!</definedName>
    <definedName name="잡석재" localSheetId="0">#REF!</definedName>
    <definedName name="잣나무" localSheetId="0">#REF!</definedName>
    <definedName name="잣나무10노무" localSheetId="0">#REF!</definedName>
    <definedName name="잣나무10재료" localSheetId="0">#REF!</definedName>
    <definedName name="잣나무15노무" localSheetId="0">#REF!</definedName>
    <definedName name="잣나무15재료" localSheetId="0">#REF!</definedName>
    <definedName name="잣나무18노무" localSheetId="0">#REF!</definedName>
    <definedName name="잣나무18재료" localSheetId="0">#REF!</definedName>
    <definedName name="잣나무20노무" localSheetId="0">#REF!</definedName>
    <definedName name="잣나무20재료" localSheetId="0">#REF!</definedName>
    <definedName name="잣나무22노무" localSheetId="0">#REF!</definedName>
    <definedName name="잣나무22재료" localSheetId="0">#REF!</definedName>
    <definedName name="장"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구" localSheetId="1" hidden="1">{#N/A,#N/A,FALSE,"Sheet6"}</definedName>
    <definedName name="장구" hidden="1">{#N/A,#N/A,FALSE,"Sheet6"}</definedName>
    <definedName name="장비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내역" hidden="1">#REF!</definedName>
    <definedName name="장비승인요청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비승인요청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영규지후" localSheetId="1" hidden="1">{#N/A,#N/A,FALSE,"전력간선"}</definedName>
    <definedName name="장영규지후" hidden="1">{#N/A,#N/A,FALSE,"전력간선"}</definedName>
    <definedName name="장영진" localSheetId="1" hidden="1">{#N/A,#N/A,FALSE,"이태원철근"}</definedName>
    <definedName name="장영진" hidden="1">{#N/A,#N/A,FALSE,"이태원철근"}</definedName>
    <definedName name="장영진바보축구" localSheetId="1" hidden="1">{#N/A,#N/A,FALSE,"이태원철근"}</definedName>
    <definedName name="장영진바보축구" hidden="1">{#N/A,#N/A,FALSE,"이태원철근"}</definedName>
    <definedName name="장위" hidden="1">#REF!</definedName>
    <definedName name="장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잦자" localSheetId="1" hidden="1">{#N/A,#N/A,FALSE,"주간공정";#N/A,#N/A,FALSE,"주간보고";#N/A,#N/A,FALSE,"주간공정표"}</definedName>
    <definedName name="잦자" hidden="1">{#N/A,#N/A,FALSE,"주간공정";#N/A,#N/A,FALSE,"주간보고";#N/A,#N/A,FALSE,"주간공정표"}</definedName>
    <definedName name="재1" localSheetId="0">#REF!</definedName>
    <definedName name="재2" localSheetId="0">#REF!</definedName>
    <definedName name="재3" localSheetId="0">#REF!</definedName>
    <definedName name="재4" localSheetId="0">#REF!</definedName>
    <definedName name="재5" localSheetId="0">#REF!</definedName>
    <definedName name="재6" localSheetId="0">#REF!</definedName>
    <definedName name="재료비" localSheetId="0">#REF!</definedName>
    <definedName name="재료비1" localSheetId="0">#REF!</definedName>
    <definedName name="재료비2" localSheetId="0">#REF!</definedName>
    <definedName name="재료비3" localSheetId="0">#REF!</definedName>
    <definedName name="재료비합계" localSheetId="0">#REF!</definedName>
    <definedName name="재료적용" localSheetId="0">#REF!</definedName>
    <definedName name="재적" localSheetId="0">#REF!</definedName>
    <definedName name="쟁료비" localSheetId="0">[38]건축내역!#REF!</definedName>
    <definedName name="저감방안수립" localSheetId="0">#REF!</definedName>
    <definedName name="저격2" localSheetId="0">#REF!</definedName>
    <definedName name="저나" localSheetId="1" hidden="1">{#N/A,#N/A,TRUE,"대외공문"}</definedName>
    <definedName name="저나" hidden="1">{#N/A,#N/A,TRUE,"대외공문"}</definedName>
    <definedName name="저압" localSheetId="0">#REF!</definedName>
    <definedName name="저압갑지" hidden="1">#REF!</definedName>
    <definedName name="저압케이블전공" localSheetId="0">#REF!</definedName>
    <definedName name="저온" localSheetId="0" hidden="1">{#N/A,#N/A,FALSE,"견적갑지";#N/A,#N/A,FALSE,"총괄표";#N/A,#N/A,FALSE,"철골공사";#N/A,#N/A,FALSE,"토목공사";#N/A,#N/A,FALSE,"판넬전기공사"}</definedName>
    <definedName name="저온" localSheetId="1" hidden="1">{#N/A,#N/A,FALSE,"견적갑지";#N/A,#N/A,FALSE,"총괄표";#N/A,#N/A,FALSE,"철골공사";#N/A,#N/A,FALSE,"토목공사";#N/A,#N/A,FALSE,"판넬전기공사"}</definedName>
    <definedName name="저온" hidden="1">{#N/A,#N/A,FALSE,"견적갑지";#N/A,#N/A,FALSE,"총괄표";#N/A,#N/A,FALSE,"철골공사";#N/A,#N/A,FALSE,"토목공사";#N/A,#N/A,FALSE,"판넬전기공사"}</definedName>
    <definedName name="저온1" localSheetId="0" hidden="1">{#N/A,#N/A,FALSE,"견적갑지";#N/A,#N/A,FALSE,"총괄표";#N/A,#N/A,FALSE,"철골공사";#N/A,#N/A,FALSE,"토목공사";#N/A,#N/A,FALSE,"판넬전기공사"}</definedName>
    <definedName name="저온1" localSheetId="1"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localSheetId="0" hidden="1">{#N/A,#N/A,FALSE,"견적갑지";#N/A,#N/A,FALSE,"총괄표";#N/A,#N/A,FALSE,"철골공사";#N/A,#N/A,FALSE,"토목공사";#N/A,#N/A,FALSE,"판넬전기공사"}</definedName>
    <definedName name="저온냉동" localSheetId="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localSheetId="0" hidden="1">{#N/A,#N/A,FALSE,"견적갑지";#N/A,#N/A,FALSE,"총괄표";#N/A,#N/A,FALSE,"철골공사";#N/A,#N/A,FALSE,"토목공사";#N/A,#N/A,FALSE,"판넬전기공사"}</definedName>
    <definedName name="저온설비" localSheetId="1"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localSheetId="0" hidden="1">{#N/A,#N/A,FALSE,"견적갑지";#N/A,#N/A,FALSE,"총괄표";#N/A,#N/A,FALSE,"철골공사";#N/A,#N/A,FALSE,"토목공사";#N/A,#N/A,FALSE,"판넬전기공사"}</definedName>
    <definedName name="저온저장고" localSheetId="1"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localSheetId="0" hidden="1">{#N/A,#N/A,FALSE,"견적갑지";#N/A,#N/A,FALSE,"총괄표";#N/A,#N/A,FALSE,"철골공사";#N/A,#N/A,FALSE,"토목공사";#N/A,#N/A,FALSE,"판넬전기공사"}</definedName>
    <definedName name="저온집계" localSheetId="1"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저" localSheetId="1" hidden="1">{#N/A,#N/A,FALSE,"UNIT";#N/A,#N/A,FALSE,"UNIT";#N/A,#N/A,FALSE,"계정"}</definedName>
    <definedName name="저저" hidden="1">{#N/A,#N/A,FALSE,"UNIT";#N/A,#N/A,FALSE,"UNIT";#N/A,#N/A,FALSE,"계정"}</definedName>
    <definedName name="저케" localSheetId="0">#REF!</definedName>
    <definedName name="적격종건" localSheetId="0">#REF!</definedName>
    <definedName name="적금입력" localSheetId="0">#REF!</definedName>
    <definedName name="적정분양가" localSheetId="1" hidden="1">{#N/A,#N/A,FALSE,"표지";#N/A,#N/A,FALSE,"제출문";#N/A,#N/A,FALSE,"소목차(1)";#N/A,#N/A,FALSE,"경제전망";#N/A,#N/A,FALSE,"부동산전망";#N/A,#N/A,FALSE,"부동산전망2";#N/A,#N/A,FALSE,"아파트개발트랜드";#N/A,#N/A,FALSE,"아파트개발트랜드2";#N/A,#N/A,FALSE,"주택시장트랜드";#N/A,#N/A,FALSE,"소목차(2)";#N/A,#N/A,FALSE,"사업개요";#N/A,#N/A,FALSE,"사업지입지분석";#N/A,#N/A,FALSE,"인근지역분석";#N/A,#N/A,FALSE,"인근지역분석2";#N/A,#N/A,FALSE,"서울 분당 용인 시세";#N/A,#N/A,FALSE,"서울 재건축 시세 ";#N/A,#N/A,FALSE,"상품분석";#N/A,#N/A,FALSE,"상품분석2";#N/A,#N/A,FALSE,"소목차3(훈민)";#N/A,#N/A,FALSE,"소목차4(훈민)";#N/A,#N/A,FALSE,"소목차5";#N/A,#N/A,FALSE,"영업전략수립전제";#N/A,#N/A,FALSE,"판매조건변경";#N/A,#N/A,FALSE,"판매조건변경2";#N/A,#N/A,FALSE,"알파제고방안";#N/A,#N/A,FALSE,"판매방제휴방안";#N/A,#N/A,FALSE,"영업활동";#N/A,#N/A,FALSE,"영업활동2";#N/A,#N/A,FALSE,"황제마케팅";#N/A,#N/A,FALSE,"DM";#N/A,#N/A,FALSE,"전단";#N/A,#N/A,FALSE,"VMS";#N/A,#N/A,FALSE,"CRM";#N/A,#N/A,FALSE,"옥외광고물";#N/A,#N/A,FALSE,"소목차6";#N/A,#N/A,FALSE,"MH운영";#N/A,#N/A,FALSE,"분양조직운영";#N/A,#N/A,FALSE,"조직도";#N/A,#N/A,FALSE,"목차";#N/A,#N/A,FALSE,"소목차7";#N/A,#N/A,FALSE,"분양목표";#N/A,#N/A,FALSE,"분양대행수수료 ";#N/A,#N/A,FALSE,"지원요청";#N/A,#N/A,FALSE,"세부업무분장"}</definedName>
    <definedName name="적정분양가" hidden="1">{#N/A,#N/A,FALSE,"표지";#N/A,#N/A,FALSE,"제출문";#N/A,#N/A,FALSE,"소목차(1)";#N/A,#N/A,FALSE,"경제전망";#N/A,#N/A,FALSE,"부동산전망";#N/A,#N/A,FALSE,"부동산전망2";#N/A,#N/A,FALSE,"아파트개발트랜드";#N/A,#N/A,FALSE,"아파트개발트랜드2";#N/A,#N/A,FALSE,"주택시장트랜드";#N/A,#N/A,FALSE,"소목차(2)";#N/A,#N/A,FALSE,"사업개요";#N/A,#N/A,FALSE,"사업지입지분석";#N/A,#N/A,FALSE,"인근지역분석";#N/A,#N/A,FALSE,"인근지역분석2";#N/A,#N/A,FALSE,"서울 분당 용인 시세";#N/A,#N/A,FALSE,"서울 재건축 시세 ";#N/A,#N/A,FALSE,"상품분석";#N/A,#N/A,FALSE,"상품분석2";#N/A,#N/A,FALSE,"소목차3(훈민)";#N/A,#N/A,FALSE,"소목차4(훈민)";#N/A,#N/A,FALSE,"소목차5";#N/A,#N/A,FALSE,"영업전략수립전제";#N/A,#N/A,FALSE,"판매조건변경";#N/A,#N/A,FALSE,"판매조건변경2";#N/A,#N/A,FALSE,"알파제고방안";#N/A,#N/A,FALSE,"판매방제휴방안";#N/A,#N/A,FALSE,"영업활동";#N/A,#N/A,FALSE,"영업활동2";#N/A,#N/A,FALSE,"황제마케팅";#N/A,#N/A,FALSE,"DM";#N/A,#N/A,FALSE,"전단";#N/A,#N/A,FALSE,"VMS";#N/A,#N/A,FALSE,"CRM";#N/A,#N/A,FALSE,"옥외광고물";#N/A,#N/A,FALSE,"소목차6";#N/A,#N/A,FALSE,"MH운영";#N/A,#N/A,FALSE,"분양조직운영";#N/A,#N/A,FALSE,"조직도";#N/A,#N/A,FALSE,"목차";#N/A,#N/A,FALSE,"소목차7";#N/A,#N/A,FALSE,"분양목표";#N/A,#N/A,FALSE,"분양대행수수료 ";#N/A,#N/A,FALSE,"지원요청";#N/A,#N/A,FALSE,"세부업무분장"}</definedName>
    <definedName name="전" localSheetId="0">#REF!</definedName>
    <definedName name="전" localSheetId="1" hidden="1">{#N/A,#N/A,TRUE,"대외공문"}</definedName>
    <definedName name="전1" localSheetId="0">#REF!</definedName>
    <definedName name="전2" localSheetId="0">#REF!</definedName>
    <definedName name="전경사진3" localSheetId="1" hidden="1">{#N/A,#N/A,FALSE,"갑지";#N/A,#N/A,FALSE,"개요";#N/A,#N/A,FALSE,"비목별";#N/A,#N/A,FALSE,"건물별";#N/A,#N/A,FALSE,"기구표";#N/A,#N/A,FALSE,"직원투입"}</definedName>
    <definedName name="전경사진3" hidden="1">{#N/A,#N/A,FALSE,"갑지";#N/A,#N/A,FALSE,"개요";#N/A,#N/A,FALSE,"비목별";#N/A,#N/A,FALSE,"건물별";#N/A,#N/A,FALSE,"기구표";#N/A,#N/A,FALSE,"직원투입"}</definedName>
    <definedName name="전관방송공량" localSheetId="0">[31]총괄표!#REF!</definedName>
    <definedName name="전광속" localSheetId="0">#REF!</definedName>
    <definedName name="전기" localSheetId="0" hidden="1">{#N/A,#N/A,FALSE,"견적갑지";#N/A,#N/A,FALSE,"총괄표";#N/A,#N/A,FALSE,"철골공사";#N/A,#N/A,FALSE,"토목공사";#N/A,#N/A,FALSE,"판넬전기공사"}</definedName>
    <definedName name="전기" localSheetId="1" hidden="1">{#N/A,#N/A,FALSE,"견적갑지";#N/A,#N/A,FALSE,"총괄표";#N/A,#N/A,FALSE,"철골공사";#N/A,#N/A,FALSE,"토목공사";#N/A,#N/A,FALSE,"판넬전기공사"}</definedName>
    <definedName name="전기" hidden="1">{#N/A,#N/A,FALSE,"견적갑지";#N/A,#N/A,FALSE,"총괄표";#N/A,#N/A,FALSE,"철골공사";#N/A,#N/A,FALSE,"토목공사";#N/A,#N/A,FALSE,"판넬전기공사"}</definedName>
    <definedName name="전기1" localSheetId="0" hidden="1">{#N/A,#N/A,FALSE,"견적갑지";#N/A,#N/A,FALSE,"총괄표";#N/A,#N/A,FALSE,"철골공사";#N/A,#N/A,FALSE,"토목공사";#N/A,#N/A,FALSE,"판넬전기공사"}</definedName>
    <definedName name="전기1" localSheetId="1" hidden="1">{#N/A,#N/A,FALSE,"견적갑지";#N/A,#N/A,FALSE,"총괄표";#N/A,#N/A,FALSE,"철골공사";#N/A,#N/A,FALSE,"토목공사";#N/A,#N/A,FALSE,"판넬전기공사"}</definedName>
    <definedName name="전기1" hidden="1">{#N/A,#N/A,FALSE,"견적갑지";#N/A,#N/A,FALSE,"총괄표";#N/A,#N/A,FALSE,"철골공사";#N/A,#N/A,FALSE,"토목공사";#N/A,#N/A,FALSE,"판넬전기공사"}</definedName>
    <definedName name="전기3" localSheetId="1" hidden="1">{#N/A,#N/A,FALSE,"견적갑지";#N/A,#N/A,FALSE,"총괄표";#N/A,#N/A,FALSE,"철골공사";#N/A,#N/A,FALSE,"토목공사";#N/A,#N/A,FALSE,"판넬전기공사"}</definedName>
    <definedName name="전기3" hidden="1">{#N/A,#N/A,FALSE,"견적갑지";#N/A,#N/A,FALSE,"총괄표";#N/A,#N/A,FALSE,"철골공사";#N/A,#N/A,FALSE,"토목공사";#N/A,#N/A,FALSE,"판넬전기공사"}</definedName>
    <definedName name="전기4" localSheetId="0" hidden="1">{#N/A,#N/A,FALSE,"견적갑지";#N/A,#N/A,FALSE,"총괄표";#N/A,#N/A,FALSE,"철골공사";#N/A,#N/A,FALSE,"토목공사";#N/A,#N/A,FALSE,"판넬전기공사"}</definedName>
    <definedName name="전기4" localSheetId="1"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공사1급" localSheetId="0">#REF!</definedName>
    <definedName name="전기공사2급" localSheetId="0">#REF!</definedName>
    <definedName name="전기내역" localSheetId="0">BlankMacro1</definedName>
    <definedName name="전기내역1" localSheetId="0">BlankMacro1</definedName>
    <definedName name="전기마감" localSheetId="1" hidden="1">#REF!</definedName>
    <definedName name="전기마감" hidden="1">#REF!</definedName>
    <definedName name="전기변경1" localSheetId="0">BlankMacro1</definedName>
    <definedName name="전기변경3" localSheetId="0">BlankMacro1</definedName>
    <definedName name="전기총괄" localSheetId="0">BlankMacro1</definedName>
    <definedName name="전기특기조건" localSheetId="1" hidden="1">{#N/A,#N/A,FALSE,"현장 NCR 분석";#N/A,#N/A,FALSE,"현장품질감사";#N/A,#N/A,FALSE,"현장품질감사"}</definedName>
    <definedName name="전기특기조건" hidden="1">{#N/A,#N/A,FALSE,"현장 NCR 분석";#N/A,#N/A,FALSE,"현장품질감사";#N/A,#N/A,FALSE,"현장품질감사"}</definedName>
    <definedName name="전등1" localSheetId="1" hidden="1">{#N/A,#N/A,FALSE,"전력간선"}</definedName>
    <definedName name="전등1" hidden="1">{#N/A,#N/A,FALSE,"전력간선"}</definedName>
    <definedName name="전등산츨" localSheetId="1" hidden="1">{#N/A,#N/A,FALSE,"명세표"}</definedName>
    <definedName name="전등산츨" hidden="1">{#N/A,#N/A,FALSE,"명세표"}</definedName>
    <definedName name="전등설비" localSheetId="1" hidden="1">{#N/A,#N/A,FALSE,"CCTV"}</definedName>
    <definedName name="전등설비" hidden="1">{#N/A,#N/A,FALSE,"CCTV"}</definedName>
    <definedName name="전력" localSheetId="0">#REF!</definedName>
    <definedName name="전력간선" localSheetId="0">BlankMacro1</definedName>
    <definedName name="전선관및접지내역서" localSheetId="1" hidden="1">#REF!</definedName>
    <definedName name="전선관및접지내역서" hidden="1">#REF!</definedName>
    <definedName name="전선관산출" localSheetId="0">#REF!</definedName>
    <definedName name="전열" localSheetId="1" hidden="1">{#N/A,#N/A,FALSE,"전력간선"}</definedName>
    <definedName name="전열" hidden="1">{#N/A,#N/A,FALSE,"전력간선"}</definedName>
    <definedName name="전열1" localSheetId="1" hidden="1">{#N/A,#N/A,FALSE,"전력간선"}</definedName>
    <definedName name="전열1" hidden="1">{#N/A,#N/A,FALSE,"전력간선"}</definedName>
    <definedName name="전자CF" localSheetId="1" hidden="1">{#N/A,#N/A,FALSE,"지침";#N/A,#N/A,FALSE,"환경분석";#N/A,#N/A,FALSE,"Sheet16"}</definedName>
    <definedName name="전자CF" hidden="1">{#N/A,#N/A,FALSE,"지침";#N/A,#N/A,FALSE,"환경분석";#N/A,#N/A,FALSE,"Sheet16"}</definedName>
    <definedName name="전자조합" localSheetId="0">[54]내역서!#REF!</definedName>
    <definedName name="전체제조총괄표" localSheetId="1" hidden="1">{"'건축내역'!$A$1:$L$413"}</definedName>
    <definedName name="전체제조총괄표" hidden="1">{"'건축내역'!$A$1:$L$413"}</definedName>
    <definedName name="전파장해" localSheetId="0">#REF!</definedName>
    <definedName name="전화" localSheetId="0">BlankMacro1</definedName>
    <definedName name="전화" localSheetId="1" hidden="1">{#N/A,#N/A,FALSE,"전력간선"}</definedName>
    <definedName name="전회수량" localSheetId="0">#REF!</definedName>
    <definedName name="젇주ㅠㅜㅇㄴ" localSheetId="1" hidden="1">{#N/A,#N/A,FALSE,"집계표"}</definedName>
    <definedName name="젇주ㅠㅜㅇㄴ" hidden="1">{#N/A,#N/A,FALSE,"집계표"}</definedName>
    <definedName name="절단" localSheetId="1" hidden="1">{#N/A,#N/A,FALSE,"골재소요량";#N/A,#N/A,FALSE,"골재소요량"}</definedName>
    <definedName name="절단" hidden="1">{#N/A,#N/A,FALSE,"골재소요량";#N/A,#N/A,FALSE,"골재소요량"}</definedName>
    <definedName name="절단경비" localSheetId="0">#REF!</definedName>
    <definedName name="절단노무비" localSheetId="0">#REF!</definedName>
    <definedName name="절단재료비" localSheetId="0">#REF!</definedName>
    <definedName name="절삭" localSheetId="0">#REF!</definedName>
    <definedName name="절삭2" localSheetId="0">#REF!</definedName>
    <definedName name="절취" localSheetId="0">#REF!</definedName>
    <definedName name="점수표" localSheetId="0">#REF!</definedName>
    <definedName name="점토노" localSheetId="0">#REF!</definedName>
    <definedName name="점토재" localSheetId="0">#REF!</definedName>
    <definedName name="접_높" localSheetId="0">#REF!</definedName>
    <definedName name="접_폭" localSheetId="0">#REF!</definedName>
    <definedName name="접지" localSheetId="1" hidden="1">{#N/A,#N/A,FALSE,"전력간선"}</definedName>
    <definedName name="접지" hidden="1">{#N/A,#N/A,FALSE,"전력간선"}</definedName>
    <definedName name="접지선" localSheetId="0">#REF!</definedName>
    <definedName name="접지선값" localSheetId="0">#REF!</definedName>
    <definedName name="정" localSheetId="1" hidden="1">{#N/A,#N/A,FALSE,"UNIT";#N/A,#N/A,FALSE,"UNIT";#N/A,#N/A,FALSE,"계정"}</definedName>
    <definedName name="정" hidden="1">{#N/A,#N/A,FALSE,"UNIT";#N/A,#N/A,FALSE,"UNIT";#N/A,#N/A,FALSE,"계정"}</definedName>
    <definedName name="정___비___공" localSheetId="0">[29]노임단가!#REF!</definedName>
    <definedName name="정근호" localSheetId="1" hidden="1">{#N/A,#N/A,TRUE,"토적및재료집계";#N/A,#N/A,TRUE,"토적및재료집계";#N/A,#N/A,TRUE,"단위량"}</definedName>
    <definedName name="정근호" hidden="1">{#N/A,#N/A,TRUE,"토적및재료집계";#N/A,#N/A,TRUE,"토적및재료집계";#N/A,#N/A,TRUE,"단위량"}</definedName>
    <definedName name="정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정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정모" localSheetId="0">[55]약품공급2!#REF!</definedName>
    <definedName name="정문식" localSheetId="1" hidden="1">{#N/A,#N/A,FALSE,"UNIT";#N/A,#N/A,FALSE,"UNIT";#N/A,#N/A,FALSE,"계정"}</definedName>
    <definedName name="정문식" hidden="1">{#N/A,#N/A,FALSE,"UNIT";#N/A,#N/A,FALSE,"UNIT";#N/A,#N/A,FALSE,"계정"}</definedName>
    <definedName name="정보통신" localSheetId="1" hidden="1">{#N/A,#N/A,FALSE,"전력간선"}</definedName>
    <definedName name="정보통신" hidden="1">{#N/A,#N/A,FALSE,"전력간선"}</definedName>
    <definedName name="정산표" localSheetId="1" hidden="1">{#N/A,#N/A,FALSE,"현장 NCR 분석";#N/A,#N/A,FALSE,"현장품질감사";#N/A,#N/A,FALSE,"현장품질감사"}</definedName>
    <definedName name="정산표" hidden="1">{#N/A,#N/A,FALSE,"현장 NCR 분석";#N/A,#N/A,FALSE,"현장품질감사";#N/A,#N/A,FALSE,"현장품질감사"}</definedName>
    <definedName name="정웅하" localSheetId="1" hidden="1">{"'광피스표'!$A$3:$N$54"}</definedName>
    <definedName name="정웅하" hidden="1">{"'광피스표'!$A$3:$N$54"}</definedName>
    <definedName name="정웅하2" hidden="1">{"'광피스표'!$A$3:$N$54"}</definedName>
    <definedName name="정정" localSheetId="0">'[19]2000년1차'!#REF!</definedName>
    <definedName name="정화조" localSheetId="1" hidden="1">{#N/A,#N/A,FALSE,"CCTV"}</definedName>
    <definedName name="정화조" hidden="1">{#N/A,#N/A,FALSE,"CCTV"}</definedName>
    <definedName name="제___재___공" localSheetId="0">[29]노임단가!#REF!</definedName>
    <definedName name="제1호표" localSheetId="0">#REF!</definedName>
    <definedName name="제2짱" localSheetId="1" hidden="1">{#N/A,#N/A,FALSE,"운반시간"}</definedName>
    <definedName name="제2짱" hidden="1">{#N/A,#N/A,FALSE,"운반시간"}</definedName>
    <definedName name="제2호표" localSheetId="0">#REF!</definedName>
    <definedName name="제3호표" localSheetId="0">#REF!</definedName>
    <definedName name="제4호표" localSheetId="0">#REF!</definedName>
    <definedName name="제5호표" localSheetId="0">#REF!</definedName>
    <definedName name="제6호표" localSheetId="0">#REF!</definedName>
    <definedName name="제경비율" localSheetId="0">#REF!</definedName>
    <definedName name="제관공사" localSheetId="1" hidden="1">{#N/A,#N/A,FALSE,"CCTV"}</definedName>
    <definedName name="제관공사" hidden="1">{#N/A,#N/A,FALSE,"CCTV"}</definedName>
    <definedName name="제수문" hidden="1">#REF!</definedName>
    <definedName name="제잡비" localSheetId="0">#REF!</definedName>
    <definedName name="제조" hidden="1">#REF!</definedName>
    <definedName name="제조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 hidden="1">{"'Firr(선)'!$AS$1:$AY$62","'Firr(사)'!$AS$1:$AY$62","'Firr(회)'!$AS$1:$AY$62","'Firr(선)'!$L$1:$V$62","'Firr(사)'!$L$1:$V$62","'Firr(회)'!$L$1:$V$62"}</definedName>
    <definedName name="조경" localSheetId="0">[25]단가조사!#REF!</definedName>
    <definedName name="조경공" localSheetId="0">#REF!</definedName>
    <definedName name="조경공1" localSheetId="0">[25]단가조사!#REF!</definedName>
    <definedName name="조경공사" localSheetId="1" hidden="1">{#N/A,#N/A,FALSE,"갑지";#N/A,#N/A,FALSE,"개요";#N/A,#N/A,FALSE,"비목별";#N/A,#N/A,FALSE,"건물별";#N/A,#N/A,FALSE,"기구표";#N/A,#N/A,FALSE,"직원투입"}</definedName>
    <definedName name="조경공사" hidden="1">{#N/A,#N/A,FALSE,"갑지";#N/A,#N/A,FALSE,"개요";#N/A,#N/A,FALSE,"비목별";#N/A,#N/A,FALSE,"건물별";#N/A,#N/A,FALSE,"기구표";#N/A,#N/A,FALSE,"직원투입"}</definedName>
    <definedName name="조경집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집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력공" localSheetId="0">#REF!</definedName>
    <definedName name="조명단가" localSheetId="0">#REF!</definedName>
    <definedName name="조명단가1" localSheetId="0">#REF!</definedName>
    <definedName name="조명배관" localSheetId="1" hidden="1">'[108]1안'!#REF!</definedName>
    <definedName name="조명배관" hidden="1">'[108]1안'!#REF!</definedName>
    <definedName name="조명자동" localSheetId="1" hidden="1">{#N/A,#N/A,FALSE,"전력간선"}</definedName>
    <definedName name="조명자동" hidden="1">{#N/A,#N/A,FALSE,"전력간선"}</definedName>
    <definedName name="조명제어" localSheetId="1" hidden="1">{#N/A,#N/A,FALSE,"전력간선"}</definedName>
    <definedName name="조명제어" hidden="1">{#N/A,#N/A,FALSE,"전력간선"}</definedName>
    <definedName name="조수" localSheetId="0">#REF!</definedName>
    <definedName name="조장" localSheetId="0">#REF!</definedName>
    <definedName name="조적공" localSheetId="0">#REF!</definedName>
    <definedName name="조정1" hidden="1">#REF!</definedName>
    <definedName name="조조조조" localSheetId="0">BlankMacro1</definedName>
    <definedName name="조조조조좆" localSheetId="0">BlankMacro1</definedName>
    <definedName name="조직" localSheetId="1" hidden="1">{#N/A,#N/A,FALSE,"변경관리예산";#N/A,#N/A,FALSE,"변경장비예산";#N/A,#N/A,FALSE,"변경준설예산";#N/A,#N/A,FALSE,"변경철구예산"}</definedName>
    <definedName name="조직" hidden="1">{#N/A,#N/A,FALSE,"변경관리예산";#N/A,#N/A,FALSE,"변경장비예산";#N/A,#N/A,FALSE,"변경준설예산";#N/A,#N/A,FALSE,"변경철구예산"}</definedName>
    <definedName name="조직4" localSheetId="1" hidden="1">{#N/A,#N/A,FALSE,"사업총괄";#N/A,#N/A,FALSE,"장비사업";#N/A,#N/A,FALSE,"철구사업";#N/A,#N/A,FALSE,"준설사업"}</definedName>
    <definedName name="조직4" hidden="1">{#N/A,#N/A,FALSE,"사업총괄";#N/A,#N/A,FALSE,"장비사업";#N/A,#N/A,FALSE,"철구사업";#N/A,#N/A,FALSE,"준설사업"}</definedName>
    <definedName name="조직4.2" localSheetId="1" hidden="1">{#N/A,#N/A,FALSE,"예상손익";#N/A,#N/A,FALSE,"관리분석";#N/A,#N/A,FALSE,"장비분석";#N/A,#N/A,FALSE,"준설분석";#N/A,#N/A,FALSE,"철구분석"}</definedName>
    <definedName name="조직4.2" hidden="1">{#N/A,#N/A,FALSE,"예상손익";#N/A,#N/A,FALSE,"관리분석";#N/A,#N/A,FALSE,"장비분석";#N/A,#N/A,FALSE,"준설분석";#N/A,#N/A,FALSE,"철구분석"}</definedName>
    <definedName name="조차장" localSheetId="1" hidden="1">{#N/A,#N/A,FALSE,"명세표"}</definedName>
    <definedName name="조차장" hidden="1">{#N/A,#N/A,FALSE,"명세표"}</definedName>
    <definedName name="조차장1" localSheetId="1" hidden="1">{#N/A,#N/A,FALSE,"명세표"}</definedName>
    <definedName name="조차장1" hidden="1">{#N/A,#N/A,FALSE,"명세표"}</definedName>
    <definedName name="조찬" hidden="1">#REF!</definedName>
    <definedName name="조창현" localSheetId="1" hidden="1">{#N/A,#N/A,FALSE,"교리2"}</definedName>
    <definedName name="조창현" hidden="1">{#N/A,#N/A,FALSE,"교리2"}</definedName>
    <definedName name="조합노" localSheetId="0">#REF!</definedName>
    <definedName name="조합재" localSheetId="0">#REF!</definedName>
    <definedName name="조효" localSheetId="1" hidden="1">{"'Firr(선)'!$AS$1:$AY$62","'Firr(사)'!$AS$1:$AY$62","'Firr(회)'!$AS$1:$AY$62","'Firr(선)'!$L$1:$V$62","'Firr(사)'!$L$1:$V$62","'Firr(회)'!$L$1:$V$62"}</definedName>
    <definedName name="조효" hidden="1">{"'Firr(선)'!$AS$1:$AY$62","'Firr(사)'!$AS$1:$AY$62","'Firr(회)'!$AS$1:$AY$62","'Firr(선)'!$L$1:$V$62","'Firr(사)'!$L$1:$V$62","'Firr(회)'!$L$1:$V$62"}</definedName>
    <definedName name="조효석" localSheetId="1" hidden="1">{"'Firr(선)'!$AS$1:$AY$62","'Firr(사)'!$AS$1:$AY$62","'Firr(회)'!$AS$1:$AY$62","'Firr(선)'!$L$1:$V$62","'Firr(사)'!$L$1:$V$62","'Firr(회)'!$L$1:$V$62"}</definedName>
    <definedName name="조효석" hidden="1">{"'Firr(선)'!$AS$1:$AY$62","'Firr(사)'!$AS$1:$AY$62","'Firr(회)'!$AS$1:$AY$62","'Firr(선)'!$L$1:$V$62","'Firr(사)'!$L$1:$V$62","'Firr(회)'!$L$1:$V$62"}</definedName>
    <definedName name="조후" localSheetId="1" hidden="1">{#N/A,#N/A,FALSE,"예상손익";#N/A,#N/A,FALSE,"관리분석";#N/A,#N/A,FALSE,"장비분석";#N/A,#N/A,FALSE,"준설분석";#N/A,#N/A,FALSE,"철구분석"}</definedName>
    <definedName name="조후" hidden="1">{#N/A,#N/A,FALSE,"예상손익";#N/A,#N/A,FALSE,"관리분석";#N/A,#N/A,FALSE,"장비분석";#N/A,#N/A,FALSE,"준설분석";#N/A,#N/A,FALSE,"철구분석"}</definedName>
    <definedName name="종합청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 localSheetId="0">#REF!</definedName>
    <definedName name="죠ㅠ" localSheetId="0">#REF!</definedName>
    <definedName name="주간선" localSheetId="0">#REF!</definedName>
    <definedName name="주간선값" localSheetId="0">#REF!</definedName>
    <definedName name="주거" localSheetId="0">#REF!</definedName>
    <definedName name="주경기장" localSheetId="1" hidden="1">{#N/A,#N/A,FALSE,"표지"}</definedName>
    <definedName name="주경기장" hidden="1">{#N/A,#N/A,FALSE,"표지"}</definedName>
    <definedName name="주목" localSheetId="0">#REF!</definedName>
    <definedName name="주목1.0노무" localSheetId="0">#REF!</definedName>
    <definedName name="주목1.0재료" localSheetId="0">#REF!</definedName>
    <definedName name="주목10노무" localSheetId="0">#REF!</definedName>
    <definedName name="주목10재료" localSheetId="0">#REF!</definedName>
    <definedName name="주목12노무" localSheetId="0">#REF!</definedName>
    <definedName name="주목12재료" localSheetId="0">#REF!</definedName>
    <definedName name="주민의견수렴" localSheetId="0">#REF!</definedName>
    <definedName name="주주노" localSheetId="0">#REF!</definedName>
    <definedName name="주주재" localSheetId="0">#REF!</definedName>
    <definedName name="주택사업본부" localSheetId="0">#REF!</definedName>
    <definedName name="죽전5차" localSheetId="1" hidden="1">{#N/A,#N/A,FALSE,"이태원철근"}</definedName>
    <definedName name="죽전5차" hidden="1">{#N/A,#N/A,FALSE,"이태원철근"}</definedName>
    <definedName name="준" hidden="1">"E:\내 문서\요금\KT과금거리 지역좌표_970827.mdb"</definedName>
    <definedName name="준공청소" localSheetId="1" hidden="1">{#N/A,#N/A,FALSE,"주간공정";#N/A,#N/A,FALSE,"주간보고";#N/A,#N/A,FALSE,"주간공정표"}</definedName>
    <definedName name="준공청소" hidden="1">{#N/A,#N/A,FALSE,"주간공정";#N/A,#N/A,FALSE,"주간보고";#N/A,#N/A,FALSE,"주간공정표"}</definedName>
    <definedName name="줄사철" localSheetId="0">#REF!</definedName>
    <definedName name="중강당내역서" localSheetId="0">'[31]중강당 내역'!#REF!</definedName>
    <definedName name="중기기사" localSheetId="0">'[27]99노임기준'!#REF!</definedName>
    <definedName name="중기운반경비" localSheetId="0">#REF!</definedName>
    <definedName name="중기운반노무비" localSheetId="0">#REF!</definedName>
    <definedName name="중기운반재료비" localSheetId="0">#REF!</definedName>
    <definedName name="중기조수" localSheetId="0">'[27]99노임기준'!#REF!</definedName>
    <definedName name="중기조장" localSheetId="0">'[27]99노임기준'!#REF!</definedName>
    <definedName name="중량" localSheetId="1" hidden="1">#REF!</definedName>
    <definedName name="중량" hidden="1">#REF!</definedName>
    <definedName name="중량산출" localSheetId="1" hidden="1">{#N/A,#N/A,FALSE,"Sheet1"}</definedName>
    <definedName name="중량산출" hidden="1">{#N/A,#N/A,FALSE,"Sheet1"}</definedName>
    <definedName name="증감내역" localSheetId="1" hidden="1">#REF!</definedName>
    <definedName name="증감내역" hidden="1">#REF!</definedName>
    <definedName name="증감내역2" localSheetId="1" hidden="1">{#N/A,#N/A,FALSE,"현장 NCR 분석";#N/A,#N/A,FALSE,"현장품질감사";#N/A,#N/A,FALSE,"현장품질감사"}</definedName>
    <definedName name="증감내역2" hidden="1">{#N/A,#N/A,FALSE,"현장 NCR 분석";#N/A,#N/A,FALSE,"현장품질감사";#N/A,#N/A,FALSE,"현장품질감사"}</definedName>
    <definedName name="지" localSheetId="0" hidden="1">{#N/A,#N/A,FALSE,"견적갑지";#N/A,#N/A,FALSE,"총괄표";#N/A,#N/A,FALSE,"철골공사";#N/A,#N/A,FALSE,"토목공사";#N/A,#N/A,FALSE,"판넬전기공사"}</definedName>
    <definedName name="지" hidden="1">{#N/A,#N/A,FALSE,"견적갑지";#N/A,#N/A,FALSE,"총괄표";#N/A,#N/A,FALSE,"철골공사";#N/A,#N/A,FALSE,"토목공사";#N/A,#N/A,FALSE,"판넬전기공사"}</definedName>
    <definedName name="지급" localSheetId="0" hidden="1">{#N/A,#N/A,FALSE,"견적갑지";#N/A,#N/A,FALSE,"총괄표";#N/A,#N/A,FALSE,"철골공사";#N/A,#N/A,FALSE,"토목공사";#N/A,#N/A,FALSE,"판넬전기공사"}</definedName>
    <definedName name="지급" localSheetId="1" hidden="1">{#N/A,#N/A,FALSE,"견적갑지";#N/A,#N/A,FALSE,"총괄표";#N/A,#N/A,FALSE,"철골공사";#N/A,#N/A,FALSE,"토목공사";#N/A,#N/A,FALSE,"판넬전기공사"}</definedName>
    <definedName name="지급" hidden="1">{#N/A,#N/A,FALSE,"견적갑지";#N/A,#N/A,FALSE,"총괄표";#N/A,#N/A,FALSE,"철골공사";#N/A,#N/A,FALSE,"토목공사";#N/A,#N/A,FALSE,"판넬전기공사"}</definedName>
    <definedName name="지디에스" localSheetId="1" hidden="1">#REF!</definedName>
    <definedName name="지디에스" hidden="1">#REF!</definedName>
    <definedName name="지역본부" localSheetId="1" hidden="1">{#N/A,#N/A,FALSE,"DAOCM 2차 검토"}</definedName>
    <definedName name="지역본부" hidden="1">{#N/A,#N/A,FALSE,"DAOCM 2차 검토"}</definedName>
    <definedName name="지역업체" localSheetId="1" hidden="1">{#N/A,#N/A,FALSE,"배수2"}</definedName>
    <definedName name="지역업체" hidden="1">{#N/A,#N/A,FALSE,"배수2"}</definedName>
    <definedName name="지입자재물량산출서1"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3"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자재물량산출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중" hidden="1">{#N/A,#N/A,FALSE,"명세표"}</definedName>
    <definedName name="지철" localSheetId="1" hidden="1">{#N/A,#N/A,FALSE,"포장2"}</definedName>
    <definedName name="지철" hidden="1">{#N/A,#N/A,FALSE,"포장2"}</definedName>
    <definedName name="지철자재" localSheetId="1" hidden="1">{#N/A,#N/A,FALSE,"포장2"}</definedName>
    <definedName name="지철자재" hidden="1">{#N/A,#N/A,FALSE,"포장2"}</definedName>
    <definedName name="지토" localSheetId="1" hidden="1">{#N/A,#N/A,FALSE,"포장1";#N/A,#N/A,FALSE,"포장1"}</definedName>
    <definedName name="지토" hidden="1">{#N/A,#N/A,FALSE,"포장1";#N/A,#N/A,FALSE,"포장1"}</definedName>
    <definedName name="지토자재" localSheetId="1" hidden="1">{#N/A,#N/A,FALSE,"포장2"}</definedName>
    <definedName name="지토자재" hidden="1">{#N/A,#N/A,FALSE,"포장2"}</definedName>
    <definedName name="지하" localSheetId="0">#REF!</definedName>
    <definedName name="지하배관" localSheetId="0">#REF!</definedName>
    <definedName name="지하배관값" localSheetId="0">#REF!</definedName>
    <definedName name="지하접지선" localSheetId="0">#REF!</definedName>
    <definedName name="지하접지선값" localSheetId="0">#REF!</definedName>
    <definedName name="지하주간선" localSheetId="0">#REF!</definedName>
    <definedName name="지하주간선값" localSheetId="0">#REF!</definedName>
    <definedName name="지형지질" localSheetId="0">#REF!</definedName>
    <definedName name="직매54P" localSheetId="1" hidden="1">{#N/A,#N/A,TRUE,"토적및재료집계";#N/A,#N/A,TRUE,"토적및재료집계";#N/A,#N/A,TRUE,"단위량"}</definedName>
    <definedName name="직매54P" hidden="1">{#N/A,#N/A,TRUE,"토적및재료집계";#N/A,#N/A,TRUE,"토적및재료집계";#N/A,#N/A,TRUE,"단위량"}</definedName>
    <definedName name="직원조직" localSheetId="1" hidden="1">{#N/A,#N/A,FALSE,"이태원철근"}</definedName>
    <definedName name="직원조직" hidden="1">{#N/A,#N/A,FALSE,"이태원철근"}</definedName>
    <definedName name="직원조직표" localSheetId="1" hidden="1">{#N/A,#N/A,FALSE,"이태원철근"}</definedName>
    <definedName name="직원조직표" hidden="1">{#N/A,#N/A,FALSE,"이태원철근"}</definedName>
    <definedName name="직접경비" localSheetId="0">#REF!</definedName>
    <definedName name="직접노무비" localSheetId="0">#REF!</definedName>
    <definedName name="직접재료비" localSheetId="0">#REF!</definedName>
    <definedName name="직종" localSheetId="0">#REF!</definedName>
    <definedName name="진동로라노무비" localSheetId="0">[37]시설물일위!#REF!</definedName>
    <definedName name="진동로울러자주식4.4경비" localSheetId="0">[40]중기사용료산출근거!#REF!</definedName>
    <definedName name="진동로울러자주식4.4노무비" localSheetId="0">[40]중기사용료산출근거!#REF!</definedName>
    <definedName name="진동로울러자주식4.4재료비" localSheetId="0">[40]중기사용료산출근거!#REF!</definedName>
    <definedName name="진동롤라경" localSheetId="0">#REF!</definedName>
    <definedName name="진동롤라경비" localSheetId="0">[37]시설물일위!#REF!</definedName>
    <definedName name="진동롤라노무" localSheetId="0">#REF!</definedName>
    <definedName name="진동롤라재료" localSheetId="0">#REF!</definedName>
    <definedName name="진동롤라재료비" localSheetId="0">[37]시설물일위!#REF!</definedName>
    <definedName name="진성" localSheetId="0">BlankMacro1</definedName>
    <definedName name="진성초등" localSheetId="0">BlankMacro1</definedName>
    <definedName name="진입도로경비" localSheetId="0">#REF!</definedName>
    <definedName name="진입도로노무비" localSheetId="0">#REF!</definedName>
    <definedName name="진입도로재료비" localSheetId="0">#REF!</definedName>
    <definedName name="진지" localSheetId="1" hidden="1">{"'호선별현황(방식)'!$K$22:$P$22","'호선별현황(방식)'!$K$22:$P$22"}</definedName>
    <definedName name="진지" hidden="1">{"'호선별현황(방식)'!$K$22:$P$22","'호선별현황(방식)'!$K$22:$P$22"}</definedName>
    <definedName name="진짜원가" localSheetId="1" hidden="1">{#N/A,#N/A,FALSE,"손익표지";#N/A,#N/A,FALSE,"손익계산";#N/A,#N/A,FALSE,"일반관리비";#N/A,#N/A,FALSE,"영업외수익";#N/A,#N/A,FALSE,"영업외비용";#N/A,#N/A,FALSE,"매출액";#N/A,#N/A,FALSE,"요약손익";#N/A,#N/A,FALSE,"요약대차";#N/A,#N/A,FALSE,"매출채권현황";#N/A,#N/A,FALSE,"매출채권명세"}</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집" localSheetId="0">견적서!집</definedName>
    <definedName name="집계" localSheetId="1" hidden="1">{#N/A,#N/A,FALSE,"명세표"}</definedName>
    <definedName name="집계1" localSheetId="0">#REF!</definedName>
    <definedName name="집계2" localSheetId="0">#REF!</definedName>
    <definedName name="집계3"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서" localSheetId="0">BlankMacro1</definedName>
    <definedName name="집계총괄" localSheetId="1" hidden="1">{#N/A,#N/A,FALSE,"명세표"}</definedName>
    <definedName name="집계총괄" hidden="1">{#N/A,#N/A,FALSE,"명세표"}</definedName>
    <definedName name="집계표" localSheetId="0">#REF!</definedName>
    <definedName name="집계표" localSheetId="1" hidden="1">{#N/A,#N/A,FALSE,"전력간선"}</definedName>
    <definedName name="집계표2" localSheetId="0">견적서!집</definedName>
    <definedName name="집수" localSheetId="1" hidden="1">#REF!</definedName>
    <definedName name="집수" hidden="1">#REF!</definedName>
    <definedName name="집수정조서" localSheetId="1" hidden="1">{#N/A,#N/A,FALSE,"2~8번"}</definedName>
    <definedName name="집수정조서" hidden="1">{#N/A,#N/A,FALSE,"2~8번"}</definedName>
    <definedName name="짠"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짠"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짱" localSheetId="0">[56]내역서!#REF!</definedName>
    <definedName name="쩝."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쩝."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쩨" localSheetId="1" hidden="1">{#N/A,#N/A,FALSE,"변경관리예산";#N/A,#N/A,FALSE,"변경장비예산";#N/A,#N/A,FALSE,"변경준설예산";#N/A,#N/A,FALSE,"변경철구예산"}</definedName>
    <definedName name="쩨" hidden="1">{#N/A,#N/A,FALSE,"변경관리예산";#N/A,#N/A,FALSE,"변경장비예산";#N/A,#N/A,FALSE,"변경준설예산";#N/A,#N/A,FALSE,"변경철구예산"}</definedName>
    <definedName name="ㅊ" hidden="1">{#N/A,#N/A,TRUE,"총괄"}</definedName>
    <definedName name="ㅊ600" localSheetId="0">#REF!</definedName>
    <definedName name="ㅊㄹㅎ" localSheetId="1" hidden="1">{#N/A,#N/A,FALSE,"집계표"}</definedName>
    <definedName name="ㅊㄹㅎ" hidden="1">{#N/A,#N/A,FALSE,"집계표"}</definedName>
    <definedName name="ㅊㄹ헝ㅇ" localSheetId="1" hidden="1">{#N/A,#N/A,FALSE,"집계표"}</definedName>
    <definedName name="ㅊㄹ헝ㅇ" hidden="1">{#N/A,#N/A,FALSE,"집계표"}</definedName>
    <definedName name="ㅊㄹ호" localSheetId="1" hidden="1">{#N/A,#N/A,FALSE,"집계표"}</definedName>
    <definedName name="ㅊㄹ호" hidden="1">{#N/A,#N/A,FALSE,"집계표"}</definedName>
    <definedName name="ㅊㅀㅎㅎㅎㅎㅎㅎㅎㅎ" localSheetId="1" hidden="1">{#N/A,#N/A,FALSE,"집계표"}</definedName>
    <definedName name="ㅊㅀㅎㅎㅎㅎㅎㅎㅎㅎ" hidden="1">{#N/A,#N/A,FALSE,"집계표"}</definedName>
    <definedName name="ㅊㅁㄴ러" localSheetId="0">#REF!</definedName>
    <definedName name="ㅊㅇ" localSheetId="1" hidden="1">{#N/A,#N/A,FALSE,"현장 NCR 분석";#N/A,#N/A,FALSE,"현장품질감사";#N/A,#N/A,FALSE,"현장품질감사"}</definedName>
    <definedName name="ㅊㅇ" hidden="1">{#N/A,#N/A,FALSE,"현장 NCR 분석";#N/A,#N/A,FALSE,"현장품질감사";#N/A,#N/A,FALSE,"현장품질감사"}</definedName>
    <definedName name="ㅊㅊㅊㅊ" localSheetId="1" hidden="1">{#N/A,#N/A,FALSE,"단가표지"}</definedName>
    <definedName name="ㅊㅊㅊㅊ" hidden="1">{#N/A,#N/A,TRUE,"총괄"}</definedName>
    <definedName name="ㅊㅊㅊㅊㅊㅊㅊㅊㅊㅊㅊ" localSheetId="1" hidden="1">{#N/A,#N/A,FALSE,"명세표"}</definedName>
    <definedName name="ㅊㅊㅊㅊㅊㅊㅊㅊㅊㅊㅊ" hidden="1">{#N/A,#N/A,FALSE,"명세표"}</definedName>
    <definedName name="ㅊㅌㅅ" localSheetId="1" hidden="1">{#N/A,#N/A,FALSE,"집계표"}</definedName>
    <definedName name="ㅊㅌㅅ" hidden="1">{#N/A,#N/A,FALSE,"집계표"}</definedName>
    <definedName name="ㅊㅌㅌ" hidden="1">#REF!</definedName>
    <definedName name="ㅊㅌ포촣" localSheetId="1" hidden="1">{#N/A,#N/A,FALSE,"집계표"}</definedName>
    <definedName name="ㅊㅌ포촣" hidden="1">{#N/A,#N/A,FALSE,"집계표"}</definedName>
    <definedName name="ㅊㅌㅎㄹ쇼" localSheetId="1" hidden="1">{#N/A,#N/A,FALSE,"집계표"}</definedName>
    <definedName name="ㅊㅌㅎㄹ쇼" hidden="1">{#N/A,#N/A,FALSE,"집계표"}</definedName>
    <definedName name="ㅊ튶" localSheetId="1" hidden="1">{#N/A,#N/A,FALSE,"집계표"}</definedName>
    <definedName name="ㅊ튶" hidden="1">{#N/A,#N/A,FALSE,"집계표"}</definedName>
    <definedName name="ㅊㅍㅇㄴ" localSheetId="1" hidden="1">{#N/A,#N/A,TRUE,"총괄"}</definedName>
    <definedName name="ㅊㅍㅇㄴ" hidden="1">{#N/A,#N/A,TRUE,"총괄"}</definedName>
    <definedName name="ㅊㅍㅍ푠" localSheetId="0">#REF!</definedName>
    <definedName name="ㅊㅍ허ㅓㅗ효" localSheetId="1" hidden="1">{#N/A,#N/A,FALSE,"집계표"}</definedName>
    <definedName name="ㅊㅍ허ㅓㅗ효" hidden="1">{#N/A,#N/A,FALSE,"집계표"}</definedName>
    <definedName name="ㅊ퍼ㅗㅗㅗㅗㅗ" localSheetId="1" hidden="1">{#N/A,#N/A,FALSE,"집계표"}</definedName>
    <definedName name="ㅊ퍼ㅗㅗㅗㅗㅗ" hidden="1">{#N/A,#N/A,FALSE,"집계표"}</definedName>
    <definedName name="ㅊ포ㅓㅊㅊㅊㅊㅊㅊㅊㅊㅊㅊ" localSheetId="1" hidden="1">{#N/A,#N/A,FALSE,"집계표"}</definedName>
    <definedName name="ㅊ포ㅓㅊㅊㅊㅊㅊㅊㅊㅊㅊㅊ" hidden="1">{#N/A,#N/A,FALSE,"집계표"}</definedName>
    <definedName name="ㅊ포ㅓㅓㅓㅓㅓㅓㅓㅓㅓㅓ" localSheetId="1" hidden="1">{#N/A,#N/A,FALSE,"집계표"}</definedName>
    <definedName name="ㅊ포ㅓㅓㅓㅓㅓㅓㅓㅓㅓㅓ" hidden="1">{#N/A,#N/A,FALSE,"집계표"}</definedName>
    <definedName name="ㅊ폴" localSheetId="1" hidden="1">{#N/A,#N/A,FALSE,"Sheet6"}</definedName>
    <definedName name="ㅊ폴" hidden="1">{#N/A,#N/A,FALSE,"Sheet6"}</definedName>
    <definedName name="ㅊ푸ㅡ" localSheetId="1" hidden="1">{#N/A,#N/A,FALSE,"집계표"}</definedName>
    <definedName name="ㅊ푸ㅡ" hidden="1">{#N/A,#N/A,FALSE,"집계표"}</definedName>
    <definedName name="ㅊ퓨ㅗ" localSheetId="1" hidden="1">{#N/A,#N/A,FALSE,"집계표"}</definedName>
    <definedName name="ㅊ퓨ㅗ" hidden="1">{#N/A,#N/A,FALSE,"집계표"}</definedName>
    <definedName name="ㅊ퓸ㄴ" localSheetId="0">#REF!</definedName>
    <definedName name="ㅊㅎㄹㄹ" localSheetId="1" hidden="1">{#N/A,#N/A,FALSE,"집계표"}</definedName>
    <definedName name="ㅊㅎㄹㄹ" hidden="1">{#N/A,#N/A,FALSE,"집계표"}</definedName>
    <definedName name="ㅊㅎㅁㄴ" localSheetId="0">#REF!</definedName>
    <definedName name="ㅊ허ㅗㅗㅗㅗㅗ" localSheetId="1" hidden="1">{#N/A,#N/A,FALSE,"집계표"}</definedName>
    <definedName name="ㅊ허ㅗㅗㅗㅗㅗ" hidden="1">{#N/A,#N/A,FALSE,"집계표"}</definedName>
    <definedName name="ㅊ호ㅓㅗ" localSheetId="1" hidden="1">{#N/A,#N/A,FALSE,"집계표"}</definedName>
    <definedName name="ㅊ호ㅓㅗ" hidden="1">{#N/A,#N/A,FALSE,"집계표"}</definedName>
    <definedName name="차" localSheetId="0" hidden="1">{#N/A,#N/A,FALSE,"견적갑지";#N/A,#N/A,FALSE,"총괄표";#N/A,#N/A,FALSE,"철골공사";#N/A,#N/A,FALSE,"토목공사";#N/A,#N/A,FALSE,"판넬전기공사"}</definedName>
    <definedName name="차" hidden="1">{#N/A,#N/A,FALSE,"견적갑지";#N/A,#N/A,FALSE,"총괄표";#N/A,#N/A,FALSE,"철골공사";#N/A,#N/A,FALSE,"토목공사";#N/A,#N/A,FALSE,"판넬전기공사"}</definedName>
    <definedName name="차." localSheetId="1" hidden="1">{#N/A,#N/A,FALSE,"UNIT";#N/A,#N/A,FALSE,"UNIT";#N/A,#N/A,FALSE,"계정"}</definedName>
    <definedName name="차." hidden="1">{#N/A,#N/A,FALSE,"UNIT";#N/A,#N/A,FALSE,"UNIT";#N/A,#N/A,FALSE,"계정"}</definedName>
    <definedName name="차량SVC" localSheetId="1" hidden="1">{#N/A,#N/A,FALSE,"UNIT";#N/A,#N/A,FALSE,"UNIT";#N/A,#N/A,FALSE,"계정"}</definedName>
    <definedName name="차량SVC" hidden="1">{#N/A,#N/A,FALSE,"UNIT";#N/A,#N/A,FALSE,"UNIT";#N/A,#N/A,FALSE,"계정"}</definedName>
    <definedName name="착공월" localSheetId="0">#REF!</definedName>
    <definedName name="찰샇기" hidden="1">#REF!</definedName>
    <definedName name="참고"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참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참석자" localSheetId="1" hidden="1">{#N/A,#N/A,FALSE,"현장 NCR 분석";#N/A,#N/A,FALSE,"현장품질감사";#N/A,#N/A,FALSE,"현장품질감사"}</definedName>
    <definedName name="참석자" hidden="1">{#N/A,#N/A,FALSE,"현장 NCR 분석";#N/A,#N/A,FALSE,"현장품질감사";#N/A,#N/A,FALSE,"현장품질감사"}</definedName>
    <definedName name="창호" localSheetId="1" hidden="1">{#N/A,#N/A,FALSE,"갑지";#N/A,#N/A,FALSE,"개요";#N/A,#N/A,FALSE,"비목별";#N/A,#N/A,FALSE,"건물별";#N/A,#N/A,FALSE,"기구표";#N/A,#N/A,FALSE,"직원투입"}</definedName>
    <definedName name="창호" hidden="1">{#N/A,#N/A,FALSE,"갑지";#N/A,#N/A,FALSE,"개요";#N/A,#N/A,FALSE,"비목별";#N/A,#N/A,FALSE,"건물별";#N/A,#N/A,FALSE,"기구표";#N/A,#N/A,FALSE,"직원투입"}</definedName>
    <definedName name="처ㅗㅗㅗㅗㅗㅗㅗㅗㅗ" localSheetId="1" hidden="1">{#N/A,#N/A,FALSE,"집계표"}</definedName>
    <definedName name="처ㅗㅗㅗㅗㅗㅗㅗㅗㅗ" hidden="1">{#N/A,#N/A,FALSE,"집계표"}</definedName>
    <definedName name="천연공사갑지" hidden="1">#REF!</definedName>
    <definedName name="철_19" localSheetId="0">[26]수량산출!#REF!</definedName>
    <definedName name="철_199" localSheetId="0">[26]수량산출!#REF!</definedName>
    <definedName name="철_999" localSheetId="0">[26]수량산출!#REF!</definedName>
    <definedName name="철_총" localSheetId="0">[32]수량산출!#REF!</definedName>
    <definedName name="철2" localSheetId="1" hidden="1">{#N/A,#N/A,FALSE,"혼합골재"}</definedName>
    <definedName name="철2" hidden="1">{#N/A,#N/A,FALSE,"혼합골재"}</definedName>
    <definedName name="철강" hidden="1">#REF!</definedName>
    <definedName name="철거" localSheetId="0">BlankMacro1</definedName>
    <definedName name="철거단가" localSheetId="1" hidden="1">{#N/A,#N/A,FALSE,"조골재"}</definedName>
    <definedName name="철거단가" hidden="1">{#N/A,#N/A,FALSE,"조골재"}</definedName>
    <definedName name="철거배관" localSheetId="0">#REF!</definedName>
    <definedName name="철거배관값" localSheetId="0">#REF!</definedName>
    <definedName name="철거접지선" localSheetId="0">#REF!</definedName>
    <definedName name="철거접지선값" localSheetId="0">#REF!</definedName>
    <definedName name="철거주간선" localSheetId="0">#REF!</definedName>
    <definedName name="철거주간선값" localSheetId="0">#REF!</definedName>
    <definedName name="철거총체7" localSheetId="1" hidden="1">{#N/A,#N/A,TRUE,"총괄"}</definedName>
    <definedName name="철거총체7" hidden="1">{#N/A,#N/A,TRUE,"총괄"}</definedName>
    <definedName name="철거필터링" localSheetId="0">#REF!,#REF!,#REF!</definedName>
    <definedName name="철골" localSheetId="1" hidden="1">{#N/A,#N/A,FALSE,"CCTV"}</definedName>
    <definedName name="철골공" localSheetId="0">#REF!</definedName>
    <definedName name="철골협의" localSheetId="1" hidden="1">{#N/A,#N/A,FALSE,"현장 NCR 분석";#N/A,#N/A,FALSE,"현장품질감사";#N/A,#N/A,FALSE,"현장품질감사"}</definedName>
    <definedName name="철골협의" hidden="1">{#N/A,#N/A,FALSE,"현장 NCR 분석";#N/A,#N/A,FALSE,"현장품질감사";#N/A,#N/A,FALSE,"현장품질감사"}</definedName>
    <definedName name="철공" localSheetId="0">#REF!</definedName>
    <definedName name="철구사업본부" localSheetId="0">#REF!</definedName>
    <definedName name="철근공" localSheetId="0">#REF!</definedName>
    <definedName name="철근노" localSheetId="0">#REF!</definedName>
    <definedName name="철근량" localSheetId="1" hidden="1">{#N/A,#N/A,FALSE,"전력간선"}</definedName>
    <definedName name="철근량" hidden="1">{#N/A,#N/A,FALSE,"전력간선"}</definedName>
    <definedName name="철근용접노무" localSheetId="0">#REF!</definedName>
    <definedName name="철근용접재료" localSheetId="0">#REF!</definedName>
    <definedName name="철근자료" localSheetId="1" hidden="1">#REF!</definedName>
    <definedName name="철근자료" hidden="1">#REF!</definedName>
    <definedName name="철근재" localSheetId="0">#REF!</definedName>
    <definedName name="철도__궤도공" localSheetId="0">[29]노임단가!#REF!</definedName>
    <definedName name="철콘" localSheetId="0">#REF!</definedName>
    <definedName name="철콘" localSheetId="1" hidden="1">{#N/A,#N/A,FALSE,"전력간선"}</definedName>
    <definedName name="철콘13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철콘13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철콘부대외" localSheetId="1" hidden="1">{#N/A,#N/A,FALSE,"Sheet1"}</definedName>
    <definedName name="철콘부대외" hidden="1">{#N/A,#N/A,FALSE,"Sheet1"}</definedName>
    <definedName name="첨부" hidden="1">0</definedName>
    <definedName name="청단풍" localSheetId="0">#REF!</definedName>
    <definedName name="청주원주합침" hidden="1">{"'선로집계'!$A$1:$G$68"}</definedName>
    <definedName name="청천200" localSheetId="0">'[57]200'!#REF!</definedName>
    <definedName name="체크아웃시스템" localSheetId="0" hidden="1">{#N/A,#N/A,FALSE,"견적갑지";#N/A,#N/A,FALSE,"총괄표";#N/A,#N/A,FALSE,"철골공사";#N/A,#N/A,FALSE,"토목공사";#N/A,#N/A,FALSE,"판넬전기공사"}</definedName>
    <definedName name="체크아웃시스템" localSheetId="1" hidden="1">{#N/A,#N/A,FALSE,"견적갑지";#N/A,#N/A,FALSE,"총괄표";#N/A,#N/A,FALSE,"철골공사";#N/A,#N/A,FALSE,"토목공사";#N/A,#N/A,FALSE,"판넬전기공사"}</definedName>
    <definedName name="체크아웃시스템" hidden="1">{#N/A,#N/A,FALSE,"견적갑지";#N/A,#N/A,FALSE,"총괄표";#N/A,#N/A,FALSE,"철골공사";#N/A,#N/A,FALSE,"토목공사";#N/A,#N/A,FALSE,"판넬전기공사"}</definedName>
    <definedName name="초기예산서보고" localSheetId="1" hidden="1">{#N/A,#N/A,FALSE,"이태원철근"}</definedName>
    <definedName name="초기예산서보고" hidden="1">{#N/A,#N/A,FALSE,"이태원철근"}</definedName>
    <definedName name="총" localSheetId="0">BlankMacro1</definedName>
    <definedName name="총_원_가" localSheetId="0">[58]손익분석!#REF!</definedName>
    <definedName name="총계" localSheetId="0">#REF!</definedName>
    <definedName name="총공" localSheetId="0" hidden="1">{#N/A,#N/A,FALSE,"운반시간"}</definedName>
    <definedName name="총공" localSheetId="1" hidden="1">{#N/A,#N/A,FALSE,"운반시간"}</definedName>
    <definedName name="총공" hidden="1">{#N/A,#N/A,FALSE,"운반시간"}</definedName>
    <definedName name="총공사비" hidden="1">{#N/A,#N/A,FALSE,"전력간선"}</definedName>
    <definedName name="총공사비2" localSheetId="1" hidden="1">{#N/A,#N/A,FALSE,"전력간선"}</definedName>
    <definedName name="총공사비2" hidden="1">{#N/A,#N/A,FALSE,"전력간선"}</definedName>
    <definedName name="총괄" localSheetId="0">#REF!</definedName>
    <definedName name="총괄" localSheetId="1" hidden="1">[66]기안!#REF!</definedName>
    <definedName name="총괄7" localSheetId="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7"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갑지" localSheetId="1" hidden="1">{#N/A,#N/A,FALSE,"전력간선"}</definedName>
    <definedName name="총괄갑지" hidden="1">{#N/A,#N/A,FALSE,"전력간선"}</definedName>
    <definedName name="총괄내역" hidden="1">#REF!</definedName>
    <definedName name="총괄표" localSheetId="0">#REF!</definedName>
    <definedName name="총원가" localSheetId="0">#REF!</definedName>
    <definedName name="총원가2" localSheetId="0">#REF!</definedName>
    <definedName name="총집계" localSheetId="0">BlankMacro1</definedName>
    <definedName name="총토탈" localSheetId="0">#REF!</definedName>
    <definedName name="총토탈1" localSheetId="0">#REF!</definedName>
    <definedName name="총토탈2" localSheetId="0">#REF!</definedName>
    <definedName name="최종내역" localSheetId="1" hidden="1">{#N/A,#N/A,FALSE,"CCTV"}</definedName>
    <definedName name="최종내역" hidden="1">{#N/A,#N/A,FALSE,"CCTV"}</definedName>
    <definedName name="최종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추가합" hidden="1">#REF!</definedName>
    <definedName name="추" localSheetId="0" hidden="1">{#N/A,#N/A,FALSE,"견적갑지";#N/A,#N/A,FALSE,"총괄표";#N/A,#N/A,FALSE,"철골공사";#N/A,#N/A,FALSE,"토목공사";#N/A,#N/A,FALSE,"판넬전기공사"}</definedName>
    <definedName name="추" localSheetId="1" hidden="1">{#N/A,#N/A,FALSE,"견적갑지";#N/A,#N/A,FALSE,"총괄표";#N/A,#N/A,FALSE,"철골공사";#N/A,#N/A,FALSE,"토목공사";#N/A,#N/A,FALSE,"판넬전기공사"}</definedName>
    <definedName name="추" hidden="1">{#N/A,#N/A,FALSE,"견적갑지";#N/A,#N/A,FALSE,"총괄표";#N/A,#N/A,FALSE,"철골공사";#N/A,#N/A,FALSE,"토목공사";#N/A,#N/A,FALSE,"판넬전기공사"}</definedName>
    <definedName name="추1" localSheetId="0" hidden="1">{#N/A,#N/A,FALSE,"견적갑지";#N/A,#N/A,FALSE,"총괄표";#N/A,#N/A,FALSE,"철골공사";#N/A,#N/A,FALSE,"토목공사";#N/A,#N/A,FALSE,"판넬전기공사"}</definedName>
    <definedName name="추1" localSheetId="1" hidden="1">{#N/A,#N/A,FALSE,"견적갑지";#N/A,#N/A,FALSE,"총괄표";#N/A,#N/A,FALSE,"철골공사";#N/A,#N/A,FALSE,"토목공사";#N/A,#N/A,FALSE,"판넬전기공사"}</definedName>
    <definedName name="추1" hidden="1">{#N/A,#N/A,FALSE,"견적갑지";#N/A,#N/A,FALSE,"총괄표";#N/A,#N/A,FALSE,"철골공사";#N/A,#N/A,FALSE,"토목공사";#N/A,#N/A,FALSE,"판넬전기공사"}</definedName>
    <definedName name="추가기성" localSheetId="1" hidden="1">{#N/A,#N/A,FALSE,"집계표"}</definedName>
    <definedName name="추가기성" hidden="1">{#N/A,#N/A,FALSE,"집계표"}</definedName>
    <definedName name="추산산서2" localSheetId="1" hidden="1">{#N/A,#N/A,FALSE,"견적갑지";#N/A,#N/A,FALSE,"총괄표";#N/A,#N/A,FALSE,"철골공사";#N/A,#N/A,FALSE,"토목공사";#N/A,#N/A,FALSE,"판넬전기공사"}</definedName>
    <definedName name="추산산서2" hidden="1">{#N/A,#N/A,FALSE,"견적갑지";#N/A,#N/A,FALSE,"총괄표";#N/A,#N/A,FALSE,"철골공사";#N/A,#N/A,FALSE,"토목공사";#N/A,#N/A,FALSE,"판넬전기공사"}</definedName>
    <definedName name="추산서1" localSheetId="0" hidden="1">{#N/A,#N/A,FALSE,"견적갑지";#N/A,#N/A,FALSE,"총괄표";#N/A,#N/A,FALSE,"철골공사";#N/A,#N/A,FALSE,"토목공사";#N/A,#N/A,FALSE,"판넬전기공사"}</definedName>
    <definedName name="추산서1" hidden="1">{#N/A,#N/A,FALSE,"견적갑지";#N/A,#N/A,FALSE,"총괄표";#N/A,#N/A,FALSE,"철골공사";#N/A,#N/A,FALSE,"토목공사";#N/A,#N/A,FALSE,"판넬전기공사"}</definedName>
    <definedName name="추정" localSheetId="1" hidden="1">{#N/A,#N/A,FALSE,"포장2"}</definedName>
    <definedName name="추정" hidden="1">{#N/A,#N/A,FALSE,"포장2"}</definedName>
    <definedName name="추초" hidden="1">#REF!</definedName>
    <definedName name="축수산장설비" localSheetId="0" hidden="1">{#N/A,#N/A,FALSE,"견적갑지";#N/A,#N/A,FALSE,"총괄표";#N/A,#N/A,FALSE,"철골공사";#N/A,#N/A,FALSE,"토목공사";#N/A,#N/A,FALSE,"판넬전기공사"}</definedName>
    <definedName name="축수산장설비" localSheetId="1" hidden="1">{#N/A,#N/A,FALSE,"견적갑지";#N/A,#N/A,FALSE,"총괄표";#N/A,#N/A,FALSE,"철골공사";#N/A,#N/A,FALSE,"토목공사";#N/A,#N/A,FALSE,"판넬전기공사"}</definedName>
    <definedName name="축수산장설비" hidden="1">{#N/A,#N/A,FALSE,"견적갑지";#N/A,#N/A,FALSE,"총괄표";#N/A,#N/A,FALSE,"철골공사";#N/A,#N/A,FALSE,"토목공사";#N/A,#N/A,FALSE,"판넬전기공사"}</definedName>
    <definedName name="출" localSheetId="1" hidden="1">[109]합천내역!#REF!</definedName>
    <definedName name="출" hidden="1">[110]합천내역!#REF!</definedName>
    <definedName name="출처" localSheetId="0">#REF!</definedName>
    <definedName name="출처2" localSheetId="0">#REF!</definedName>
    <definedName name="출판" localSheetId="1" hidden="1">{#N/A,#N/A,FALSE,"지침";#N/A,#N/A,FALSE,"환경분석";#N/A,#N/A,FALSE,"Sheet16"}</definedName>
    <definedName name="출판" hidden="1">{#N/A,#N/A,FALSE,"지침";#N/A,#N/A,FALSE,"환경분석";#N/A,#N/A,FALSE,"Sheet16"}</definedName>
    <definedName name="충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동" hidden="1">#REF!</definedName>
    <definedName name="충무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충무로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취수탑경비" localSheetId="0">#REF!</definedName>
    <definedName name="취수탑노무비" localSheetId="0">#REF!</definedName>
    <definedName name="취수탑재료비" localSheetId="0">#REF!</definedName>
    <definedName name="취입" hidden="1">#REF!</definedName>
    <definedName name="취하" localSheetId="1" hidden="1">{#N/A,#N/A,FALSE,"이태원철근"}</definedName>
    <definedName name="취하" hidden="1">{#N/A,#N/A,FALSE,"이태원철근"}</definedName>
    <definedName name="츄" localSheetId="1" hidden="1">{#N/A,#N/A,FALSE,"집계표"}</definedName>
    <definedName name="츄" hidden="1">{#N/A,#N/A,FALSE,"집계표"}</definedName>
    <definedName name="츄ㅗㄹㅊㄹ초"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량" localSheetId="0">#REF!</definedName>
    <definedName name="치장벽돌공" localSheetId="0">'[27]99노임기준'!#REF!</definedName>
    <definedName name="칠곡" localSheetId="1" hidden="1">{#N/A,#N/A,TRUE,"손익보고"}</definedName>
    <definedName name="칠곡" hidden="1">{#N/A,#N/A,TRUE,"손익보고"}</definedName>
    <definedName name="칠성" hidden="1">#REF!</definedName>
    <definedName name="ㅋ" localSheetId="1" hidden="1">{#N/A,#N/A,TRUE,"토적및재료집계";#N/A,#N/A,TRUE,"토적및재료집계";#N/A,#N/A,TRUE,"단위량"}</definedName>
    <definedName name="ㅋ" hidden="1">{#N/A,#N/A,TRUE,"토적및재료집계";#N/A,#N/A,TRUE,"토적및재료집계";#N/A,#N/A,TRUE,"단위량"}</definedName>
    <definedName name="ㅋㄹ" localSheetId="1" hidden="1">{#N/A,#N/A,FALSE,"명세표"}</definedName>
    <definedName name="ㅋㄹ" hidden="1">{#N/A,#N/A,FALSE,"명세표"}</definedName>
    <definedName name="ㅋㅁ" localSheetId="1" hidden="1">{#N/A,#N/A,FALSE,"명세표"}</definedName>
    <definedName name="ㅋㅁ" hidden="1">{#N/A,#N/A,FALSE,"명세표"}</definedName>
    <definedName name="ㅋㅇㅁㅇ" localSheetId="1" hidden="1">{"'공사부문'!$A$6:$A$32"}</definedName>
    <definedName name="ㅋㅇㅁㅇ" hidden="1">{"'공사부문'!$A$6:$A$32"}</definedName>
    <definedName name="ㅋㅋ" localSheetId="0">BlankMacro1</definedName>
    <definedName name="ㅋㅋㅋ" localSheetId="0" hidden="1">{#N/A,#N/A,FALSE,"명세표"}</definedName>
    <definedName name="ㅋㅋㅋ" localSheetId="1" hidden="1">{#N/A,#N/A,FALSE,"손익표지";#N/A,#N/A,FALSE,"손익계산";#N/A,#N/A,FALSE,"일반관리비";#N/A,#N/A,FALSE,"영업외수익";#N/A,#N/A,FALSE,"영업외비용";#N/A,#N/A,FALSE,"매출액";#N/A,#N/A,FALSE,"요약손익";#N/A,#N/A,FALSE,"요약대차";#N/A,#N/A,FALSE,"매출채권현황";#N/A,#N/A,FALSE,"매출채권명세"}</definedName>
    <definedName name="ㅋㅋㅋ" hidden="1">{#N/A,#N/A,FALSE,"명세표"}</definedName>
    <definedName name="ㅋㅋㅋ1" localSheetId="1" hidden="1">{#N/A,#N/A,FALSE,"명세표"}</definedName>
    <definedName name="ㅋㅋㅋ1" hidden="1">{#N/A,#N/A,FALSE,"명세표"}</definedName>
    <definedName name="ㅋㅋㅋㅋ" localSheetId="1" hidden="1">{#N/A,#N/A,FALSE,"명세표"}</definedName>
    <definedName name="ㅋㅋㅋㅋ" hidden="1">{#N/A,#N/A,FALSE,"명세표"}</definedName>
    <definedName name="ㅋㅋㅋㅋㅋㅋㅋㅋ" localSheetId="0">BlankMacro1</definedName>
    <definedName name="ㅋㅋㅋㅋㅋㅋㅋㅋ" localSheetId="1" hidden="1">{#N/A,#N/A,FALSE,"2~8번"}</definedName>
    <definedName name="ㅋㅋㅋㅋㅋㅋㅋㅋㅋ" localSheetId="0">BlankMacro1</definedName>
    <definedName name="ㅋㅌ" localSheetId="1" hidden="1">{#N/A,#N/A,FALSE,"구조1"}</definedName>
    <definedName name="ㅋㅌ" hidden="1">{#N/A,#N/A,FALSE,"구조1"}</definedName>
    <definedName name="ㅋㅌ애ㅑㅓㅎㄹ" localSheetId="1" hidden="1">{#N/A,#N/A,FALSE,"집계표"}</definedName>
    <definedName name="ㅋㅌ애ㅑㅓㅎㄹ" hidden="1">{#N/A,#N/A,FALSE,"집계표"}</definedName>
    <definedName name="ㅋ타ㅓㄹㅇ" localSheetId="1" hidden="1">{#N/A,#N/A,FALSE,"집계표"}</definedName>
    <definedName name="ㅋ타ㅓㄹㅇ" hidden="1">{#N/A,#N/A,FALSE,"집계표"}</definedName>
    <definedName name="ㅋ텋리ㅏㄴㅁㄱ" localSheetId="1" hidden="1">{#N/A,#N/A,FALSE,"집계표"}</definedName>
    <definedName name="ㅋ텋리ㅏㄴㅁㄱ" hidden="1">{#N/A,#N/A,FALSE,"집계표"}</definedName>
    <definedName name="ㅋ하ㅓㅈㄴㄷㄱㅎ" localSheetId="1" hidden="1">{#N/A,#N/A,FALSE,"집계표"}</definedName>
    <definedName name="ㅋ하ㅓㅈㄴㄷㄱㅎ" hidden="1">{#N/A,#N/A,FALSE,"집계표"}</definedName>
    <definedName name="카" localSheetId="1" hidden="1">{"'자리배치도'!$AG$1:$CI$28"}</definedName>
    <definedName name="카" hidden="1">{"'자리배치도'!$AG$1:$CI$28"}</definedName>
    <definedName name="캐쉬" localSheetId="1" hidden="1">{#N/A,#N/A,FALSE,"지침";#N/A,#N/A,FALSE,"환경분석";#N/A,#N/A,FALSE,"Sheet16"}</definedName>
    <definedName name="캐쉬" hidden="1">{#N/A,#N/A,FALSE,"지침";#N/A,#N/A,FALSE,"환경분석";#N/A,#N/A,FALSE,"Sheet16"}</definedName>
    <definedName name="캬ㅓ래ㅑㅣㅏ" localSheetId="1" hidden="1">{#N/A,#N/A,FALSE,"집계표"}</definedName>
    <definedName name="캬ㅓ래ㅑㅣㅏ" hidden="1">{#N/A,#N/A,FALSE,"집계표"}</definedName>
    <definedName name="케이블간지" localSheetId="1" hidden="1">{#N/A,#N/A,TRUE,"토적및재료집계";#N/A,#N/A,TRUE,"토적및재료집계";#N/A,#N/A,TRUE,"단위량"}</definedName>
    <definedName name="케이블간지" hidden="1">{#N/A,#N/A,TRUE,"토적및재료집계";#N/A,#N/A,TRUE,"토적및재료집계";#N/A,#N/A,TRUE,"단위량"}</definedName>
    <definedName name="코드" localSheetId="0">#REF!</definedName>
    <definedName name="코리안" localSheetId="1" hidden="1">{#N/A,#N/A,FALSE,"이태원철근"}</definedName>
    <definedName name="코리안" hidden="1">{#N/A,#N/A,FALSE,"이태원철근"}</definedName>
    <definedName name="콘노" localSheetId="0">#REF!</definedName>
    <definedName name="콘재" localSheetId="0">#REF!</definedName>
    <definedName name="콘크" localSheetId="0">#REF!</definedName>
    <definedName name="콘크리트2" hidden="1">#REF!</definedName>
    <definedName name="콘크리트공" localSheetId="0">#REF!</definedName>
    <definedName name="콘크리트공_광의" localSheetId="0">[29]노임단가!#REF!</definedName>
    <definedName name="콤팩터경비" localSheetId="0">#REF!</definedName>
    <definedName name="콤팩터노무비" localSheetId="0">#REF!</definedName>
    <definedName name="콤팩터재료비" localSheetId="0">#REF!</definedName>
    <definedName name="콩" localSheetId="1" hidden="1">{#N/A,#N/A,FALSE,"구조1"}</definedName>
    <definedName name="콩" hidden="1">{#N/A,#N/A,FALSE,"구조1"}</definedName>
    <definedName name="키ㅏㄴ어리ㅑㅁㅈㄷ" localSheetId="1" hidden="1">{#N/A,#N/A,FALSE,"집계표"}</definedName>
    <definedName name="키ㅏㄴ어리ㅑㅁㅈㄷ" hidden="1">{#N/A,#N/A,FALSE,"집계표"}</definedName>
    <definedName name="ㅌㄹ요" localSheetId="1" hidden="1">{#N/A,#N/A,FALSE,"집계표"}</definedName>
    <definedName name="ㅌㄹ요" hidden="1">{#N/A,#N/A,FALSE,"집계표"}</definedName>
    <definedName name="ㅌㄹ호" localSheetId="1" hidden="1">{#N/A,#N/A,FALSE,"집계표"}</definedName>
    <definedName name="ㅌㄹ호" hidden="1">{#N/A,#N/A,FALSE,"집계표"}</definedName>
    <definedName name="ㅌ롷" localSheetId="1" hidden="1">{#N/A,#N/A,FALSE,"집계표"}</definedName>
    <definedName name="ㅌ롷" hidden="1">{#N/A,#N/A,FALSE,"집계표"}</definedName>
    <definedName name="ㅌㄾㅎ" localSheetId="1" hidden="1">{#N/A,#N/A,FALSE,"집계표"}</definedName>
    <definedName name="ㅌㄾㅎ" hidden="1">{#N/A,#N/A,FALSE,"집계표"}</definedName>
    <definedName name="ㅌㅅㅊㅌ" localSheetId="1" hidden="1">{#N/A,#N/A,FALSE,"집계표"}</definedName>
    <definedName name="ㅌㅅㅊㅌ" hidden="1">{#N/A,#N/A,FALSE,"집계표"}</definedName>
    <definedName name="ㅌ쇼ㅏ" localSheetId="1" hidden="1">{#N/A,#N/A,FALSE,"집계표"}</definedName>
    <definedName name="ㅌ쇼ㅏ" hidden="1">{#N/A,#N/A,FALSE,"집계표"}</definedName>
    <definedName name="ㅌㅇㄱㄱ" localSheetId="1" hidden="1">{#N/A,#N/A,FALSE,"집계표"}</definedName>
    <definedName name="ㅌㅇㄱㄱ" hidden="1">{#N/A,#N/A,FALSE,"집계표"}</definedName>
    <definedName name="ㅌㅇ려ㅛㄴㅇㅀ" localSheetId="1" hidden="1">{#N/A,#N/A,FALSE,"집계표"}</definedName>
    <definedName name="ㅌㅇ려ㅛㄴㅇㅀ" hidden="1">{#N/A,#N/A,FALSE,"집계표"}</definedName>
    <definedName name="ㅌㅇ롷ㄴㄱㄷ" localSheetId="1" hidden="1">{#N/A,#N/A,FALSE,"집계표"}</definedName>
    <definedName name="ㅌㅇ롷ㄴㄱㄷ" hidden="1">{#N/A,#N/A,FALSE,"집계표"}</definedName>
    <definedName name="ㅌㅇ료" localSheetId="1" hidden="1">{#N/A,#N/A,FALSE,"집계표"}</definedName>
    <definedName name="ㅌㅇ료" hidden="1">{#N/A,#N/A,FALSE,"집계표"}</definedName>
    <definedName name="ㅌㅇㅇㅇㅇㅇㅇㅇㅇㅇㅇㅇㅇㅇㅇㅇㅇㅇㅇㅇㅇㅇㅇㅇㅇㅇㅇㅇㅇㅇㅇㅇㅇㅇㅇㅇ" localSheetId="1" hidden="1">{#N/A,#N/A,FALSE,"운반시간"}</definedName>
    <definedName name="ㅌㅇㅇㅇㅇㅇㅇㅇㅇㅇㅇㅇㅇㅇㅇㅇㅇㅇㅇㅇㅇㅇㅇㅇㅇㅇㅇㅇㅇㅇㅇㅇㅇㅇㅇㅇ" hidden="1">{#N/A,#N/A,FALSE,"운반시간"}</definedName>
    <definedName name="ㅌㅊ" localSheetId="1" hidden="1">{#N/A,#N/A,TRUE,"총괄"}</definedName>
    <definedName name="ㅌㅊ" hidden="1">{#N/A,#N/A,TRUE,"총괄"}</definedName>
    <definedName name="ㅌㅊㄹ오" localSheetId="1" hidden="1">{#N/A,#N/A,FALSE,"집계표"}</definedName>
    <definedName name="ㅌㅊㄹ오" hidden="1">{#N/A,#N/A,FALSE,"집계표"}</definedName>
    <definedName name="ㅌㅊㄹ호" localSheetId="1" hidden="1">{#N/A,#N/A,FALSE,"집계표"}</definedName>
    <definedName name="ㅌㅊㄹ호" hidden="1">{#N/A,#N/A,FALSE,"집계표"}</definedName>
    <definedName name="ㅌㅊ룟" localSheetId="1" hidden="1">{#N/A,#N/A,FALSE,"집계표"}</definedName>
    <definedName name="ㅌㅊ룟" hidden="1">{#N/A,#N/A,FALSE,"집계표"}</definedName>
    <definedName name="ㅌㅊ퓨" localSheetId="0">#REF!</definedName>
    <definedName name="ㅌ처히ㅏㅓㄹㅇ하" localSheetId="1" hidden="1">{#N/A,#N/A,FALSE,"집계표"}</definedName>
    <definedName name="ㅌ처히ㅏㅓㄹㅇ하" hidden="1">{#N/A,#N/A,FALSE,"집계표"}</definedName>
    <definedName name="ㅌ츄후ㅗㅜㅡ호" localSheetId="1" hidden="1">{"'별표'!$N$220"}</definedName>
    <definedName name="ㅌ츄후ㅗㅜㅡ호" hidden="1">{"'별표'!$N$220"}</definedName>
    <definedName name="ㅌㅋㅀ" localSheetId="1" hidden="1">{#N/A,#N/A,FALSE,"집계표"}</definedName>
    <definedName name="ㅌㅋㅀ" hidden="1">{#N/A,#N/A,FALSE,"집계표"}</definedName>
    <definedName name="ㅌㅋ퍼ㅣㅏㄴㅇ" localSheetId="1" hidden="1">{#N/A,#N/A,FALSE,"집계표"}</definedName>
    <definedName name="ㅌㅋ퍼ㅣㅏㄴㅇ" hidden="1">{#N/A,#N/A,FALSE,"집계표"}</definedName>
    <definedName name="ㅌ카ㅓ낭렇" localSheetId="1" hidden="1">{#N/A,#N/A,FALSE,"집계표"}</definedName>
    <definedName name="ㅌ카ㅓ낭렇" hidden="1">{#N/A,#N/A,FALSE,"집계표"}</definedName>
    <definedName name="ㅌㅌ" localSheetId="1" hidden="1">{#N/A,#N/A,FALSE,"표지"}</definedName>
    <definedName name="ㅌㅌ" hidden="1">{#N/A,#N/A,FALSE,"표지"}</definedName>
    <definedName name="ㅌㅍ" localSheetId="1" hidden="1">{#N/A,#N/A,FALSE,"부대2"}</definedName>
    <definedName name="ㅌㅍ" hidden="1">{#N/A,#N/A,FALSE,"부대2"}</definedName>
    <definedName name="ㅌㅍㅊㅇㅌㅎ" localSheetId="1" hidden="1">{#N/A,#N/A,FALSE,"도급대비시행율";#N/A,#N/A,FALSE,"결의서";#N/A,#N/A,FALSE,"내역서";#N/A,#N/A,FALSE,"도급예상"}</definedName>
    <definedName name="ㅌㅍㅊㅇㅌㅎ" hidden="1">{#N/A,#N/A,FALSE,"도급대비시행율";#N/A,#N/A,FALSE,"결의서";#N/A,#N/A,FALSE,"내역서";#N/A,#N/A,FALSE,"도급예상"}</definedName>
    <definedName name="타" localSheetId="0" hidden="1">{#N/A,#N/A,FALSE,"견적갑지";#N/A,#N/A,FALSE,"총괄표";#N/A,#N/A,FALSE,"철골공사";#N/A,#N/A,FALSE,"토목공사";#N/A,#N/A,FALSE,"판넬전기공사"}</definedName>
    <definedName name="타" localSheetId="1" hidden="1">{"'자리배치도'!$AG$1:$CI$28"}</definedName>
    <definedName name="타" hidden="1">{#N/A,#N/A,FALSE,"견적갑지";#N/A,#N/A,FALSE,"총괄표";#N/A,#N/A,FALSE,"철골공사";#N/A,#N/A,FALSE,"토목공사";#N/A,#N/A,FALSE,"판넬전기공사"}</definedName>
    <definedName name="타견적" hidden="1">[107]수량산출!$A$1:$A$8282</definedName>
    <definedName name="타사공사비1" hidden="1">#REF!</definedName>
    <definedName name="타이어경" localSheetId="0">#REF!</definedName>
    <definedName name="타이어노무" localSheetId="0">#REF!</definedName>
    <definedName name="타이어재료" localSheetId="0">#REF!</definedName>
    <definedName name="타일2" localSheetId="1" hidden="1">{#N/A,#N/A,FALSE,"이태원철근"}</definedName>
    <definedName name="타일2" hidden="1">{#N/A,#N/A,FALSE,"이태원철근"}</definedName>
    <definedName name="타히ㅓㅇ" localSheetId="1" hidden="1">{#N/A,#N/A,FALSE,"집계표"}</definedName>
    <definedName name="타히ㅓㅇ" hidden="1">{#N/A,#N/A,FALSE,"집계표"}</definedName>
    <definedName name="태산목10노무" localSheetId="0">#REF!</definedName>
    <definedName name="태산목10재료" localSheetId="0">#REF!</definedName>
    <definedName name="태산목12노무" localSheetId="0">#REF!</definedName>
    <definedName name="태산목12재료" localSheetId="0">#REF!</definedName>
    <definedName name="태영지급" localSheetId="1" hidden="1">{#N/A,#N/A,FALSE,"부대1"}</definedName>
    <definedName name="태영지급" hidden="1">{#N/A,#N/A,FALSE,"부대1"}</definedName>
    <definedName name="터_높" localSheetId="0">#REF!</definedName>
    <definedName name="터_폭" localSheetId="0">#REF!</definedName>
    <definedName name="터파기" localSheetId="0">#REF!</definedName>
    <definedName name="터파기2" localSheetId="0">[33]시설물!#REF!</definedName>
    <definedName name="터파기경" localSheetId="0">[27]일위대가!#REF!</definedName>
    <definedName name="터파기기계0.4경비" localSheetId="0">#REF!</definedName>
    <definedName name="터파기기계0.4노무비" localSheetId="0">#REF!</definedName>
    <definedName name="터파기기계0.4재료비" localSheetId="0">#REF!</definedName>
    <definedName name="터파기노" localSheetId="0">[27]일위대가!#REF!</definedName>
    <definedName name="터파기재" localSheetId="0">[27]일위대가!#REF!</definedName>
    <definedName name="턴테이블" localSheetId="1" hidden="1">#REF!</definedName>
    <definedName name="턴테이블" hidden="1">#REF!</definedName>
    <definedName name="테스트" hidden="1">#REF!</definedName>
    <definedName name="템플리트모듈1" localSheetId="0">견적서!템플리트모듈6</definedName>
    <definedName name="템플리트모듈2" localSheetId="0">견적서!템플리트모듈6</definedName>
    <definedName name="템플리트모듈3" localSheetId="0">견적서!템플리트모듈6</definedName>
    <definedName name="템플리트모듈4" localSheetId="0">견적서!템플리트모듈6</definedName>
    <definedName name="템플리트모듈5" localSheetId="0">견적서!템플리트모듈6</definedName>
    <definedName name="템플리트모듈6" localSheetId="0">견적서!템플리트모듈6</definedName>
    <definedName name="텨러" localSheetId="1" hidden="1">{#N/A,#N/A,FALSE,"집계표"}</definedName>
    <definedName name="텨러" hidden="1">{#N/A,#N/A,FALSE,"집계표"}</definedName>
    <definedName name="토" localSheetId="1" hidden="1">#REF!</definedName>
    <definedName name="토" hidden="1">{#N/A,#N/A,TRUE,"토적및재료집계";#N/A,#N/A,TRUE,"토적및재료집계";#N/A,#N/A,TRUE,"단위량"}</definedName>
    <definedName name="토\40" localSheetId="1" hidden="1">{#N/A,#N/A,FALSE,"토공2"}</definedName>
    <definedName name="토\40" hidden="1">{#N/A,#N/A,FALSE,"토공2"}</definedName>
    <definedName name="토1" localSheetId="1" hidden="1">{#N/A,#N/A,FALSE,"이정표"}</definedName>
    <definedName name="토1" hidden="1">{#N/A,#N/A,FALSE,"이정표"}</definedName>
    <definedName name="토2" localSheetId="1" hidden="1">{#N/A,#N/A,FALSE,"조골재"}</definedName>
    <definedName name="토2" hidden="1">{#N/A,#N/A,FALSE,"조골재"}</definedName>
    <definedName name="토3" localSheetId="1" hidden="1">{#N/A,#N/A,FALSE,"구조1"}</definedName>
    <definedName name="토3" hidden="1">{#N/A,#N/A,FALSE,"구조1"}</definedName>
    <definedName name="토공"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토공11" localSheetId="1" hidden="1">{#N/A,#N/A,FALSE,"포장2"}</definedName>
    <definedName name="토공11" hidden="1">{#N/A,#N/A,FALSE,"포장2"}</definedName>
    <definedName name="토공2" localSheetId="1" hidden="1">{#N/A,#N/A,FALSE,"2~8번"}</definedName>
    <definedName name="토공2" hidden="1">{#N/A,#N/A,FALSE,"2~8번"}</definedName>
    <definedName name="토공량" localSheetId="1" hidden="1">{#N/A,#N/A,FALSE,"기안지";#N/A,#N/A,FALSE,"통신지"}</definedName>
    <definedName name="토공량" hidden="1">{#N/A,#N/A,FALSE,"기안지";#N/A,#N/A,FALSE,"통신지"}</definedName>
    <definedName name="토공전체" localSheetId="1" hidden="1">{#N/A,#N/A,FALSE,"운반시간"}</definedName>
    <definedName name="토공전체" hidden="1">{#N/A,#N/A,FALSE,"운반시간"}</definedName>
    <definedName name="토목" localSheetId="0">견적서!템플리트모듈6</definedName>
    <definedName name="토목공사" localSheetId="1" hidden="1">{#N/A,#N/A,FALSE,"이태원철근"}</definedName>
    <definedName name="토목공사" hidden="1">{#N/A,#N/A,FALSE,"이태원철근"}</definedName>
    <definedName name="토목공사강릉" hidden="1">#REF!</definedName>
    <definedName name="토목공사계약3" localSheetId="1" hidden="1">{#N/A,#N/A,FALSE,"CCTV"}</definedName>
    <definedName name="토목공사계약3" hidden="1">{#N/A,#N/A,FALSE,"CCTV"}</definedName>
    <definedName name="토목내역" localSheetId="0">#REF!</definedName>
    <definedName name="토목설계" localSheetId="0" hidden="1">{#N/A,#N/A,FALSE,"골재소요량";#N/A,#N/A,FALSE,"골재소요량"}</definedName>
    <definedName name="토목설계" localSheetId="1" hidden="1">{#N/A,#N/A,FALSE,"골재소요량";#N/A,#N/A,FALSE,"골재소요량"}</definedName>
    <definedName name="토목설계" hidden="1">{#N/A,#N/A,FALSE,"골재소요량";#N/A,#N/A,FALSE,"골재소요량"}</definedName>
    <definedName name="토목실견적" localSheetId="1" hidden="1">{#N/A,#N/A,FALSE,"이태원철근"}</definedName>
    <definedName name="토목실견적" hidden="1">{#N/A,#N/A,FALSE,"이태원철근"}</definedName>
    <definedName name="토목집계표" localSheetId="1" hidden="1">{#N/A,#N/A,FALSE,"현장 NCR 분석";#N/A,#N/A,FALSE,"현장품질감사";#N/A,#N/A,FALSE,"현장품질감사"}</definedName>
    <definedName name="토목집계표" hidden="1">{#N/A,#N/A,FALSE,"현장 NCR 분석";#N/A,#N/A,FALSE,"현장품질감사";#N/A,#N/A,FALSE,"현장품질감사"}</definedName>
    <definedName name="토양" localSheetId="0">#REF!</definedName>
    <definedName name="토적집계1" localSheetId="1" hidden="1">{#N/A,#N/A,TRUE,"토적및재료집계";#N/A,#N/A,TRUE,"토적및재료집계";#N/A,#N/A,TRUE,"단위량"}</definedName>
    <definedName name="토적집계1" hidden="1">{#N/A,#N/A,TRUE,"토적및재료집계";#N/A,#N/A,TRUE,"토적및재료집계";#N/A,#N/A,TRUE,"단위량"}</definedName>
    <definedName name="토지이용" localSheetId="0">#REF!</definedName>
    <definedName name="토취장복구경비" localSheetId="0">#REF!</definedName>
    <definedName name="토취장복구노무비" localSheetId="0">#REF!</definedName>
    <definedName name="토취장복구재료비" localSheetId="0">#REF!</definedName>
    <definedName name="토ㅠㅍ" localSheetId="0">#REF!</definedName>
    <definedName name="톱밥퇴비" localSheetId="0">#REF!</definedName>
    <definedName name="통2" localSheetId="0">#REF!</definedName>
    <definedName name="통신" localSheetId="0">BlankMacro1</definedName>
    <definedName name="통신기사1급" localSheetId="0">#REF!</definedName>
    <definedName name="통신기사2급" localSheetId="0">#REF!</definedName>
    <definedName name="통신내선공" localSheetId="0">#REF!</definedName>
    <definedName name="통신설비공" localSheetId="0">#REF!</definedName>
    <definedName name="통신외선공" localSheetId="0">#REF!</definedName>
    <definedName name="통신일위대가" localSheetId="0">BlankMacro1</definedName>
    <definedName name="통신집계" localSheetId="0">BlankMacro1</definedName>
    <definedName name="통신케이블공" localSheetId="0">#REF!</definedName>
    <definedName name="통영2터널" localSheetId="1" hidden="1">{#N/A,#N/A,TRUE,"토적및재료집계";#N/A,#N/A,TRUE,"토적및재료집계";#N/A,#N/A,TRUE,"단위량"}</definedName>
    <definedName name="통영2터널" hidden="1">{#N/A,#N/A,TRUE,"토적및재료집계";#N/A,#N/A,TRUE,"토적및재료집계";#N/A,#N/A,TRUE,"단위량"}</definedName>
    <definedName name="퇴직부금비" localSheetId="0">#REF!</definedName>
    <definedName name="퇴직부금비_산식" localSheetId="0">#REF!</definedName>
    <definedName name="투3" localSheetId="1" hidden="1">{#N/A,#N/A,FALSE,"배수2"}</definedName>
    <definedName name="투3" hidden="1">{#N/A,#N/A,FALSE,"배수2"}</definedName>
    <definedName name="투간접노무비" localSheetId="0">#REF!</definedName>
    <definedName name="투경비" localSheetId="0">#REF!</definedName>
    <definedName name="투고용보험료" localSheetId="0">#REF!</definedName>
    <definedName name="투공급가액" localSheetId="0">#REF!</definedName>
    <definedName name="투공사원가" localSheetId="0">#REF!</definedName>
    <definedName name="투기타경비" localSheetId="0">#REF!</definedName>
    <definedName name="투노무비" localSheetId="0">#REF!</definedName>
    <definedName name="투도급액" localSheetId="0">#REF!</definedName>
    <definedName name="투부가가치세" localSheetId="0">#REF!</definedName>
    <definedName name="투산재보험료" localSheetId="0">#REF!</definedName>
    <definedName name="투순공사원가" localSheetId="0">#REF!</definedName>
    <definedName name="투안전관리비" localSheetId="0">#REF!</definedName>
    <definedName name="투이윤" localSheetId="0">#REF!</definedName>
    <definedName name="투일반관리비" localSheetId="0">#REF!</definedName>
    <definedName name="투입대비표갑지"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투입대비표갑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투재료비" localSheetId="0">#REF!</definedName>
    <definedName name="투찰가대비표현장" localSheetId="1" hidden="1">{#N/A,#N/A,FALSE,"현장 NCR 분석";#N/A,#N/A,FALSE,"현장품질감사";#N/A,#N/A,FALSE,"현장품질감사"}</definedName>
    <definedName name="투찰가대비표현장" hidden="1">{#N/A,#N/A,FALSE,"현장 NCR 분석";#N/A,#N/A,FALSE,"현장품질감사";#N/A,#N/A,FALSE,"현장품질감사"}</definedName>
    <definedName name="투찰표" localSheetId="1" hidden="1">{#N/A,#N/A,FALSE,"부대1"}</definedName>
    <definedName name="투찰표" hidden="1">{#N/A,#N/A,FALSE,"부대1"}</definedName>
    <definedName name="투폐기물처리비" localSheetId="0">#REF!</definedName>
    <definedName name="툿" localSheetId="1" hidden="1">{#N/A,#N/A,FALSE,"사업총괄";#N/A,#N/A,FALSE,"장비사업";#N/A,#N/A,FALSE,"철구사업";#N/A,#N/A,FALSE,"준설사업"}</definedName>
    <definedName name="툿" hidden="1">{#N/A,#N/A,FALSE,"사업총괄";#N/A,#N/A,FALSE,"장비사업";#N/A,#N/A,FALSE,"철구사업";#N/A,#N/A,FALSE,"준설사업"}</definedName>
    <definedName name="튜" localSheetId="0">#REF!</definedName>
    <definedName name="트렌치자갈치우기" localSheetId="1" hidden="1">{#N/A,#N/A,TRUE,"총괄"}</definedName>
    <definedName name="트렌치자갈치우기" hidden="1">{#N/A,#N/A,TRUE,"총괄"}</definedName>
    <definedName name="특고" localSheetId="0">#REF!</definedName>
    <definedName name="특고압" localSheetId="0">#REF!</definedName>
    <definedName name="특급기술자" localSheetId="0">#REF!,#REF!,#REF!,#REF!,#REF!,#REF!</definedName>
    <definedName name="특급자" localSheetId="0">#REF!,#REF!,#REF!,#REF!,#REF!,#REF!</definedName>
    <definedName name="특별" localSheetId="0">#REF!</definedName>
    <definedName name="특별인부" localSheetId="0">#REF!</definedName>
    <definedName name="특수조건1"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특수조건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특케" localSheetId="0">#REF!</definedName>
    <definedName name="팀별계획" localSheetId="1" hidden="1">{#N/A,#N/A,FALSE,"UNIT";#N/A,#N/A,FALSE,"UNIT";#N/A,#N/A,FALSE,"계정"}</definedName>
    <definedName name="팀별계획" hidden="1">{#N/A,#N/A,FALSE,"UNIT";#N/A,#N/A,FALSE,"UNIT";#N/A,#N/A,FALSE,"계정"}</definedName>
    <definedName name="ㅍ" localSheetId="1" hidden="1">{#N/A,#N/A,FALSE,"명세표"}</definedName>
    <definedName name="ㅍ" hidden="1">{#N/A,#N/A,FALSE,"명세표"}</definedName>
    <definedName name="ㅍ1" localSheetId="1" hidden="1">{#N/A,#N/A,FALSE,"명세표"}</definedName>
    <definedName name="ㅍ1" hidden="1">{#N/A,#N/A,FALSE,"명세표"}</definedName>
    <definedName name="ㅍㄴㅇㄷ" localSheetId="1" hidden="1">{#N/A,#N/A,FALSE,"집계표"}</definedName>
    <definedName name="ㅍㄴㅇㄷ" hidden="1">{#N/A,#N/A,FALSE,"집계표"}</definedName>
    <definedName name="ㅍㄴㅇㄹ" hidden="1">#REF!</definedName>
    <definedName name="ㅍㅅㄴ" localSheetId="0">#REF!</definedName>
    <definedName name="ㅍㅊㅇㅍㅊ" localSheetId="1" hidden="1">{#N/A,#N/A,FALSE,"집계표"}</definedName>
    <definedName name="ㅍㅊㅇㅍㅊ" hidden="1">{#N/A,#N/A,FALSE,"집계표"}</definedName>
    <definedName name="ㅍ초ㅓㅓㅓㅓㅓㅓㅓ" localSheetId="1" hidden="1">{#N/A,#N/A,FALSE,"집계표"}</definedName>
    <definedName name="ㅍ초ㅓㅓㅓㅓㅓㅓㅓ" hidden="1">{#N/A,#N/A,FALSE,"집계표"}</definedName>
    <definedName name="ㅍ츄ㅗ" localSheetId="1" hidden="1">{#N/A,#N/A,FALSE,"집계표"}</definedName>
    <definedName name="ㅍ츄ㅗ" hidden="1">{#N/A,#N/A,FALSE,"집계표"}</definedName>
    <definedName name="ㅍㅌㅋ이ㅏ" localSheetId="1" hidden="1">{#N/A,#N/A,FALSE,"집계표"}</definedName>
    <definedName name="ㅍㅌㅋ이ㅏ" hidden="1">{#N/A,#N/A,FALSE,"집계표"}</definedName>
    <definedName name="ㅍㅍ" localSheetId="1" hidden="1">{#N/A,#N/A,TRUE,"토적및재료집계";#N/A,#N/A,TRUE,"토적및재료집계";#N/A,#N/A,TRUE,"단위량"}</definedName>
    <definedName name="ㅍㅍ" hidden="1">{#N/A,#N/A,TRUE,"토적및재료집계";#N/A,#N/A,TRUE,"토적및재료집계";#N/A,#N/A,TRUE,"단위량"}</definedName>
    <definedName name="ㅍㅍ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햐ㅐㅣㅏ" localSheetId="1" hidden="1">{#N/A,#N/A,FALSE,"집계표"}</definedName>
    <definedName name="ㅍ햐ㅐㅣㅏ" hidden="1">{#N/A,#N/A,FALSE,"집계표"}</definedName>
    <definedName name="ㅍ화ㅓ" localSheetId="1" hidden="1">{#N/A,#N/A,FALSE,"집계표"}</definedName>
    <definedName name="ㅍ화ㅓ" hidden="1">{#N/A,#N/A,FALSE,"집계표"}</definedName>
    <definedName name="파" localSheetId="0" hidden="1">{#N/A,#N/A,FALSE,"견적갑지";#N/A,#N/A,FALSE,"총괄표";#N/A,#N/A,FALSE,"철골공사";#N/A,#N/A,FALSE,"토목공사";#N/A,#N/A,FALSE,"판넬전기공사"}</definedName>
    <definedName name="파" hidden="1">{#N/A,#N/A,FALSE,"견적갑지";#N/A,#N/A,FALSE,"총괄표";#N/A,#N/A,FALSE,"철골공사";#N/A,#N/A,FALSE,"토목공사";#N/A,#N/A,FALSE,"판넬전기공사"}</definedName>
    <definedName name="파고라노" localSheetId="0">#REF!</definedName>
    <definedName name="파고라재" localSheetId="0">#REF!</definedName>
    <definedName name="파일" localSheetId="1" hidden="1">#REF!</definedName>
    <definedName name="파일" hidden="1">[111]총괄집계표!#REF!</definedName>
    <definedName name="파일산출3" localSheetId="1" hidden="1">#REF!</definedName>
    <definedName name="파일산출3" hidden="1">#REF!</definedName>
    <definedName name="파초" localSheetId="0">BlankMacro1</definedName>
    <definedName name="파출소"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파출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파파파파파파파파" localSheetId="1" hidden="1">{#N/A,#N/A,FALSE,"주간공정";#N/A,#N/A,FALSE,"주간보고";#N/A,#N/A,FALSE,"주간공정표"}</definedName>
    <definedName name="파파파파파파파파" hidden="1">{#N/A,#N/A,FALSE,"주간공정";#N/A,#N/A,FALSE,"주간보고";#N/A,#N/A,FALSE,"주간공정표"}</definedName>
    <definedName name="파호초" localSheetId="0">BlankMacro1</definedName>
    <definedName name="판넬일위대가" localSheetId="0">#REF!</definedName>
    <definedName name="판넬조립부" localSheetId="1" hidden="1">{"'호선별현황(방식)'!$K$22:$P$22","'호선별현황(방식)'!$K$22:$P$22"}</definedName>
    <definedName name="판넬조립부" hidden="1">{"'호선별현황(방식)'!$K$22:$P$22","'호선별현황(방식)'!$K$22:$P$22"}</definedName>
    <definedName name="판석노" localSheetId="0">#REF!</definedName>
    <definedName name="판석재" localSheetId="0">#REF!</definedName>
    <definedName name="팔" hidden="1">#REF!</definedName>
    <definedName name="팬" localSheetId="1" hidden="1">{"'급수사용량산정 (2)'!$A$1:$M$49","'급수사용량산정 (2)'!$A$1:$M$80"}</definedName>
    <definedName name="팬" hidden="1">{"'급수사용량산정 (2)'!$A$1:$M$49","'급수사용량산정 (2)'!$A$1:$M$80"}</definedName>
    <definedName name="퍼호" localSheetId="0">BlankMacro1</definedName>
    <definedName name="펌프장" localSheetId="0">[55]약품공급2!#REF!</definedName>
    <definedName name="페기갑지" hidden="1">#REF!</definedName>
    <definedName name="페기물"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페기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페이지" localSheetId="1" hidden="1">{"'Firr(선)'!$AS$1:$AY$62","'Firr(사)'!$AS$1:$AY$62","'Firr(회)'!$AS$1:$AY$62","'Firr(선)'!$L$1:$V$62","'Firr(사)'!$L$1:$V$62","'Firr(회)'!$L$1:$V$62"}</definedName>
    <definedName name="페이지" hidden="1">{"'Firr(선)'!$AS$1:$AY$62","'Firr(사)'!$AS$1:$AY$62","'Firr(회)'!$AS$1:$AY$62","'Firr(선)'!$L$1:$V$62","'Firr(사)'!$L$1:$V$62","'Firr(회)'!$L$1:$V$62"}</definedName>
    <definedName name="평가대상지역" localSheetId="0">#REF!</definedName>
    <definedName name="평당단가" localSheetId="1" hidden="1">[100]인사자료총집계!#REF!</definedName>
    <definedName name="평당단가" hidden="1">[100]인사자료총집계!#REF!</definedName>
    <definedName name="평당비교전체" localSheetId="1" hidden="1">#REF!</definedName>
    <definedName name="평당비교전체" hidden="1">#REF!</definedName>
    <definedName name="평의자" localSheetId="0">#REF!</definedName>
    <definedName name="평의자노" localSheetId="0">#REF!</definedName>
    <definedName name="평의자재" localSheetId="0">#REF!</definedName>
    <definedName name="폐기" localSheetId="1" hidden="1">#REF!</definedName>
    <definedName name="폐기" hidden="1">#REF!</definedName>
    <definedName name="폐기갑지용" localSheetId="1" hidden="1">#REF!</definedName>
    <definedName name="폐기갑지용" hidden="1">#REF!</definedName>
    <definedName name="폐기물" localSheetId="0">#REF!</definedName>
    <definedName name="폐기물내역서" localSheetId="0">견적서!템플리트모듈6</definedName>
    <definedName name="폐기물수량산출서" localSheetId="1" hidden="1">#REF!</definedName>
    <definedName name="폐기물수량산출서" hidden="1">#REF!</definedName>
    <definedName name="폐기물수수료" localSheetId="0">#REF!</definedName>
    <definedName name="폐기물집계표" localSheetId="0">견적서!집</definedName>
    <definedName name="폐기물처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폐기물처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폐기물처리비" localSheetId="0">#REF!</definedName>
    <definedName name="폐추니아" localSheetId="0">#REF!</definedName>
    <definedName name="포장2월ocf" localSheetId="1" hidden="1">{#N/A,#N/A,FALSE,"지침";#N/A,#N/A,FALSE,"환경분석";#N/A,#N/A,FALSE,"Sheet16"}</definedName>
    <definedName name="포장2월ocf" hidden="1">{#N/A,#N/A,FALSE,"지침";#N/A,#N/A,FALSE,"환경분석";#N/A,#N/A,FALSE,"Sheet16"}</definedName>
    <definedName name="포장ocf" localSheetId="1" hidden="1">{#N/A,#N/A,FALSE,"지침";#N/A,#N/A,FALSE,"환경분석";#N/A,#N/A,FALSE,"Sheet16"}</definedName>
    <definedName name="포장ocf" hidden="1">{#N/A,#N/A,FALSE,"지침";#N/A,#N/A,FALSE,"환경분석";#N/A,#N/A,FALSE,"Sheet16"}</definedName>
    <definedName name="포장공" localSheetId="0">'[27]99노임기준'!#REF!</definedName>
    <definedName name="포장조서2" localSheetId="1" hidden="1">{#N/A,#N/A,FALSE,"골재소요량";#N/A,#N/A,FALSE,"골재소요량"}</definedName>
    <definedName name="포장조서2" hidden="1">{#N/A,#N/A,FALSE,"골재소요량";#N/A,#N/A,FALSE,"골재소요량"}</definedName>
    <definedName name="포지머ㅗㄱㄷㅌ킹1" localSheetId="1" hidden="1">{#N/A,#N/A,FALSE,"표지목차"}</definedName>
    <definedName name="포지머ㅗㄱㄷㅌ킹1" hidden="1">{#N/A,#N/A,FALSE,"표지목차"}</definedName>
    <definedName name="포천석노" localSheetId="0">[33]시설물!#REF!</definedName>
    <definedName name="포천석재" localSheetId="0">[33]시설물!#REF!</definedName>
    <definedName name="폽장2" localSheetId="1" hidden="1">{#N/A,#N/A,FALSE,"포장1";#N/A,#N/A,FALSE,"포장1"}</definedName>
    <definedName name="폽장2" hidden="1">{#N/A,#N/A,FALSE,"포장1";#N/A,#N/A,FALSE,"포장1"}</definedName>
    <definedName name="퐁"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면보호경비" localSheetId="0">#REF!</definedName>
    <definedName name="표면보호노무비" localSheetId="0">#REF!</definedName>
    <definedName name="표면보호재료비" localSheetId="0">#REF!</definedName>
    <definedName name="표지" localSheetId="0">#REF!</definedName>
    <definedName name="표지1" localSheetId="0">#REF!</definedName>
    <definedName name="표지2" localSheetId="0">견적서!템플리트모듈6</definedName>
    <definedName name="표지2" localSheetId="1" hidden="1">{#N/A,#N/A,TRUE,"토적및재료집계";#N/A,#N/A,TRUE,"토적및재료집계";#N/A,#N/A,TRUE,"단위량"}</definedName>
    <definedName name="표지다" localSheetId="0">#REF!</definedName>
    <definedName name="표지수정" localSheetId="0">견적서!템플리트모듈6</definedName>
    <definedName name="표지수정본" localSheetId="0">견적서!템플리트모듈6</definedName>
    <definedName name="품위내역서" localSheetId="0">BlankMacro1</definedName>
    <definedName name="품의민원"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서1" hidden="1">#REF!</definedName>
    <definedName name="풍납동" hidden="1">[67]Sheet4!#REF!</definedName>
    <definedName name="풍납동아파트" hidden="1">[67]Sheet4!#REF!</definedName>
    <definedName name="풍전2" localSheetId="1" hidden="1">{#N/A,#N/A,TRUE,"손익보고"}</definedName>
    <definedName name="풍전2" hidden="1">{#N/A,#N/A,TRUE,"손익보고"}</definedName>
    <definedName name="퓨ㅗ허" localSheetId="1" hidden="1">{#N/A,#N/A,FALSE,"집계표"}</definedName>
    <definedName name="퓨ㅗ허" hidden="1">{#N/A,#N/A,FALSE,"집계표"}</definedName>
    <definedName name="퓸" localSheetId="1" hidden="1">{#N/A,#N/A,FALSE,"사업총괄";#N/A,#N/A,FALSE,"장비사업";#N/A,#N/A,FALSE,"철구사업";#N/A,#N/A,FALSE,"준설사업"}</definedName>
    <definedName name="퓸" hidden="1">{#N/A,#N/A,FALSE,"사업총괄";#N/A,#N/A,FALSE,"장비사업";#N/A,#N/A,FALSE,"철구사업";#N/A,#N/A,FALSE,"준설사업"}</definedName>
    <definedName name="플랜트전공" localSheetId="0">#REF!</definedName>
    <definedName name="피" localSheetId="0" hidden="1">{#N/A,#N/A,FALSE,"견적갑지";#N/A,#N/A,FALSE,"총괄표";#N/A,#N/A,FALSE,"철골공사";#N/A,#N/A,FALSE,"토목공사";#N/A,#N/A,FALSE,"판넬전기공사"}</definedName>
    <definedName name="피" localSheetId="1" hidden="1">{#N/A,#N/A,FALSE,"견적갑지";#N/A,#N/A,FALSE,"총괄표";#N/A,#N/A,FALSE,"철골공사";#N/A,#N/A,FALSE,"토목공사";#N/A,#N/A,FALSE,"판넬전기공사"}</definedName>
    <definedName name="피" hidden="1">{#N/A,#N/A,FALSE,"견적갑지";#N/A,#N/A,FALSE,"총괄표";#N/A,#N/A,FALSE,"철골공사";#N/A,#N/A,FALSE,"토목공사";#N/A,#N/A,FALSE,"판넬전기공사"}</definedName>
    <definedName name="피로티" localSheetId="1" hidden="1">{#N/A,#N/A,FALSE,"이태원철근"}</definedName>
    <definedName name="피로티" hidden="1">{#N/A,#N/A,FALSE,"이태원철근"}</definedName>
    <definedName name="피로티1" localSheetId="1" hidden="1">{#N/A,#N/A,FALSE,"이태원철근"}</definedName>
    <definedName name="피로티1" hidden="1">{#N/A,#N/A,FALSE,"이태원철근"}</definedName>
    <definedName name="필터링" localSheetId="0">#REF!,#REF!,#REF!</definedName>
    <definedName name="ㅎ" localSheetId="0">#REF!</definedName>
    <definedName name="ㅎ" localSheetId="1" hidden="1">{"'용역비'!$A$4:$C$8"}</definedName>
    <definedName name="ㅎ2628" localSheetId="0">#REF!</definedName>
    <definedName name="ㅎ384" localSheetId="0">#REF!</definedName>
    <definedName name="ㅎ5" localSheetId="1" hidden="1">{#N/A,#N/A,FALSE,"골재소요량";#N/A,#N/A,FALSE,"골재소요량"}</definedName>
    <definedName name="ㅎ5" hidden="1">{#N/A,#N/A,FALSE,"골재소요량";#N/A,#N/A,FALSE,"골재소요량"}</definedName>
    <definedName name="ㅎㄳㅎㄱ" localSheetId="1" hidden="1">{#N/A,#N/A,TRUE,"총괄"}</definedName>
    <definedName name="ㅎㄳㅎㄱ" hidden="1">{#N/A,#N/A,TRUE,"총괄"}</definedName>
    <definedName name="ㅎㄴ" hidden="1">'[99]N賃率-職'!$I$5:$I$30</definedName>
    <definedName name="ㅎㄴㅁㄹㅇㄹㄴ" localSheetId="1" hidden="1">{#N/A,"수불부",FALSE,"사급자재수불서";#N/A,"수불부",FALSE,"사급자재수불서"}</definedName>
    <definedName name="ㅎㄴㅁㄹㅇㄹㄴ" hidden="1">{#N/A,"수불부",FALSE,"사급자재수불서";#N/A,"수불부",FALSE,"사급자재수불서"}</definedName>
    <definedName name="ㅎㄴㅁㅌㄹ2ㅈㄷㅁ" localSheetId="1" hidden="1">{#N/A,#N/A,FALSE,"명세표"}</definedName>
    <definedName name="ㅎㄴㅁㅌㄹ2ㅈㄷㅁ" hidden="1">{#N/A,#N/A,FALSE,"명세표"}</definedName>
    <definedName name="ㅎㄴㅇㄺㅅ5" localSheetId="1" hidden="1">{#N/A,#N/A,FALSE,"명세표"}</definedName>
    <definedName name="ㅎㄴㅇㄺㅅ5" hidden="1">{#N/A,#N/A,FALSE,"명세표"}</definedName>
    <definedName name="ㅎㄴㅇㅀㄴ" localSheetId="1" hidden="1">{#N/A,#N/A,FALSE,"집계표"}</definedName>
    <definedName name="ㅎㄴㅇㅀㄴ" hidden="1">{#N/A,#N/A,FALSE,"집계표"}</definedName>
    <definedName name="ㅎㄷ" localSheetId="1" hidden="1">{#N/A,#N/A,FALSE,"명세표"}</definedName>
    <definedName name="ㅎㄷ" hidden="1">{#N/A,#N/A,FALSE,"명세표"}</definedName>
    <definedName name="ㅎㄷㅈ" localSheetId="1" hidden="1">{#N/A,#N/A,FALSE,"명세표"}</definedName>
    <definedName name="ㅎㄷㅈ" hidden="1">{#N/A,#N/A,FALSE,"명세표"}</definedName>
    <definedName name="ㅎㄹ" hidden="1">#REF!</definedName>
    <definedName name="ㅎㄹㄻㅌ" localSheetId="1" hidden="1">{#N/A,#N/A,FALSE,"명세표"}</definedName>
    <definedName name="ㅎㄹㄻㅌ" hidden="1">{#N/A,#N/A,FALSE,"명세표"}</definedName>
    <definedName name="ㅎㄹㅇㄴㅇ" localSheetId="1" hidden="1">{#N/A,#N/A,FALSE,"집계표"}</definedName>
    <definedName name="ㅎㄹㅇㄴㅇ" hidden="1">{#N/A,#N/A,FALSE,"집계표"}</definedName>
    <definedName name="ㅎㄹㅇㄹ" localSheetId="1" hidden="1">{"'별표'!$N$220"}</definedName>
    <definedName name="ㅎㄹㅇㄹ" hidden="1">{"'별표'!$N$220"}</definedName>
    <definedName name="ㅎㄹㅇ솔요" localSheetId="1" hidden="1">{#N/A,#N/A,FALSE,"집계표"}</definedName>
    <definedName name="ㅎㄹㅇ솔요" hidden="1">{#N/A,#N/A,FALSE,"집계표"}</definedName>
    <definedName name="ㅎㄹㅇㅎ" localSheetId="1" hidden="1">{"'별표'!$N$220"}</definedName>
    <definedName name="ㅎㄹㅇㅎ" hidden="1">{"'별표'!$N$220"}</definedName>
    <definedName name="ㅎㄹ어" localSheetId="1" hidden="1">{#N/A,#N/A,FALSE,"집계표"}</definedName>
    <definedName name="ㅎㄹ어" hidden="1">{#N/A,#N/A,FALSE,"집계표"}</definedName>
    <definedName name="ㅎㄹ오" localSheetId="1" hidden="1">{#N/A,#N/A,FALSE,"집계표"}</definedName>
    <definedName name="ㅎㄹ오" hidden="1">{#N/A,#N/A,FALSE,"집계표"}</definedName>
    <definedName name="ㅎㄹ오하ㅓ"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요서ㅗㅎㄹㅇ" localSheetId="1" hidden="1">{#N/A,#N/A,FALSE,"집계표"}</definedName>
    <definedName name="ㅎㄹ요서ㅗㅎㄹㅇ" hidden="1">{#N/A,#N/A,FALSE,"집계표"}</definedName>
    <definedName name="ㅎ러ㅗㅇ러" localSheetId="1" hidden="1">{#N/A,#N/A,FALSE,"집계표"}</definedName>
    <definedName name="ㅎ러ㅗㅇ러" hidden="1">{#N/A,#N/A,FALSE,"집계표"}</definedName>
    <definedName name="ㅎ러ㅘㅍㅊ" localSheetId="1" hidden="1">{#N/A,#N/A,FALSE,"집계표"}</definedName>
    <definedName name="ㅎ러ㅘㅍㅊ" hidden="1">{#N/A,#N/A,FALSE,"집계표"}</definedName>
    <definedName name="ㅎ려ㅑㅓㅏㄹ셔ㅛ" localSheetId="1" hidden="1">{#N/A,#N/A,FALSE,"집계표"}</definedName>
    <definedName name="ㅎ려ㅑㅓㅏㄹ셔ㅛ" hidden="1">{#N/A,#N/A,FALSE,"집계표"}</definedName>
    <definedName name="ㅎ로" localSheetId="1" hidden="1">{#N/A,#N/A,FALSE,"집계표"}</definedName>
    <definedName name="ㅎ로" hidden="1">{#N/A,#N/A,FALSE,"집계표"}</definedName>
    <definedName name="ㅎ로낟안" localSheetId="1" hidden="1">{#N/A,#N/A,FALSE,"혼합골재"}</definedName>
    <definedName name="ㅎ로낟안" hidden="1">{#N/A,#N/A,FALSE,"혼합골재"}</definedName>
    <definedName name="ㅎ로ㅓㅅㄱㄷ" localSheetId="1" hidden="1">{#N/A,#N/A,FALSE,"집계표"}</definedName>
    <definedName name="ㅎ로ㅓㅅㄱㄷ" hidden="1">{#N/A,#N/A,FALSE,"집계표"}</definedName>
    <definedName name="ㅎ로ㅓㅇ" localSheetId="1" hidden="1">{#N/A,#N/A,FALSE,"집계표"}</definedName>
    <definedName name="ㅎ로ㅓㅇ" hidden="1">{#N/A,#N/A,FALSE,"집계표"}</definedName>
    <definedName name="ㅎ로ㅓㅓㅓㅓㅓㅓㅓㅓㅓㅓ" localSheetId="1" hidden="1">{#N/A,#N/A,FALSE,"집계표"}</definedName>
    <definedName name="ㅎ로ㅓㅓㅓㅓㅓㅓㅓㅓㅓㅓ" hidden="1">{#N/A,#N/A,FALSE,"집계표"}</definedName>
    <definedName name="ㅎ롤ㅇㄴㄳㄱ" localSheetId="1" hidden="1">{#N/A,#N/A,FALSE,"집계표"}</definedName>
    <definedName name="ㅎ롤ㅇㄴㄳㄱ" hidden="1">{#N/A,#N/A,FALSE,"집계표"}</definedName>
    <definedName name="ㅎ롯ㅅ" localSheetId="1" hidden="1">{#N/A,#N/A,FALSE,"집계표"}</definedName>
    <definedName name="ㅎ롯ㅅ" hidden="1">{#N/A,#N/A,FALSE,"집계표"}</definedName>
    <definedName name="ㅎㅀㄹ" localSheetId="1" hidden="1">{#N/A,#N/A,FALSE,"운반시간"}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 hidden="1">#REF!</definedName>
    <definedName name="ㅎㅀㅇ" hidden="1">#REF!</definedName>
    <definedName name="ㅎㅁ" localSheetId="1" hidden="1">{#N/A,#N/A,FALSE,"집계표"}</definedName>
    <definedName name="ㅎㅁ" hidden="1">{#N/A,#N/A,FALSE,"집계표"}</definedName>
    <definedName name="ㅎㅁㄴ" hidden="1">#REF!</definedName>
    <definedName name="ㅎㅁㄴㅊㅈㅂㄷㄴㅇ" localSheetId="1" hidden="1">{#N/A,#N/A,FALSE,"명세표"}</definedName>
    <definedName name="ㅎㅁㄴㅊㅈㅂㄷㄴㅇ" hidden="1">{#N/A,#N/A,FALSE,"명세표"}</definedName>
    <definedName name="ㅎㅅㄳ" localSheetId="1" hidden="1">{#N/A,#N/A,TRUE,"총괄"}</definedName>
    <definedName name="ㅎㅅㄳ" hidden="1">{#N/A,#N/A,TRUE,"총괄"}</definedName>
    <definedName name="ㅎ오" localSheetId="1" hidden="1">{"'용역비'!$A$4:$C$8"}</definedName>
    <definedName name="ㅎ오" hidden="1">{"'용역비'!$A$4:$C$8"}</definedName>
    <definedName name="ㅎ처ㅗㅅㄹ요" localSheetId="1" hidden="1">{#N/A,#N/A,FALSE,"집계표"}</definedName>
    <definedName name="ㅎ처ㅗㅅㄹ요" hidden="1">{#N/A,#N/A,FALSE,"집계표"}</definedName>
    <definedName name="ㅎㅎ" hidden="1">#REF!</definedName>
    <definedName name="ㅎㅎㄹㅇㄴ" localSheetId="0">BlankMacro1</definedName>
    <definedName name="ㅎㅎㅎ" localSheetId="0" hidden="1">{"'Firr(선)'!$AS$1:$AY$62","'Firr(사)'!$AS$1:$AY$62","'Firr(회)'!$AS$1:$AY$62","'Firr(선)'!$L$1:$V$62","'Firr(사)'!$L$1:$V$62","'Firr(회)'!$L$1:$V$62"}</definedName>
    <definedName name="ㅎㅎㅎ" localSheetId="1" hidden="1">#REF!</definedName>
    <definedName name="ㅎㅎㅎ" hidden="1">{"'Firr(선)'!$AS$1:$AY$62","'Firr(사)'!$AS$1:$AY$62","'Firr(회)'!$AS$1:$AY$62","'Firr(선)'!$L$1:$V$62","'Firr(사)'!$L$1:$V$62","'Firr(회)'!$L$1:$V$62"}</definedName>
    <definedName name="ㅎㅎㅎ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 localSheetId="1" hidden="1">{#N/A,#N/A,FALSE,"교리2"}</definedName>
    <definedName name="ㅎㅎㅎㅎㅎㅎㅎ" hidden="1">{#N/A,#N/A,FALSE,"교리2"}</definedName>
    <definedName name="ㅎㅕㅓ" localSheetId="1" hidden="1">{#N/A,#N/A,FALSE,"집계표"}</definedName>
    <definedName name="ㅎㅕㅓ" hidden="1">{#N/A,#N/A,FALSE,"집계표"}</definedName>
    <definedName name="하" localSheetId="0" hidden="1">{#N/A,#N/A,FALSE,"견적갑지";#N/A,#N/A,FALSE,"총괄표";#N/A,#N/A,FALSE,"철골공사";#N/A,#N/A,FALSE,"토목공사";#N/A,#N/A,FALSE,"판넬전기공사"}</definedName>
    <definedName name="하" localSheetId="1" hidden="1">{"'자리배치도'!$AG$1:$CI$28"}</definedName>
    <definedName name="하" hidden="1">{#N/A,#N/A,FALSE,"견적갑지";#N/A,#N/A,FALSE,"총괄표";#N/A,#N/A,FALSE,"철골공사";#N/A,#N/A,FALSE,"토목공사";#N/A,#N/A,FALSE,"판넬전기공사"}</definedName>
    <definedName name="하나" localSheetId="1" hidden="1">{#N/A,#N/A,FALSE,"Sheet1"}</definedName>
    <definedName name="하나" hidden="1">{#N/A,#N/A,FALSE,"Sheet1"}</definedName>
    <definedName name="하나로" localSheetId="0">#REF!</definedName>
    <definedName name="하늘" localSheetId="1" hidden="1">{#N/A,#N/A,FALSE,"이태원철근"}</definedName>
    <definedName name="하늘" hidden="1">{#N/A,#N/A,FALSE,"전력간선"}</definedName>
    <definedName name="하늘1" localSheetId="1" hidden="1">{#N/A,#N/A,FALSE,"전력간선"}</definedName>
    <definedName name="하늘1" hidden="1">{#N/A,#N/A,FALSE,"전력간선"}</definedName>
    <definedName name="하도" localSheetId="1" hidden="1">{#N/A,#N/A,FALSE,"이정표"}</definedName>
    <definedName name="하도" hidden="1">{#N/A,#N/A,FALSE,"이정표"}</definedName>
    <definedName name="하도4" hidden="1">255</definedName>
    <definedName name="하도6" hidden="1">255</definedName>
    <definedName name="하도계약내역" localSheetId="1" hidden="1">{"'별표'!$N$220"}</definedName>
    <definedName name="하도계약내역" hidden="1">{"'별표'!$N$220"}</definedName>
    <definedName name="하도관리" localSheetId="0">#REF!</definedName>
    <definedName name="하도급" localSheetId="1" hidden="1">{#N/A,#N/A,FALSE,"사업총괄";#N/A,#N/A,FALSE,"장비사업";#N/A,#N/A,FALSE,"철구사업";#N/A,#N/A,FALSE,"준설사업"}</definedName>
    <definedName name="하도급8" hidden="1">255</definedName>
    <definedName name="하도급계획서" localSheetId="0">#REF!</definedName>
    <definedName name="하도급사항" localSheetId="0">#REF!</definedName>
    <definedName name="하도급사항" localSheetId="1" hidden="1">#REF!</definedName>
    <definedName name="하도대상" localSheetId="1" hidden="1">{#N/A,#N/A,FALSE,"골재소요량";#N/A,#N/A,FALSE,"골재소요량"}</definedName>
    <definedName name="하도대상" hidden="1">{#N/A,#N/A,FALSE,"골재소요량";#N/A,#N/A,FALSE,"골재소요량"}</definedName>
    <definedName name="하도발주용공내역서" localSheetId="1" hidden="1">{#N/A,#N/A,FALSE,"사업총괄";#N/A,#N/A,FALSE,"장비사업";#N/A,#N/A,FALSE,"철구사업";#N/A,#N/A,FALSE,"준설사업"}</definedName>
    <definedName name="하도발주용공내역서" hidden="1">{#N/A,#N/A,FALSE,"사업총괄";#N/A,#N/A,FALSE,"장비사업";#N/A,#N/A,FALSE,"철구사업";#N/A,#N/A,FALSE,"준설사업"}</definedName>
    <definedName name="하도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원가" localSheetId="0">#REF!</definedName>
    <definedName name="하동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론" localSheetId="1" hidden="1">{#N/A,#N/A,FALSE,"전력간선"}</definedName>
    <definedName name="하론" hidden="1">{#N/A,#N/A,FALSE,"전력간선"}</definedName>
    <definedName name="하론1" localSheetId="1" hidden="1">{#N/A,#N/A,FALSE,"전력간선"}</definedName>
    <definedName name="하론1" hidden="1">{#N/A,#N/A,FALSE,"전력간선"}</definedName>
    <definedName name="하수도"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츠" localSheetId="1" hidden="1">{#N/A,#N/A,FALSE,"CCTV"}</definedName>
    <definedName name="하츠" hidden="1">{#N/A,#N/A,FALSE,"CCTV"}</definedName>
    <definedName name="하하하" localSheetId="1" hidden="1">{#N/A,#N/A,FALSE,"단가표지"}</definedName>
    <definedName name="하하하" hidden="1">{#N/A,#N/A,FALSE,"명세표"}</definedName>
    <definedName name="하하하1" localSheetId="1" hidden="1">{#N/A,#N/A,FALSE,"명세표"}</definedName>
    <definedName name="하하하1" hidden="1">{#N/A,#N/A,FALSE,"명세표"}</definedName>
    <definedName name="하한선" localSheetId="1" hidden="1">{#N/A,#N/A,FALSE,"배수2"}</definedName>
    <definedName name="하한선" hidden="1">{#N/A,#N/A,FALSE,"배수2"}</definedName>
    <definedName name="학"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학"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학교" localSheetId="0">BlankMacro1</definedName>
    <definedName name="학교" localSheetId="1" hidden="1">{"'호선별현황(방식)'!$K$22:$P$22","'호선별현황(방식)'!$K$22:$P$22"}</definedName>
    <definedName name="한" localSheetId="1" hidden="1">#REF!</definedName>
    <definedName name="한" hidden="1">{#N/A,#N/A,FALSE,"명세표"}</definedName>
    <definedName name="한글노무비" localSheetId="0">#REF!</definedName>
    <definedName name="한동" localSheetId="1" hidden="1">{#N/A,#N/A,FALSE,"단가표지"}</definedName>
    <definedName name="한동" hidden="1">{#N/A,#N/A,FALSE,"단가표지"}</definedName>
    <definedName name="한동1" localSheetId="1" hidden="1">{#N/A,#N/A,FALSE,"단가표지"}</definedName>
    <definedName name="한동1" hidden="1">{#N/A,#N/A,FALSE,"단가표지"}</definedName>
    <definedName name="한라구절초" localSheetId="0">#REF!</definedName>
    <definedName name="한울" hidden="1">[112]토목주소!#REF!</definedName>
    <definedName name="한울11" hidden="1">[112]프랜트면허!#REF!</definedName>
    <definedName name="한전수" localSheetId="1" hidden="1">{#N/A,#N/A,FALSE,"명세표"}</definedName>
    <definedName name="한전수" hidden="1">{#N/A,#N/A,FALSE,"명세표"}</definedName>
    <definedName name="한전수탁비" localSheetId="0">#REF!</definedName>
    <definedName name="한체대1" localSheetId="1" hidden="1">{#N/A,#N/A,TRUE,"1";#N/A,#N/A,TRUE,"2";#N/A,#N/A,TRUE,"3";#N/A,#N/A,TRUE,"4";#N/A,#N/A,TRUE,"5";#N/A,#N/A,TRUE,"6";#N/A,#N/A,TRUE,"7"}</definedName>
    <definedName name="한체대1" hidden="1">{#N/A,#N/A,TRUE,"1";#N/A,#N/A,TRUE,"2";#N/A,#N/A,TRUE,"3";#N/A,#N/A,TRUE,"4";#N/A,#N/A,TRUE,"5";#N/A,#N/A,TRUE,"6";#N/A,#N/A,TRUE,"7"}</definedName>
    <definedName name="할증율" localSheetId="0">#REF!</definedName>
    <definedName name="합" localSheetId="1" hidden="1">{#N/A,#N/A,FALSE,"포장2"}</definedName>
    <definedName name="합" hidden="1">{#N/A,#N/A,FALSE,"포장2"}</definedName>
    <definedName name="합계" localSheetId="0">견적서!합계</definedName>
    <definedName name="합계1" localSheetId="0">#REF!</definedName>
    <definedName name="합계2" localSheetId="0">#REF!</definedName>
    <definedName name="합계3" localSheetId="0">#REF!</definedName>
    <definedName name="합판3노" localSheetId="0">[33]시설물!#REF!</definedName>
    <definedName name="합판3재" localSheetId="0">[33]시설물!#REF!</definedName>
    <definedName name="합판노" localSheetId="0">#REF!</definedName>
    <definedName name="합판재" localSheetId="0">#REF!</definedName>
    <definedName name="해" hidden="1">#REF!</definedName>
    <definedName name="해당화" localSheetId="0">#REF!</definedName>
    <definedName name="행삭제" localSheetId="0">#REF!</definedName>
    <definedName name="햐" localSheetId="1" hidden="1">{#N/A,#N/A,FALSE,"사업총괄";#N/A,#N/A,FALSE,"장비사업";#N/A,#N/A,FALSE,"철구사업";#N/A,#N/A,FALSE,"준설사업"}</definedName>
    <definedName name="햐" hidden="1">{#N/A,#N/A,FALSE,"사업총괄";#N/A,#N/A,FALSE,"장비사업";#N/A,#N/A,FALSE,"철구사업";#N/A,#N/A,FALSE,"준설사업"}</definedName>
    <definedName name="햐러" localSheetId="1" hidden="1">{#N/A,#N/A,FALSE,"변경관리예산";#N/A,#N/A,FALSE,"변경장비예산";#N/A,#N/A,FALSE,"변경준설예산";#N/A,#N/A,FALSE,"변경철구예산"}</definedName>
    <definedName name="햐러" hidden="1">{#N/A,#N/A,FALSE,"변경관리예산";#N/A,#N/A,FALSE,"변경장비예산";#N/A,#N/A,FALSE,"변경준설예산";#N/A,#N/A,FALSE,"변경철구예산"}</definedName>
    <definedName name="허" localSheetId="1" hidden="1">{#N/A,#N/A,FALSE,"Sheet6"}</definedName>
    <definedName name="허" hidden="1">{#N/A,#N/A,FALSE,"Sheet6"}</definedName>
    <definedName name="허아ㅏㅇ" localSheetId="1" hidden="1">{#N/A,#N/A,FALSE,"집계표"}</definedName>
    <definedName name="허아ㅏㅇ" hidden="1">{#N/A,#N/A,FALSE,"집계표"}</definedName>
    <definedName name="허저터" localSheetId="1" hidden="1">{#N/A,#N/A,FALSE,"집계표"}</definedName>
    <definedName name="허저터" hidden="1">{#N/A,#N/A,FALSE,"집계표"}</definedName>
    <definedName name="허허헣ㅎ" localSheetId="1" hidden="1">{#N/A,#N/A,FALSE,"집계표"}</definedName>
    <definedName name="허허헣ㅎ" hidden="1">{#N/A,#N/A,FALSE,"집계표"}</definedName>
    <definedName name="허헣" localSheetId="1" hidden="1">{#N/A,#N/A,FALSE,"집계표"}</definedName>
    <definedName name="허헣" hidden="1">{#N/A,#N/A,FALSE,"집계표"}</definedName>
    <definedName name="허ㅗㅅ됴" localSheetId="1" hidden="1">{#N/A,#N/A,FALSE,"집계표"}</definedName>
    <definedName name="허ㅗㅅ됴" hidden="1">{#N/A,#N/A,FALSE,"집계표"}</definedName>
    <definedName name="허ㅚㅎ" localSheetId="1" hidden="1">{#N/A,#N/A,FALSE,"집계표"}</definedName>
    <definedName name="허ㅚㅎ" hidden="1">{#N/A,#N/A,FALSE,"집계표"}</definedName>
    <definedName name="현___도___사" localSheetId="0">[29]노임단가!#REF!</definedName>
    <definedName name="현대" localSheetId="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현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현대코아공통비" localSheetId="1" hidden="1">#REF!</definedName>
    <definedName name="현대코아공통비" hidden="1">#REF!</definedName>
    <definedName name="현장" hidden="1">#REF!</definedName>
    <definedName name="현장설명" localSheetId="1" hidden="1">{#N/A,#N/A,FALSE,"현장 NCR 분석";#N/A,#N/A,FALSE,"현장품질감사";#N/A,#N/A,FALSE,"현장품질감사"}</definedName>
    <definedName name="현장설명" hidden="1">{#N/A,#N/A,FALSE,"현장 NCR 분석";#N/A,#N/A,FALSE,"현장품질감사";#N/A,#N/A,FALSE,"현장품질감사"}</definedName>
    <definedName name="현장설명2" localSheetId="1" hidden="1">{#N/A,#N/A,FALSE,"현장 NCR 분석";#N/A,#N/A,FALSE,"현장품질감사";#N/A,#N/A,FALSE,"현장품질감사"}</definedName>
    <definedName name="현장설명2" hidden="1">{#N/A,#N/A,FALSE,"현장 NCR 분석";#N/A,#N/A,FALSE,"현장품질감사";#N/A,#N/A,FALSE,"현장품질감사"}</definedName>
    <definedName name="현장운영비산출" hidden="1">[113]인사자료총집계!#REF!</definedName>
    <definedName name="현장정리" localSheetId="0">[33]시설물!#REF!</definedName>
    <definedName name="현조" localSheetId="1" hidden="1">#REF!</definedName>
    <definedName name="현조" hidden="1">#REF!</definedName>
    <definedName name="현흥" localSheetId="0">BlankMacro1</definedName>
    <definedName name="현흥초" localSheetId="0">BlankMacro1</definedName>
    <definedName name="현흥초등" localSheetId="0">BlankMacro1</definedName>
    <definedName name="협" localSheetId="1" hidden="1">{#N/A,#N/A,FALSE,"배수2"}</definedName>
    <definedName name="협" hidden="1">{#N/A,#N/A,FALSE,"배수2"}</definedName>
    <definedName name="협력" localSheetId="1" hidden="1">{#N/A,#N/A,FALSE,"포장2"}</definedName>
    <definedName name="협력" hidden="1">{#N/A,#N/A,FALSE,"포장2"}</definedName>
    <definedName name="협력업체" localSheetId="1" hidden="1">{#N/A,#N/A,FALSE,"포장2"}</definedName>
    <definedName name="협력업체" hidden="1">{#N/A,#N/A,FALSE,"포장2"}</definedName>
    <definedName name="협철" localSheetId="1" hidden="1">{#N/A,#N/A,FALSE,"포장2"}</definedName>
    <definedName name="협철" hidden="1">{#N/A,#N/A,FALSE,"포장2"}</definedName>
    <definedName name="협토" localSheetId="1" hidden="1">{#N/A,#N/A,FALSE,"포장1";#N/A,#N/A,FALSE,"포장1"}</definedName>
    <definedName name="협토" hidden="1">{#N/A,#N/A,FALSE,"포장1";#N/A,#N/A,FALSE,"포장1"}</definedName>
    <definedName name="협토1" localSheetId="1" hidden="1">{#N/A,#N/A,FALSE,"포장2"}</definedName>
    <definedName name="협토1" hidden="1">{#N/A,#N/A,FALSE,"포장2"}</definedName>
    <definedName name="협토자재" localSheetId="1" hidden="1">{#N/A,#N/A,FALSE,"포장2"}</definedName>
    <definedName name="협토자재" hidden="1">{#N/A,#N/A,FALSE,"포장2"}</definedName>
    <definedName name="형광등32W_1" localSheetId="0">#REF!</definedName>
    <definedName name="형광등32W_2" localSheetId="0">#REF!</definedName>
    <definedName name="형광등40W_1" localSheetId="0">#REF!</definedName>
    <definedName name="형광등40W_2" localSheetId="0">#REF!</definedName>
    <definedName name="형제" localSheetId="1" hidden="1">{#N/A,#N/A,FALSE,"포장2"}</definedName>
    <definedName name="형제" hidden="1">{#N/A,#N/A,FALSE,"포장2"}</definedName>
    <definedName name="형틀" localSheetId="0">#REF!</definedName>
    <definedName name="형틀목공" localSheetId="0">#REF!</definedName>
    <definedName name="형틀업체" localSheetId="1" hidden="1">{#N/A,#N/A,FALSE,"월공사비집계표양식 (7)";#N/A,#N/A,FALSE,"월공사비집계표양식 (7)"}</definedName>
    <definedName name="형틀업체" hidden="1">{#N/A,#N/A,FALSE,"월공사비집계표양식 (7)";#N/A,#N/A,FALSE,"월공사비집계표양식 (7)"}</definedName>
    <definedName name="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호러ㅓㅓㅓㅓㅓㅓㅓ" localSheetId="1" hidden="1">{#N/A,#N/A,FALSE,"집계표"}</definedName>
    <definedName name="호러ㅓㅓㅓㅓㅓㅓㅓ" hidden="1">{#N/A,#N/A,FALSE,"집계표"}</definedName>
    <definedName name="호박노" localSheetId="0">#REF!</definedName>
    <definedName name="호박재" localSheetId="0">#REF!</definedName>
    <definedName name="호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하ㅓ" localSheetId="1" hidden="1">{#N/A,#N/A,FALSE,"집계표"}</definedName>
    <definedName name="호하ㅓ" hidden="1">{#N/A,#N/A,FALSE,"집계표"}</definedName>
    <definedName name="호호호" localSheetId="1" hidden="1">{#N/A,#N/A,FALSE,"명세표"}</definedName>
    <definedName name="호호호" hidden="1">{#N/A,#N/A,FALSE,"명세표"}</definedName>
    <definedName name="호호호1" localSheetId="1" hidden="1">{#N/A,#N/A,FALSE,"명세표"}</definedName>
    <definedName name="호호호1" hidden="1">{#N/A,#N/A,FALSE,"명세표"}</definedName>
    <definedName name="호호호호호호호호호" localSheetId="1" hidden="1">{#N/A,#N/A,FALSE,"이태원철근"}</definedName>
    <definedName name="호호호호호호호호호" hidden="1">{#N/A,#N/A,FALSE,"이태원철근"}</definedName>
    <definedName name="호ㅓ" localSheetId="1" hidden="1">{"'용역비'!$A$4:$C$8"}</definedName>
    <definedName name="호ㅓ" hidden="1">{"'용역비'!$A$4:$C$8"}</definedName>
    <definedName name="호ㅓㅏ" localSheetId="0">#REF!</definedName>
    <definedName name="호ㅓㅏ" localSheetId="1" hidden="1">{#N/A,#N/A,FALSE,"집계표"}</definedName>
    <definedName name="홇" localSheetId="1" hidden="1">{#N/A,#N/A,FALSE,"Sheet6"}</definedName>
    <definedName name="홇" hidden="1">{#N/A,#N/A,FALSE,"Sheet6"}</definedName>
    <definedName name="홈ㄴㅇㄻㄴㅋㅌ" localSheetId="1" hidden="1">{#N/A,#N/A,FALSE,"명세표"}</definedName>
    <definedName name="홈ㄴㅇㄻㄴㅋㅌ" hidden="1">{#N/A,#N/A,FALSE,"명세표"}</definedName>
    <definedName name="홋ㄱ" localSheetId="1" hidden="1">{#N/A,#N/A,FALSE,"Sheet6"}</definedName>
    <definedName name="홋ㄱ" hidden="1">{#N/A,#N/A,FALSE,"Sheet6"}</definedName>
    <definedName name="홍단풍" localSheetId="0">#REF!</definedName>
    <definedName name="홍ㄹㄴㄷㄱ" hidden="1">#REF!</definedName>
    <definedName name="홍ㅇ호" localSheetId="1" hidden="1">{"'용역비'!$A$4:$C$8"}</definedName>
    <definedName name="홍ㅇ호" hidden="1">{"'용역비'!$A$4:$C$8"}</definedName>
    <definedName name="홓" localSheetId="1" hidden="1">{#N/A,#N/A,FALSE,"조골재"}</definedName>
    <definedName name="홓" hidden="1">{#N/A,#N/A,FALSE,"조골재"}</definedName>
    <definedName name="화" localSheetId="1" hidden="1">{#N/A,#N/A,FALSE,"기안지";#N/A,#N/A,FALSE,"통신지"}</definedName>
    <definedName name="화" hidden="1">{#N/A,#N/A,FALSE,"기안지";#N/A,#N/A,FALSE,"통신지"}</definedName>
    <definedName name="환" localSheetId="0">#REF!</definedName>
    <definedName name="환" localSheetId="1" hidden="1">{#N/A,#N/A,FALSE,"월공사비집계표양식 (7)";#N/A,#N/A,FALSE,"월공사비집계표양식 (7)"}</definedName>
    <definedName name="환경영향요소" localSheetId="0">#REF!</definedName>
    <definedName name="환율" localSheetId="0">#REF!</definedName>
    <definedName name="회ㅓㅗ허" localSheetId="1" hidden="1">{#N/A,#N/A,FALSE,"집계표"}</definedName>
    <definedName name="회ㅓㅗ허" hidden="1">{#N/A,#N/A,FALSE,"집계표"}</definedName>
    <definedName name="효"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효구" localSheetId="0">Dlog_Show</definedName>
    <definedName name="효석" localSheetId="1" hidden="1">{"'Firr(선)'!$AS$1:$AY$62","'Firr(사)'!$AS$1:$AY$62","'Firr(회)'!$AS$1:$AY$62","'Firr(선)'!$L$1:$V$62","'Firr(사)'!$L$1:$V$62","'Firr(회)'!$L$1:$V$62"}</definedName>
    <definedName name="효석" hidden="1">{"'Firr(선)'!$AS$1:$AY$62","'Firr(사)'!$AS$1:$AY$62","'Firr(회)'!$AS$1:$AY$62","'Firr(선)'!$L$1:$V$62","'Firr(사)'!$L$1:$V$62","'Firr(회)'!$L$1:$V$62"}</definedName>
    <definedName name="효자" localSheetId="0">Dlog_Show</definedName>
    <definedName name="효자건설" localSheetId="0">Dlog_Show</definedName>
    <definedName name="훃" localSheetId="1" hidden="1">{#N/A,#N/A,FALSE,"예상손익";#N/A,#N/A,FALSE,"관리분석";#N/A,#N/A,FALSE,"장비분석";#N/A,#N/A,FALSE,"준설분석";#N/A,#N/A,FALSE,"철구분석"}</definedName>
    <definedName name="훃" hidden="1">{#N/A,#N/A,FALSE,"예상손익";#N/A,#N/A,FALSE,"관리분석";#N/A,#N/A,FALSE,"장비분석";#N/A,#N/A,FALSE,"준설분석";#N/A,#N/A,FALSE,"철구분석"}</definedName>
    <definedName name="후렉시블" localSheetId="1" hidden="1">{"'자리배치도'!$AG$1:$CI$28"}</definedName>
    <definedName name="후렉시블" hidden="1">{"'자리배치도'!$AG$1:$CI$28"}</definedName>
    <definedName name="후배치도" hidden="1">{#N/A,#N/A,FALSE,"회선임차현황"}</definedName>
    <definedName name="휘발유" localSheetId="0">#REF!</definedName>
    <definedName name="흄관" localSheetId="1" hidden="1">{#N/A,#N/A,FALSE,"기안지";#N/A,#N/A,FALSE,"통신지"}</definedName>
    <definedName name="흄관" hidden="1">{#N/A,#N/A,FALSE,"기안지";#N/A,#N/A,FALSE,"통신지"}</definedName>
    <definedName name="희" localSheetId="1" hidden="1">{#N/A,#N/A,FALSE,"토공2"}</definedName>
    <definedName name="희" hidden="1">{#N/A,#N/A,FALSE,"토공2"}</definedName>
    <definedName name="희성" localSheetId="1" hidden="1">{#N/A,#N/A,FALSE,"명세표"}</definedName>
    <definedName name="희성" hidden="1">{#N/A,#N/A,FALSE,"명세표"}</definedName>
    <definedName name="히" localSheetId="1" hidden="1">{#N/A,#N/A,FALSE,"집계표"}</definedName>
    <definedName name="히" hidden="1">{#N/A,#N/A,FALSE,"집계표"}</definedName>
    <definedName name="히말라야시다6노무" localSheetId="0">#REF!</definedName>
    <definedName name="히말라야시다6재료" localSheetId="0">#REF!</definedName>
    <definedName name="히말라야시다8노무" localSheetId="0">#REF!</definedName>
    <definedName name="히말라야시다8재료" localSheetId="0">#REF!</definedName>
    <definedName name="히ㅏㅓㅏㅚㅏ" localSheetId="0">#REF!</definedName>
    <definedName name="힌울" hidden="1">[112]토목주소!#REF!</definedName>
    <definedName name="힙"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힙"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ㅏ" localSheetId="1" hidden="1">{#N/A,#N/A,FALSE,"기안지";#N/A,#N/A,FALSE,"통신지"}</definedName>
    <definedName name="ㅏ" hidden="1">{#N/A,#N/A,FALSE,"이태원철근"}</definedName>
    <definedName name="ㅏ1" hidden="1">#REF!</definedName>
    <definedName name="ㅏㄱㄷ" localSheetId="1" hidden="1">{#N/A,#N/A,FALSE,"집계표"}</definedName>
    <definedName name="ㅏㄱㄷ" hidden="1">{#N/A,#N/A,FALSE,"집계표"}</definedName>
    <definedName name="ㅏㄷ" hidden="1">#REF!</definedName>
    <definedName name="ㅏㅅ" localSheetId="1" hidden="1">{#N/A,#N/A,FALSE,"견적갑지";#N/A,#N/A,FALSE,"총괄표";#N/A,#N/A,FALSE,"철골공사";#N/A,#N/A,FALSE,"토목공사";#N/A,#N/A,FALSE,"판넬전기공사"}</definedName>
    <definedName name="ㅏㅅ" hidden="1">{#N/A,#N/A,FALSE,"견적갑지";#N/A,#N/A,FALSE,"총괄표";#N/A,#N/A,FALSE,"철골공사";#N/A,#N/A,FALSE,"토목공사";#N/A,#N/A,FALSE,"판넬전기공사"}</definedName>
    <definedName name="ㅏ이이ㅏ리" localSheetId="1" hidden="1">{#N/A,#N/A,FALSE,"주간공정";#N/A,#N/A,FALSE,"주간보고";#N/A,#N/A,FALSE,"주간공정표"}</definedName>
    <definedName name="ㅏ이이ㅏ리" hidden="1">{#N/A,#N/A,FALSE,"주간공정";#N/A,#N/A,FALSE,"주간보고";#N/A,#N/A,FALSE,"주간공정표"}</definedName>
    <definedName name="ㅏㅏ" hidden="1">{#N/A,#N/A,TRUE,"총괄"}</definedName>
    <definedName name="ㅏㅏㅏ" localSheetId="0">BlankMacro1</definedName>
    <definedName name="ㅏㅏㅏ" localSheetId="1" hidden="1">{#N/A,#N/A,FALSE,"주간공정";#N/A,#N/A,FALSE,"주간보고";#N/A,#N/A,FALSE,"주간공정표"}</definedName>
    <definedName name="ㅏㅏㅏ갸"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localSheetId="1" hidden="1">{#N/A,#N/A,FALSE,"명세표"}</definedName>
    <definedName name="ㅏㅏㅏㅏ" hidden="1">{#N/A,#N/A,FALSE,"명세표"}</definedName>
    <definedName name="ㅏㅏㅣ"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1" hidden="1">{#N/A,#N/A,FALSE,"구조2"}</definedName>
    <definedName name="ㅏㅓ" hidden="1">{#N/A,#N/A,FALSE,"구조2"}</definedName>
    <definedName name="ㅏㅓㅏ" localSheetId="1" hidden="1">{#N/A,#N/A,FALSE,"물가변동 (2)";#N/A,#N/A,FALSE,"공사비";#N/A,#N/A,FALSE,"사급";#N/A,#N/A,FALSE,"도급집계";#N/A,#N/A,FALSE,"재료비";#N/A,#N/A,FALSE,"노무비";#N/A,#N/A,FALSE,"경비"}</definedName>
    <definedName name="ㅏㅓㅏ" hidden="1">{#N/A,#N/A,FALSE,"물가변동 (2)";#N/A,#N/A,FALSE,"공사비";#N/A,#N/A,FALSE,"사급";#N/A,#N/A,FALSE,"도급집계";#N/A,#N/A,FALSE,"재료비";#N/A,#N/A,FALSE,"노무비";#N/A,#N/A,FALSE,"경비"}</definedName>
    <definedName name="ㅏㅓㅏㅓ" localSheetId="1" hidden="1">{#N/A,#N/A,FALSE,"주간공정";#N/A,#N/A,FALSE,"주간보고";#N/A,#N/A,FALSE,"주간공정표"}</definedName>
    <definedName name="ㅏㅓㅏㅓ" hidden="1">{#N/A,#N/A,FALSE,"주간공정";#N/A,#N/A,FALSE,"주간보고";#N/A,#N/A,FALSE,"주간공정표"}</definedName>
    <definedName name="ㅏㅓㅏㅓㅏㅓ" localSheetId="1" hidden="1">{#N/A,#N/A,FALSE,"집계표"}</definedName>
    <definedName name="ㅏㅓㅏㅓㅏㅓ" hidden="1">{#N/A,#N/A,FALSE,"집계표"}</definedName>
    <definedName name="ㅏㅗ" localSheetId="1" hidden="1">{#N/A,#N/A,FALSE,"집계표"}</definedName>
    <definedName name="ㅏㅗ" hidden="1">{#N/A,#N/A,FALSE,"집계표"}</definedName>
    <definedName name="ㅐ" localSheetId="1" hidden="1">{#N/A,#N/A,FALSE,"현장 NCR 분석";#N/A,#N/A,FALSE,"현장품질감사";#N/A,#N/A,FALSE,"현장품질감사"}</definedName>
    <definedName name="ㅐ" hidden="1">{#N/A,#N/A,FALSE,"이태원철근"}</definedName>
    <definedName name="ㅐㅐㅐ"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ㅣ" localSheetId="0">#REF!</definedName>
    <definedName name="ㅐㅑㅛㅅ"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ㅏ" localSheetId="0">#REF!</definedName>
    <definedName name="ㅑㅏㅏ" localSheetId="0">#REF!</definedName>
    <definedName name="ㅑㅏㅏㅏ" localSheetId="0">#REF!</definedName>
    <definedName name="ㅑㅑㅏ" localSheetId="0">#REF!</definedName>
    <definedName name="ㅑㅑㅑ"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ㅏ" localSheetId="0">#REF!</definedName>
    <definedName name="ㅑㅑㅑㅑㅑㅑㅑ" localSheetId="1" hidden="1">{#N/A,#N/A,FALSE,"Sheet6"}</definedName>
    <definedName name="ㅑㅑㅑㅑㅑㅑㅑ" hidden="1">{#N/A,#N/A,FALSE,"Sheet6"}</definedName>
    <definedName name="ㅑㅕ" localSheetId="1" hidden="1">{#N/A,#N/A,FALSE,"이정표"}</definedName>
    <definedName name="ㅑㅕ" hidden="1">{#N/A,#N/A,FALSE,"이정표"}</definedName>
    <definedName name="ㅑㅕㅑ" localSheetId="1" hidden="1">{#N/A,#N/A,FALSE,"전력간선"}</definedName>
    <definedName name="ㅑㅕㅑ" hidden="1">{#N/A,#N/A,FALSE,"전력간선"}</definedName>
    <definedName name="ㅑㅕㅛ" localSheetId="0">#REF!</definedName>
    <definedName name="ㅑㅕㅛㅐ" localSheetId="1" hidden="1">{#N/A,#N/A,FALSE,"집계표"}</definedName>
    <definedName name="ㅑㅕㅛㅐ" hidden="1">{#N/A,#N/A,FALSE,"집계표"}</definedName>
    <definedName name="ㅓ" localSheetId="1" hidden="1">{"'자리배치도'!$AG$1:$CI$28"}</definedName>
    <definedName name="ㅓ" hidden="1">{"'자리배치도'!$AG$1:$CI$28"}</definedName>
    <definedName name="ㅓ1514" localSheetId="0">#REF!</definedName>
    <definedName name="ㅓ7" localSheetId="1" hidden="1">{#N/A,#N/A,FALSE,"단가표지"}</definedName>
    <definedName name="ㅓ7" hidden="1">{#N/A,#N/A,FALSE,"단가표지"}</definedName>
    <definedName name="ㅓㄴㅇ러" localSheetId="1" hidden="1">{#N/A,#N/A,FALSE,"골재소요량";#N/A,#N/A,FALSE,"골재소요량"}</definedName>
    <definedName name="ㅓㄴㅇ러" hidden="1">{#N/A,#N/A,FALSE,"골재소요량";#N/A,#N/A,FALSE,"골재소요량"}</definedName>
    <definedName name="ㅓ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라ㅣㅁㅇ" localSheetId="0">BlankMacro1</definedName>
    <definedName name="ㅓㅅㄱㄴㄹㅇㄴ" localSheetId="1" hidden="1">{#N/A,#N/A,FALSE,"집계표"}</definedName>
    <definedName name="ㅓㅅㄱㄴㄹㅇㄴ" hidden="1">{#N/A,#N/A,FALSE,"집계표"}</definedName>
    <definedName name="ㅓㅇ" localSheetId="1" hidden="1">{#N/A,#N/A,FALSE,"집계표"}</definedName>
    <definedName name="ㅓㅇ" hidden="1">{#N/A,#N/A,FALSE,"집계표"}</definedName>
    <definedName name="ㅓㅇㄹ" localSheetId="1" hidden="1">{#N/A,#N/A,FALSE,"집계표"}</definedName>
    <definedName name="ㅓㅇㄹ" hidden="1">{#N/A,#N/A,FALSE,"집계표"}</definedName>
    <definedName name="ㅓ어어어어" localSheetId="1" hidden="1">{#N/A,#N/A,FALSE,"이태원철근"}</definedName>
    <definedName name="ㅓ어어어어" hidden="1">{#N/A,#N/A,FALSE,"이태원철근"}</definedName>
    <definedName name="ㅓ치ㅏ헐ㅇ" localSheetId="1" hidden="1">{#N/A,#N/A,FALSE,"집계표"}</definedName>
    <definedName name="ㅓ치ㅏ헐ㅇ" hidden="1">{#N/A,#N/A,FALSE,"집계표"}</definedName>
    <definedName name="ㅓㅎㄹㅇ" localSheetId="1" hidden="1">{#N/A,#N/A,FALSE,"집계표"}</definedName>
    <definedName name="ㅓㅎㄹㅇ" hidden="1">{#N/A,#N/A,FALSE,"집계표"}</definedName>
    <definedName name="ㅓ호" localSheetId="1" hidden="1">{#N/A,#N/A,FALSE,"집계표"}</definedName>
    <definedName name="ㅓ호" hidden="1">{#N/A,#N/A,FALSE,"집계표"}</definedName>
    <definedName name="ㅓㅏ" localSheetId="1" hidden="1">{#N/A,#N/A,FALSE,"골재소요량";#N/A,#N/A,FALSE,"골재소요량"}</definedName>
    <definedName name="ㅓㅏ" hidden="1">{#N/A,#N/A,FALSE,"골재소요량";#N/A,#N/A,FALSE,"골재소요량"}</definedName>
    <definedName name="ㅓㅏㅓ" localSheetId="1" hidden="1">{#N/A,#N/A,FALSE,"조골재"}</definedName>
    <definedName name="ㅓㅏㅓ" hidden="1">{#N/A,#N/A,FALSE,"조골재"}</definedName>
    <definedName name="ㅓㅓㅏ니ㅣㅇ"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1" hidden="1">{#N/A,#N/A,FALSE,"전력간선"}</definedName>
    <definedName name="ㅓㅓㅓ" hidden="1">{#N/A,#N/A,FALSE,"전력간선"}</definedName>
    <definedName name="ㅓㅓ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localSheetId="1" hidden="1">{#N/A,#N/A,FALSE,"조골재"}</definedName>
    <definedName name="ㅓㅓㅗ" hidden="1">{#N/A,#N/A,FALSE,"조골재"}</definedName>
    <definedName name="ㅓㅕㅏ" localSheetId="1" hidden="1">{#N/A,#N/A,FALSE,"Sheet6"}</definedName>
    <definedName name="ㅓㅕㅏ" hidden="1">{#N/A,#N/A,FALSE,"Sheet6"}</definedName>
    <definedName name="ㅓㅗ" localSheetId="1" hidden="1">{#N/A,#N/A,FALSE,"집계표"}</definedName>
    <definedName name="ㅓㅗ" hidden="1">{#N/A,#N/A,FALSE,"집계표"}</definedName>
    <definedName name="ㅓㅗㄹ허" localSheetId="1" hidden="1">{#N/A,#N/A,FALSE,"집계표"}</definedName>
    <definedName name="ㅓㅗㄹ허" hidden="1">{#N/A,#N/A,FALSE,"집계표"}</definedName>
    <definedName name="ㅓㅗㅎㄹㅇㅇ" localSheetId="1" hidden="1">{#N/A,#N/A,FALSE,"집계표"}</definedName>
    <definedName name="ㅓㅗㅎㄹㅇㅇ" hidden="1">{#N/A,#N/A,FALSE,"집계표"}</definedName>
    <definedName name="ㅓㅗㅎㅍ" localSheetId="1" hidden="1">{#N/A,#N/A,FALSE,"집계표"}</definedName>
    <definedName name="ㅓㅗㅎㅍ" hidden="1">{#N/A,#N/A,FALSE,"집계표"}</definedName>
    <definedName name="ㅓㅗ하ㅗㅎ" localSheetId="1" hidden="1">{#N/A,#N/A,FALSE,"집계표"}</definedName>
    <definedName name="ㅓㅗ하ㅗㅎ" hidden="1">{#N/A,#N/A,FALSE,"집계표"}</definedName>
    <definedName name="ㅓㅗㅓ" localSheetId="1" hidden="1">{#N/A,#N/A,FALSE,"2~8번"}</definedName>
    <definedName name="ㅓㅗㅓ" hidden="1">{#N/A,#N/A,FALSE,"2~8번"}</definedName>
    <definedName name="ㅓㅗㅓㅗㅓㅗㅓ"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ㅓㅗㅓㅗ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ㅘ퓨ㅜㅡㅗㅓㄹ" localSheetId="1" hidden="1">{"'별표'!$N$220"}</definedName>
    <definedName name="ㅓㅘ퓨ㅜㅡㅗㅓㄹ" hidden="1">{"'별표'!$N$220"}</definedName>
    <definedName name="ㅓㅘㅎ" localSheetId="1" hidden="1">{#N/A,#N/A,FALSE,"집계표"}</definedName>
    <definedName name="ㅓㅘㅎ" hidden="1">{#N/A,#N/A,FALSE,"집계표"}</definedName>
    <definedName name="ㅓㅛ" localSheetId="1" hidden="1">{#N/A,#N/A,TRUE,"총괄"}</definedName>
    <definedName name="ㅓㅛ" hidden="1">{#N/A,#N/A,TRUE,"총괄"}</definedName>
    <definedName name="ㅓㅣㅏㅗ" localSheetId="1" hidden="1">{#N/A,#N/A,FALSE,"집계표"}</definedName>
    <definedName name="ㅓㅣㅏㅗ" hidden="1">{#N/A,#N/A,FALSE,"집계표"}</definedName>
    <definedName name="ㅔ" hidden="1">{#N/A,#N/A,FALSE,"이태원철근"}</definedName>
    <definedName name="ㅔㅐ" localSheetId="0" hidden="1">#REF!</definedName>
    <definedName name="ㅔㅐ" localSheetId="1" hidden="1">#REF!</definedName>
    <definedName name="ㅔㅐ" hidden="1">#REF!</definedName>
    <definedName name="ㅔㅐㄴ애ㅔㅐ" localSheetId="1" hidden="1">{#N/A,#N/A,FALSE,"집계표"}</definedName>
    <definedName name="ㅔㅐㄴ애ㅔㅐ" hidden="1">{#N/A,#N/A,FALSE,"집계표"}</definedName>
    <definedName name="ㅔㅐㅔ" localSheetId="1" hidden="1">{#N/A,"수불부",FALSE,"사급자재수불서";#N/A,"수불부",FALSE,"사급자재수불서"}</definedName>
    <definedName name="ㅔㅐㅔ" hidden="1">{#N/A,"수불부",FALSE,"사급자재수불서";#N/A,"수불부",FALSE,"사급자재수불서"}</definedName>
    <definedName name="ㅔㅔ" localSheetId="1" hidden="1">{#N/A,#N/A,FALSE,"Sheet1"}</definedName>
    <definedName name="ㅔㅔ" hidden="1">{#N/A,#N/A,FALSE,"명세표"}</definedName>
    <definedName name="ㅔㅔㅔ" localSheetId="1" hidden="1">{#N/A,#N/A,TRUE,"토적및재료집계";#N/A,#N/A,TRUE,"토적및재료집계";#N/A,#N/A,TRUE,"단위량"}</definedName>
    <definedName name="ㅔㅔㅔ" hidden="1">{#N/A,#N/A,TRUE,"토적및재료집계";#N/A,#N/A,TRUE,"토적및재료집계";#N/A,#N/A,TRUE,"단위량"}</definedName>
    <definedName name="ㅕ" localSheetId="1" hidden="1">{#N/A,#N/A,FALSE,"명세표"}</definedName>
    <definedName name="ㅕ" hidden="1">{#N/A,#N/A,FALSE,"명세표"}</definedName>
    <definedName name="ㅕ168" localSheetId="0">#REF!</definedName>
    <definedName name="ㅕ422" localSheetId="0">[21]대치판정!#REF!</definedName>
    <definedName name="ㅕ겨겨"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ㅏ쇼" localSheetId="1" hidden="1">{#N/A,#N/A,FALSE,"Sheet6"}</definedName>
    <definedName name="ㅕㅏ쇼" hidden="1">{#N/A,#N/A,FALSE,"Sheet6"}</definedName>
    <definedName name="ㅕㅏㅛㅕㅏ" localSheetId="1" hidden="1">{#N/A,#N/A,FALSE,"Sheet6"}</definedName>
    <definedName name="ㅕㅏㅛㅕㅏ" hidden="1">{#N/A,#N/A,FALSE,"Sheet6"}</definedName>
    <definedName name="ㅕㅑ" localSheetId="0" hidden="1">#REF!</definedName>
    <definedName name="ㅕㅑ" localSheetId="1" hidden="1">#REF!</definedName>
    <definedName name="ㅕㅑ" hidden="1">#REF!</definedName>
    <definedName name="ㅕㅑㅐ" localSheetId="1" hidden="1">{#N/A,#N/A,FALSE,"Sheet6"}</definedName>
    <definedName name="ㅕㅑㅐ" hidden="1">{#N/A,#N/A,FALSE,"Sheet6"}</definedName>
    <definedName name="ㅕㅑㅐㅔ" localSheetId="0" hidden="1">#REF!</definedName>
    <definedName name="ㅕㅑㅐㅔ" localSheetId="1" hidden="1">#REF!</definedName>
    <definedName name="ㅕㅑㅐㅔ" hidden="1">#REF!</definedName>
    <definedName name="ㅕㅓ" localSheetId="0">#REF!</definedName>
    <definedName name="ㅕㅓㅡㅡ" localSheetId="0">#REF!</definedName>
    <definedName name="ㅕㅕㅕ"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ㅅ" localSheetId="0">#REF!</definedName>
    <definedName name="ㅗ" localSheetId="1" hidden="1">{#N/A,#N/A,FALSE,"현장 NCR 분석";#N/A,#N/A,FALSE,"현장품질감사";#N/A,#N/A,FALSE,"현장품질감사"}</definedName>
    <definedName name="ㅗ" hidden="1">{#N/A,#N/A,FALSE,"현장 NCR 분석";#N/A,#N/A,FALSE,"현장품질감사";#N/A,#N/A,FALSE,"현장품질감사"}</definedName>
    <definedName name="ㅗ1019" localSheetId="0">#REF!</definedName>
    <definedName name="ㅗㄴㅇ" localSheetId="1" hidden="1">{#N/A,#N/A,FALSE,"집계표"}</definedName>
    <definedName name="ㅗㄴㅇ" hidden="1">{#N/A,#N/A,FALSE,"집계표"}</definedName>
    <definedName name="ㅗㄹㅇㄴ" localSheetId="1" hidden="1">{#N/A,#N/A,FALSE,"명세표"}</definedName>
    <definedName name="ㅗㄹㅇㄴ" hidden="1">{#N/A,#N/A,FALSE,"명세표"}</definedName>
    <definedName name="ㅗㄹㅇ오" localSheetId="1" hidden="1">{#N/A,#N/A,FALSE,"집계표"}</definedName>
    <definedName name="ㅗㄹㅇ오" hidden="1">{#N/A,#N/A,FALSE,"집계표"}</definedName>
    <definedName name="ㅗㄹㅇㅎ" localSheetId="1" hidden="1">{#N/A,#N/A,FALSE,"집계표"}</definedName>
    <definedName name="ㅗㄹㅇㅎ" hidden="1">{#N/A,#N/A,FALSE,"집계표"}</definedName>
    <definedName name="ㅗㄹㅎ라ㅗ" localSheetId="1" hidden="1">{#N/A,#N/A,FALSE,"집계표"}</definedName>
    <definedName name="ㅗㄹㅎ라ㅗ" hidden="1">{#N/A,#N/A,FALSE,"집계표"}</definedName>
    <definedName name="ㅗ마ㅓ리"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ㅇㄴㄴ" localSheetId="1" hidden="1">{#N/A,#N/A,FALSE,"집계표"}</definedName>
    <definedName name="ㅗㅇㄴㄴ" hidden="1">{#N/A,#N/A,FALSE,"집계표"}</definedName>
    <definedName name="ㅗㅎㄹ" localSheetId="1" hidden="1">{#N/A,#N/A,FALSE,"집계표"}</definedName>
    <definedName name="ㅗㅎㄹ" hidden="1">{#N/A,#N/A,FALSE,"집계표"}</definedName>
    <definedName name="ㅗㅎ렇ㄹㅊㅇㅇ" localSheetId="1" hidden="1">{#N/A,#N/A,FALSE,"집계표"}</definedName>
    <definedName name="ㅗㅎ렇ㄹㅊㅇㅇ" hidden="1">{#N/A,#N/A,FALSE,"집계표"}</definedName>
    <definedName name="ㅗㅎㅅ" localSheetId="1" hidden="1">{"'공사부문'!$A$6:$A$32"}</definedName>
    <definedName name="ㅗㅎㅅ" hidden="1">{"'공사부문'!$A$6:$A$32"}</definedName>
    <definedName name="ㅗㅎㅇㄹ" localSheetId="1" hidden="1">{#N/A,#N/A,FALSE,"집계표"}</definedName>
    <definedName name="ㅗㅎㅇㄹ" hidden="1">{#N/A,#N/A,FALSE,"집계표"}</definedName>
    <definedName name="ㅗㅎㅇㅁㄹㅇㅎ" localSheetId="1" hidden="1">{#N/A,"수불부",FALSE,"사급자재수불서";#N/A,"수불부",FALSE,"사급자재수불서"}</definedName>
    <definedName name="ㅗㅎㅇㅁㄹㅇㅎ" hidden="1">{#N/A,"수불부",FALSE,"사급자재수불서";#N/A,"수불부",FALSE,"사급자재수불서"}</definedName>
    <definedName name="ㅗㅎㅈ" localSheetId="1" hidden="1">{#N/A,#N/A,FALSE,"집계표"}</definedName>
    <definedName name="ㅗㅎㅈ" hidden="1">{#N/A,#N/A,FALSE,"집계표"}</definedName>
    <definedName name="ㅗㅎㅊㅌㅎ" localSheetId="1" hidden="1">{#N/A,#N/A,FALSE,"집계표"}</definedName>
    <definedName name="ㅗㅎㅊㅌㅎ" hidden="1">{#N/A,#N/A,FALSE,"집계표"}</definedName>
    <definedName name="ㅗ하ㅓ" localSheetId="1" hidden="1">{#N/A,#N/A,FALSE,"집계표"}</definedName>
    <definedName name="ㅗ하ㅓ" hidden="1">{#N/A,#N/A,FALSE,"집계표"}</definedName>
    <definedName name="ㅗ허" localSheetId="1" hidden="1">{#N/A,#N/A,FALSE,"집계표"}</definedName>
    <definedName name="ㅗ허" hidden="1">{#N/A,#N/A,FALSE,"집계표"}</definedName>
    <definedName name="ㅗ혀ㅏㄹ" localSheetId="1" hidden="1">{#N/A,#N/A,FALSE,"집계표"}</definedName>
    <definedName name="ㅗ혀ㅏㄹ" hidden="1">{#N/A,#N/A,FALSE,"집계표"}</definedName>
    <definedName name="ㅗ호" localSheetId="1" hidden="1">{#N/A,#N/A,FALSE,"조골재"}</definedName>
    <definedName name="ㅗ호" hidden="1">{#N/A,#N/A,FALSE,"조골재"}</definedName>
    <definedName name="ㅗㅓ" localSheetId="0" hidden="1">{"'제조(순번)'!$A$386:$A$387","'제조(순번)'!$A$1:$H$399"}</definedName>
    <definedName name="ㅗㅓ" localSheetId="1" hidden="1">{#N/A,#N/A,FALSE,"부대2"}</definedName>
    <definedName name="ㅗㅓ" hidden="1">{"'제조(순번)'!$A$386:$A$387","'제조(순번)'!$A$1:$H$399"}</definedName>
    <definedName name="ㅗㅓㅀㅅ" localSheetId="1" hidden="1">{#N/A,#N/A,FALSE,"집계표"}</definedName>
    <definedName name="ㅗㅓㅀㅅ" hidden="1">{#N/A,#N/A,FALSE,"집계표"}</definedName>
    <definedName name="ㅗㅓㅏㅓㅗㅗㅓㅏㅗㅓ" localSheetId="1" hidden="1">{"'별표'!$N$220"}</definedName>
    <definedName name="ㅗㅓㅏㅓㅗㅗㅓㅏㅗㅓ" hidden="1">{"'별표'!$N$220"}</definedName>
    <definedName name="ㅗㅓㅏㅗㅓㅏ" localSheetId="1" hidden="1">{"'별표'!$N$220"}</definedName>
    <definedName name="ㅗㅓㅏㅗㅓㅏ" hidden="1">{"'별표'!$N$220"}</definedName>
    <definedName name="ㅗㅓㅏㅘㅓㅗ" localSheetId="1" hidden="1">{"'별표'!$N$220"}</definedName>
    <definedName name="ㅗㅓㅏㅘㅓㅗ" hidden="1">{"'별표'!$N$220"}</definedName>
    <definedName name="ㅗㅓㅏㅣ" localSheetId="0">#REF!</definedName>
    <definedName name="ㅗㅓㅕㅑㅕ" localSheetId="1" hidden="1">{#N/A,#N/A,FALSE,"Sheet6"}</definedName>
    <definedName name="ㅗㅓㅕㅑㅕ" hidden="1">{#N/A,#N/A,FALSE,"Sheet6"}</definedName>
    <definedName name="ㅗㅓㅗ" localSheetId="1" hidden="1">{#N/A,#N/A,FALSE,"골재소요량";#N/A,#N/A,FALSE,"골재소요량"}</definedName>
    <definedName name="ㅗㅓㅗ" hidden="1">{#N/A,#N/A,FALSE,"골재소요량";#N/A,#N/A,FALSE,"골재소요량"}</definedName>
    <definedName name="ㅗㅓㅛㅎ" localSheetId="1" hidden="1">{#N/A,#N/A,FALSE,"Sheet6"}</definedName>
    <definedName name="ㅗㅓㅛㅎ" hidden="1">{#N/A,#N/A,FALSE,"Sheet6"}</definedName>
    <definedName name="ㅗㅕ" localSheetId="1" hidden="1">{#N/A,#N/A,FALSE,"배수2"}</definedName>
    <definedName name="ㅗㅕ" hidden="1">{#N/A,#N/A,FALSE,"배수2"}</definedName>
    <definedName name="ㅗㅗ" localSheetId="1" hidden="1">{#N/A,#N/A,TRUE,"토적및재료집계";#N/A,#N/A,TRUE,"토적및재료집계";#N/A,#N/A,TRUE,"단위량"}</definedName>
    <definedName name="ㅗㅗ" hidden="1">{#N/A,#N/A,TRUE,"토적및재료집계";#N/A,#N/A,TRUE,"토적및재료집계";#N/A,#N/A,TRUE,"단위량"}</definedName>
    <definedName name="ㅗㅗㅗ"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localSheetId="1" hidden="1">{#N/A,#N/A,FALSE,"명세표"}</definedName>
    <definedName name="ㅗㅗㅗㅗ" hidden="1">{#N/A,#N/A,FALSE,"명세표"}</definedName>
    <definedName name="ㅗㅗㅗㅗ홓ㅎ3ㅎ3"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홓ㅎ3ㅎ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ㅛㅗㅛㅛ" localSheetId="1" hidden="1">{#N/A,#N/A,TRUE,"총괄"}</definedName>
    <definedName name="ㅗㅛㅗㅛㅛ" hidden="1">{#N/A,#N/A,TRUE,"총괄"}</definedName>
    <definedName name="ㅗㅠ" localSheetId="1" hidden="1">{#N/A,#N/A,FALSE,"집계표"}</definedName>
    <definedName name="ㅗㅠ" hidden="1">{#N/A,#N/A,FALSE,"집계표"}</definedName>
    <definedName name="ㅘㅓ" localSheetId="1" hidden="1">{#N/A,#N/A,FALSE,"운반시간"}</definedName>
    <definedName name="ㅘㅓ" hidden="1">{#N/A,#N/A,FALSE,"운반시간"}</definedName>
    <definedName name="ㅛ" localSheetId="1" hidden="1">{#N/A,#N/A,FALSE,"이태원철근"}</definedName>
    <definedName name="ㅛ" hidden="1">{#N/A,#N/A,FALSE,"이태원철근"}</definedName>
    <definedName name="ㅛㅅ" localSheetId="1" hidden="1">{#N/A,#N/A,FALSE,"속도"}</definedName>
    <definedName name="ㅛㅅ" hidden="1">{#N/A,#N/A,FALSE,"속도"}</definedName>
    <definedName name="ㅛㅅㄱ" localSheetId="0">#REF!</definedName>
    <definedName name="ㅛㅅ겨ㅑㅛㅅ" localSheetId="1" hidden="1">{#N/A,#N/A,FALSE,"집계표"}</definedName>
    <definedName name="ㅛㅅ겨ㅑㅛㅅ" hidden="1">{#N/A,#N/A,FALSE,"집계표"}</definedName>
    <definedName name="ㅛ셔쇼ㅕ" localSheetId="1" hidden="1">{#N/A,#N/A,FALSE,"Sheet6"}</definedName>
    <definedName name="ㅛ셔쇼ㅕ" hidden="1">{#N/A,#N/A,FALSE,"Sheet6"}</definedName>
    <definedName name="ㅛ숏" localSheetId="1" hidden="1">{#N/A,#N/A,TRUE,"총괄"}</definedName>
    <definedName name="ㅛ숏" hidden="1">{#N/A,#N/A,TRUE,"총괄"}</definedName>
    <definedName name="ㅛㅑㅐ" localSheetId="1" hidden="1">{#N/A,#N/A,FALSE,"구조1"}</definedName>
    <definedName name="ㅛㅑㅐ" hidden="1">{#N/A,#N/A,FALSE,"구조1"}</definedName>
    <definedName name="ㅛㅓ쇼" localSheetId="1" hidden="1">{#N/A,#N/A,FALSE,"Sheet6"}</definedName>
    <definedName name="ㅛㅓ쇼" hidden="1">{#N/A,#N/A,FALSE,"Sheet6"}</definedName>
    <definedName name="ㅛㅕㅑ" hidden="1">'[114]N賃率-職'!$I$5:$I$30</definedName>
    <definedName name="ㅛㅗ" localSheetId="0">#REF!</definedName>
    <definedName name="ㅛㅗㅛ쇼" localSheetId="1" hidden="1">{#N/A,#N/A,TRUE,"총괄"}</definedName>
    <definedName name="ㅛㅗㅛ쇼" hidden="1">{#N/A,#N/A,TRUE,"총괄"}</definedName>
    <definedName name="ㅛㅗㅜ" localSheetId="0">#REF!</definedName>
    <definedName name="ㅛㅛ" localSheetId="1" hidden="1">{#N/A,#N/A,FALSE,"주간공정";#N/A,#N/A,FALSE,"주간보고";#N/A,#N/A,FALSE,"주간공정표"}</definedName>
    <definedName name="ㅛㅛ" hidden="1">{#N/A,#N/A,FALSE,"주간공정";#N/A,#N/A,FALSE,"주간보고";#N/A,#N/A,FALSE,"주간공정표"}</definedName>
    <definedName name="ㅛㅛㅛ"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[89]수량산출!$A$1:$A$8561</definedName>
    <definedName name="ㅜ" localSheetId="1" hidden="1">[91]수량산출!#REF!</definedName>
    <definedName name="ㅜ" hidden="1">{#N/A,#N/A,FALSE,"명세표"}</definedName>
    <definedName name="ㅜㅍ" localSheetId="1" hidden="1">{"'별표'!$N$220"}</definedName>
    <definedName name="ㅜㅍ" hidden="1">{"'별표'!$N$220"}</definedName>
    <definedName name="ㅜㅎㄹ" localSheetId="1" hidden="1">{#N/A,#N/A,FALSE,"부대2"}</definedName>
    <definedName name="ㅜㅎㄹ" hidden="1">{#N/A,#N/A,FALSE,"부대2"}</definedName>
    <definedName name="ㅜㅏ" localSheetId="1" hidden="1">{#N/A,#N/A,TRUE,"총괄"}</definedName>
    <definedName name="ㅜㅏ" hidden="1">{#N/A,#N/A,TRUE,"총괄"}</definedName>
    <definedName name="ㅜㅜ" localSheetId="0">BlankMacro1</definedName>
    <definedName name="ㅜㅜ" localSheetId="1" hidden="1">{#N/A,#N/A,TRUE,"토적및재료집계";#N/A,#N/A,TRUE,"토적및재료집계";#N/A,#N/A,TRUE,"단위량"}</definedName>
    <definedName name="ㅜㅜㅜ"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ㅜ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ㅠ" localSheetId="1" hidden="1">{#N/A,#N/A,FALSE,"토공2"}</definedName>
    <definedName name="ㅜㅠ" hidden="1">{#N/A,#N/A,FALSE,"토공2"}</definedName>
    <definedName name="ㅜㅠㅍ" localSheetId="1" hidden="1">{#N/A,#N/A,FALSE,"전력간선"}</definedName>
    <definedName name="ㅜㅠㅍ" hidden="1">{#N/A,#N/A,FALSE,"전력간선"}</definedName>
    <definedName name="ㅜㅡㅡ"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ㅡ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ㅠ" hidden="1">{#N/A,#N/A,FALSE,"이태원철근"}</definedName>
    <definedName name="ㅠ61" localSheetId="0">#REF!</definedName>
    <definedName name="ㅠ뮤ㅐ" hidden="1">#REF!</definedName>
    <definedName name="ㅠ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ㅎ" localSheetId="1" hidden="1">{#N/A,#N/A,FALSE,"집계표"}</definedName>
    <definedName name="ㅠㅍㅎ" hidden="1">{#N/A,#N/A,FALSE,"집계표"}</definedName>
    <definedName name="ㅠ포ㅓㅓㅓㅓㅓㅓ" localSheetId="1" hidden="1">{#N/A,#N/A,FALSE,"집계표"}</definedName>
    <definedName name="ㅠ포ㅓㅓㅓㅓㅓㅓ" hidden="1">{#N/A,#N/A,FALSE,"집계표"}</definedName>
    <definedName name="ㅠㅎㅇㄴ" localSheetId="1" hidden="1">{#N/A,#N/A,FALSE,"지침";#N/A,#N/A,FALSE,"환경분석";#N/A,#N/A,FALSE,"Sheet16"}</definedName>
    <definedName name="ㅠㅎㅇㄴ" hidden="1">{#N/A,#N/A,FALSE,"지침";#N/A,#N/A,FALSE,"환경분석";#N/A,#N/A,FALSE,"Sheet16"}</definedName>
    <definedName name="ㅠㅜㅛ" localSheetId="1" hidden="1">{#N/A,#N/A,FALSE,"Sheet6"}</definedName>
    <definedName name="ㅠㅜㅛ" hidden="1">{#N/A,#N/A,FALSE,"Sheet6"}</definedName>
    <definedName name="ㅠㅠㅠㅠㅠㅠ" localSheetId="1" hidden="1">{#N/A,#N/A,FALSE,"운반시간"}</definedName>
    <definedName name="ㅠㅠㅠㅠㅠㅠ" hidden="1">{#N/A,#N/A,FALSE,"운반시간"}</definedName>
    <definedName name="ㅠㅠㅠㅠㅠㅠㅠㅠ" localSheetId="1" hidden="1">{#N/A,#N/A,FALSE,"명세표"}</definedName>
    <definedName name="ㅠㅠㅠㅠㅠㅠㅠㅠ" hidden="1">{#N/A,#N/A,FALSE,"명세표"}</definedName>
    <definedName name="ㅡ" localSheetId="1" hidden="1">{#N/A,#N/A,FALSE,"명세표"}</definedName>
    <definedName name="ㅡ" hidden="1">{#N/A,#N/A,FALSE,"이태원철근"}</definedName>
    <definedName name="ㅡ므" localSheetId="1" hidden="1">{#N/A,#N/A,FALSE,"집계표"}</definedName>
    <definedName name="ㅡ므" hidden="1">{#N/A,#N/A,FALSE,"집계표"}</definedName>
    <definedName name="ㅡㅜㅡ" localSheetId="1" hidden="1">{#N/A,#N/A,FALSE,"주간공정";#N/A,#N/A,FALSE,"주간보고";#N/A,#N/A,FALSE,"주간공정표"}</definedName>
    <definedName name="ㅡㅜㅡ" hidden="1">{#N/A,#N/A,FALSE,"주간공정";#N/A,#N/A,FALSE,"주간보고";#N/A,#N/A,FALSE,"주간공정표"}</definedName>
    <definedName name="ㅡㅡ" localSheetId="1" hidden="1">{#N/A,#N/A,FALSE,"명세표"}</definedName>
    <definedName name="ㅡㅡ" hidden="1">{#N/A,#N/A,FALSE,"명세표"}</definedName>
    <definedName name="ㅡㅡㅡ" hidden="1">{#N/A,#N/A,FALSE,"명세표"}</definedName>
    <definedName name="ㅣㄴ아ㅓㄹ" localSheetId="1" hidden="1">{#N/A,#N/A,FALSE,"집계표"}</definedName>
    <definedName name="ㅣㄴ아ㅓㄹ" hidden="1">{#N/A,#N/A,FALSE,"집계표"}</definedName>
    <definedName name="ㅣ니니니니니니니니닌" localSheetId="1" hidden="1">{#N/A,#N/A,FALSE,"주간공정";#N/A,#N/A,FALSE,"주간보고";#N/A,#N/A,FALSE,"주간공정표"}</definedName>
    <definedName name="ㅣ니니니니니니니니닌" hidden="1">{#N/A,#N/A,FALSE,"주간공정";#N/A,#N/A,FALSE,"주간보고";#N/A,#N/A,FALSE,"주간공정표"}</definedName>
    <definedName name="ㅣㅁㄴ" localSheetId="1" hidden="1">{#N/A,#N/A,FALSE,"집계표"}</definedName>
    <definedName name="ㅣㅁㄴ" hidden="1">{#N/A,#N/A,FALSE,"집계표"}</definedName>
    <definedName name="ㅣㅁㄴ러ㅑㄱ" localSheetId="1" hidden="1">{#N/A,#N/A,FALSE,"집계표"}</definedName>
    <definedName name="ㅣㅁㄴ러ㅑㄱ" hidden="1">{#N/A,#N/A,FALSE,"집계표"}</definedName>
    <definedName name="ㅣㅏㄴ아ㅓ리ㅏ허" localSheetId="1" hidden="1">{#N/A,#N/A,FALSE,"집계표"}</definedName>
    <definedName name="ㅣㅏㄴ아ㅓ리ㅏ허" hidden="1">{#N/A,#N/A,FALSE,"집계표"}</definedName>
    <definedName name="ㅣㅏ넝리ㅏㅓㅎ" localSheetId="1" hidden="1">{#N/A,#N/A,FALSE,"집계표"}</definedName>
    <definedName name="ㅣㅏ넝리ㅏㅓㅎ" hidden="1">{#N/A,#N/A,FALSE,"집계표"}</definedName>
    <definedName name="ㅣㅏㅇ널" localSheetId="1" hidden="1">{#N/A,#N/A,FALSE,"집계표"}</definedName>
    <definedName name="ㅣㅏㅇ널" hidden="1">{#N/A,#N/A,FALSE,"집계표"}</definedName>
    <definedName name="ㅣㅏ아ㅓㄴ"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ㅑㅓㄴ이ㅏㅎㄹ" localSheetId="1" hidden="1">{#N/A,#N/A,FALSE,"집계표"}</definedName>
    <definedName name="ㅣㅏㅑㅓㄴ이ㅏㅎㄹ" hidden="1">{#N/A,#N/A,FALSE,"집계표"}</definedName>
    <definedName name="ㅣㅏㅓ" localSheetId="1" hidden="1">{#N/A,#N/A,FALSE,"운반시간"}</definedName>
    <definedName name="ㅣㅏㅓ" hidden="1">{#N/A,#N/A,FALSE,"운반시간"}</definedName>
    <definedName name="ㅣㅑㅑ" localSheetId="1" hidden="1">{#N/A,#N/A,FALSE,"단가표지"}</definedName>
    <definedName name="ㅣㅑㅑ" hidden="1">{#N/A,#N/A,FALSE,"단가표지"}</definedName>
    <definedName name="ㅣㅓㅏ" localSheetId="1" hidden="1">{#N/A,#N/A,FALSE,"전력간선"}</definedName>
    <definedName name="ㅣㅓㅏ" hidden="1">{#N/A,#N/A,FALSE,"전력간선"}</definedName>
    <definedName name="ㅣㅣㅣ" localSheetId="1" hidden="1">{#N/A,#N/A,FALSE,"주간공정";#N/A,#N/A,FALSE,"주간보고";#N/A,#N/A,FALSE,"주간공정표"}</definedName>
    <definedName name="ㅣㅣㅣ" hidden="1">{#N/A,#N/A,FALSE,"주간공정";#N/A,#N/A,FALSE,"주간보고";#N/A,#N/A,FALSE,"주간공정표"}</definedName>
    <definedName name="ㅣㅣㅣ노원문화" localSheetId="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ㅣ" localSheetId="1" hidden="1">{#N/A,#N/A,FALSE,"주간공정";#N/A,#N/A,FALSE,"주간보고";#N/A,#N/A,FALSE,"주간공정표"}</definedName>
    <definedName name="ㅣㅣㅣㅣㅣ" hidden="1">{#N/A,#N/A,FALSE,"주간공정";#N/A,#N/A,FALSE,"주간보고";#N/A,#N/A,FALSE,"주간공정표"}</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6" i="9" l="1"/>
  <c r="E33" i="14"/>
  <c r="E12" i="14"/>
  <c r="C18" i="5" l="1"/>
  <c r="E22" i="14"/>
  <c r="E43" i="14"/>
  <c r="E32" i="14"/>
  <c r="E11" i="14"/>
  <c r="E8" i="14"/>
  <c r="E29" i="14"/>
  <c r="P58" i="3" l="1"/>
  <c r="E20" i="14" l="1"/>
  <c r="E9" i="14"/>
  <c r="E18" i="14"/>
  <c r="E17" i="14"/>
  <c r="E16" i="14"/>
  <c r="E15" i="14"/>
  <c r="E19" i="14"/>
  <c r="E13" i="14"/>
  <c r="A6" i="3" l="1"/>
  <c r="I20" i="2" l="1"/>
  <c r="I19" i="2"/>
  <c r="I14" i="2"/>
  <c r="I13" i="2"/>
  <c r="I5" i="2"/>
  <c r="B16" i="3"/>
  <c r="D14" i="3"/>
  <c r="T125" i="6"/>
  <c r="V124" i="6"/>
  <c r="T123" i="6"/>
  <c r="V123" i="6" s="1"/>
  <c r="B72" i="6"/>
  <c r="B14" i="5" s="1"/>
  <c r="B64" i="6"/>
  <c r="C58" i="7"/>
  <c r="C52" i="7"/>
  <c r="E41" i="14"/>
  <c r="E40" i="14"/>
  <c r="E39" i="14"/>
  <c r="E38" i="14"/>
  <c r="E37" i="14"/>
  <c r="E36" i="14"/>
  <c r="E34" i="14"/>
  <c r="V125" i="6" l="1"/>
  <c r="B36" i="3" l="1"/>
  <c r="B35" i="3"/>
  <c r="A34" i="3"/>
  <c r="D31" i="3" l="1"/>
  <c r="A23" i="3" l="1"/>
  <c r="B17" i="3" l="1"/>
  <c r="B34" i="3" s="1"/>
  <c r="B31" i="3"/>
  <c r="B14" i="3"/>
  <c r="H108" i="6"/>
  <c r="H107" i="6"/>
  <c r="H106" i="6"/>
  <c r="H105" i="6"/>
  <c r="C96" i="6" l="1"/>
  <c r="C72" i="6"/>
  <c r="C74" i="6" s="1"/>
  <c r="C64" i="6"/>
  <c r="C66" i="6" l="1"/>
  <c r="C13" i="5"/>
  <c r="G15" i="2" l="1"/>
  <c r="H15" i="2"/>
  <c r="I15" i="2" l="1"/>
  <c r="A2" i="19"/>
  <c r="A7" i="19" l="1"/>
  <c r="H3" i="2" s="1"/>
  <c r="A6" i="19"/>
  <c r="G3" i="2" s="1"/>
  <c r="D26" i="3"/>
  <c r="D24" i="3"/>
  <c r="D35" i="3" l="1"/>
  <c r="D36" i="3"/>
  <c r="D34" i="3"/>
  <c r="D33" i="3"/>
  <c r="D32" i="3"/>
  <c r="D27" i="3"/>
  <c r="D25" i="3"/>
  <c r="E25" i="14"/>
  <c r="E24" i="14"/>
  <c r="D13" i="3"/>
  <c r="D12" i="3"/>
  <c r="D10" i="3"/>
  <c r="D9" i="3"/>
  <c r="D8" i="3"/>
  <c r="D7" i="3"/>
  <c r="D28" i="3"/>
  <c r="D29" i="3" l="1"/>
  <c r="D30" i="3"/>
  <c r="B21" i="5" l="1"/>
  <c r="B20" i="5"/>
  <c r="B13" i="6"/>
  <c r="B7" i="5" s="1"/>
  <c r="D21" i="5"/>
  <c r="D20" i="5"/>
  <c r="C21" i="5"/>
  <c r="C20" i="5"/>
  <c r="D7" i="5"/>
  <c r="C7" i="5"/>
  <c r="B8" i="3" s="1"/>
  <c r="U153" i="6"/>
  <c r="T153" i="6"/>
  <c r="U152" i="6"/>
  <c r="V152" i="6" s="1"/>
  <c r="U148" i="6"/>
  <c r="T148" i="6"/>
  <c r="U147" i="6"/>
  <c r="V147" i="6" s="1"/>
  <c r="U151" i="6"/>
  <c r="T151" i="6"/>
  <c r="U146" i="6"/>
  <c r="T146" i="6"/>
  <c r="V146" i="6" s="1"/>
  <c r="H17" i="6"/>
  <c r="L17" i="6" s="1"/>
  <c r="U12" i="6"/>
  <c r="T12" i="6"/>
  <c r="R113" i="7"/>
  <c r="U113" i="7" s="1"/>
  <c r="F115" i="7" s="1"/>
  <c r="U115" i="7" s="1"/>
  <c r="E142" i="6" s="1"/>
  <c r="R109" i="7"/>
  <c r="U109" i="7" s="1"/>
  <c r="F111" i="7" s="1"/>
  <c r="U111" i="7" s="1"/>
  <c r="E137" i="6" s="1"/>
  <c r="R103" i="7"/>
  <c r="R86" i="7"/>
  <c r="U86" i="7" s="1"/>
  <c r="F91" i="7" s="1"/>
  <c r="R72" i="7"/>
  <c r="U72" i="7" s="1"/>
  <c r="R26" i="7"/>
  <c r="R25" i="7"/>
  <c r="R9" i="7"/>
  <c r="U9" i="7" s="1"/>
  <c r="F11" i="7" s="1"/>
  <c r="U11" i="7" s="1"/>
  <c r="E17" i="6" s="1"/>
  <c r="D21" i="3"/>
  <c r="D20" i="3"/>
  <c r="V151" i="6" l="1"/>
  <c r="V153" i="6"/>
  <c r="F75" i="7"/>
  <c r="E98" i="6"/>
  <c r="I17" i="6"/>
  <c r="M17" i="6" s="1"/>
  <c r="V148" i="6"/>
  <c r="V12" i="6"/>
  <c r="O22" i="15"/>
  <c r="O23" i="15"/>
  <c r="I18" i="6" l="1"/>
  <c r="H7" i="5" s="1"/>
  <c r="D19" i="3"/>
  <c r="D18" i="3"/>
  <c r="I7" i="5" l="1"/>
  <c r="D11" i="3"/>
  <c r="G25" i="3" l="1"/>
  <c r="G8" i="3"/>
  <c r="H25" i="3" l="1"/>
  <c r="H8" i="3"/>
  <c r="D17" i="3" l="1"/>
  <c r="D16" i="3"/>
  <c r="D15" i="3"/>
  <c r="H77" i="6"/>
  <c r="L77" i="6" s="1"/>
  <c r="H76" i="6"/>
  <c r="L76" i="6" s="1"/>
  <c r="C14" i="5"/>
  <c r="U74" i="6"/>
  <c r="T74" i="6"/>
  <c r="U73" i="6"/>
  <c r="V73" i="6" s="1"/>
  <c r="U72" i="6"/>
  <c r="T72" i="6"/>
  <c r="R60" i="7"/>
  <c r="U60" i="7" s="1"/>
  <c r="F63" i="7" s="1"/>
  <c r="U63" i="7" s="1"/>
  <c r="E77" i="6" s="1"/>
  <c r="R59" i="7"/>
  <c r="U59" i="7" s="1"/>
  <c r="F62" i="7" s="1"/>
  <c r="U62" i="7" s="1"/>
  <c r="E76" i="6" s="1"/>
  <c r="O13" i="15"/>
  <c r="F74" i="6" l="1"/>
  <c r="L74" i="6" s="1"/>
  <c r="I77" i="6"/>
  <c r="M77" i="6" s="1"/>
  <c r="I76" i="6"/>
  <c r="M76" i="6" s="1"/>
  <c r="V72" i="6"/>
  <c r="V74" i="6"/>
  <c r="G74" i="6" l="1"/>
  <c r="M74" i="6" s="1"/>
  <c r="I78" i="6"/>
  <c r="H14" i="5" s="1"/>
  <c r="I14" i="5" s="1"/>
  <c r="G31" i="3" s="1"/>
  <c r="H31" i="3" s="1"/>
  <c r="G78" i="6" l="1"/>
  <c r="M78" i="6" s="1"/>
  <c r="G14" i="3"/>
  <c r="B13" i="5"/>
  <c r="F14" i="5" l="1"/>
  <c r="G14" i="5" s="1"/>
  <c r="E31" i="3" s="1"/>
  <c r="B17" i="5"/>
  <c r="K31" i="3" l="1"/>
  <c r="F31" i="3"/>
  <c r="L31" i="3" s="1"/>
  <c r="L14" i="5"/>
  <c r="M14" i="5"/>
  <c r="C17" i="5"/>
  <c r="B11" i="5"/>
  <c r="D17" i="5"/>
  <c r="D12" i="5"/>
  <c r="C12" i="5"/>
  <c r="B13" i="3" s="1"/>
  <c r="B12" i="5"/>
  <c r="L108" i="6"/>
  <c r="L107" i="6"/>
  <c r="L106" i="6"/>
  <c r="L105" i="6"/>
  <c r="H61" i="6"/>
  <c r="L61" i="6" s="1"/>
  <c r="H60" i="6"/>
  <c r="L60" i="6" s="1"/>
  <c r="H59" i="6"/>
  <c r="E128" i="6"/>
  <c r="U103" i="6"/>
  <c r="T103" i="6"/>
  <c r="U102" i="6"/>
  <c r="V102" i="6" s="1"/>
  <c r="U101" i="6"/>
  <c r="T101" i="6"/>
  <c r="U57" i="6"/>
  <c r="T57" i="6"/>
  <c r="U56" i="6"/>
  <c r="V56" i="6" s="1"/>
  <c r="U55" i="6"/>
  <c r="T55" i="6"/>
  <c r="U91" i="7"/>
  <c r="E106" i="6" s="1"/>
  <c r="R88" i="7"/>
  <c r="U88" i="7" s="1"/>
  <c r="F93" i="7" s="1"/>
  <c r="R87" i="7"/>
  <c r="U87" i="7" s="1"/>
  <c r="F92" i="7" s="1"/>
  <c r="R85" i="7"/>
  <c r="U85" i="7" s="1"/>
  <c r="F90" i="7" s="1"/>
  <c r="R47" i="7"/>
  <c r="U47" i="7" s="1"/>
  <c r="F51" i="7" s="1"/>
  <c r="U51" i="7" s="1"/>
  <c r="E61" i="6" s="1"/>
  <c r="R46" i="7"/>
  <c r="U46" i="7" s="1"/>
  <c r="F50" i="7" s="1"/>
  <c r="U50" i="7" s="1"/>
  <c r="E60" i="6" s="1"/>
  <c r="R45" i="7"/>
  <c r="U45" i="7" s="1"/>
  <c r="F49" i="7" s="1"/>
  <c r="U49" i="7" s="1"/>
  <c r="E59" i="6" s="1"/>
  <c r="V55" i="6" l="1"/>
  <c r="V101" i="6"/>
  <c r="V103" i="6"/>
  <c r="V57" i="6"/>
  <c r="I61" i="6"/>
  <c r="M61" i="6" s="1"/>
  <c r="U93" i="7"/>
  <c r="E108" i="6" s="1"/>
  <c r="I108" i="6" s="1"/>
  <c r="M108" i="6" s="1"/>
  <c r="U92" i="7"/>
  <c r="E107" i="6" s="1"/>
  <c r="I107" i="6" s="1"/>
  <c r="M107" i="6" s="1"/>
  <c r="U90" i="7"/>
  <c r="E105" i="6" s="1"/>
  <c r="I105" i="6" s="1"/>
  <c r="I60" i="6"/>
  <c r="M60" i="6" s="1"/>
  <c r="I106" i="6"/>
  <c r="M106" i="6" s="1"/>
  <c r="I59" i="6"/>
  <c r="L59" i="6"/>
  <c r="O14" i="15"/>
  <c r="O15" i="15"/>
  <c r="O16" i="15"/>
  <c r="O18" i="15"/>
  <c r="O19" i="15"/>
  <c r="O21" i="15"/>
  <c r="O11" i="15"/>
  <c r="F57" i="6" s="1"/>
  <c r="G57" i="6" s="1"/>
  <c r="G62" i="6" s="1"/>
  <c r="F12" i="5" s="1"/>
  <c r="G12" i="5" s="1"/>
  <c r="O12" i="15"/>
  <c r="F66" i="6" s="1"/>
  <c r="M105" i="6" l="1"/>
  <c r="I109" i="6"/>
  <c r="H17" i="5" s="1"/>
  <c r="I17" i="5" s="1"/>
  <c r="F103" i="6"/>
  <c r="L103" i="6" s="1"/>
  <c r="E13" i="3"/>
  <c r="F13" i="3" s="1"/>
  <c r="E30" i="3"/>
  <c r="L57" i="6"/>
  <c r="M57" i="6"/>
  <c r="I62" i="6"/>
  <c r="H12" i="5" s="1"/>
  <c r="L12" i="5" s="1"/>
  <c r="M59" i="6"/>
  <c r="D19" i="5"/>
  <c r="D18" i="5"/>
  <c r="D16" i="5"/>
  <c r="D15" i="5"/>
  <c r="D13" i="5"/>
  <c r="D11" i="5"/>
  <c r="D10" i="5"/>
  <c r="D9" i="5"/>
  <c r="D8" i="5"/>
  <c r="D6" i="5"/>
  <c r="C19" i="5"/>
  <c r="C16" i="5"/>
  <c r="C15" i="5"/>
  <c r="C11" i="5"/>
  <c r="B12" i="3" s="1"/>
  <c r="C6" i="5"/>
  <c r="B7" i="3" s="1"/>
  <c r="B19" i="5"/>
  <c r="B18" i="5"/>
  <c r="B16" i="5"/>
  <c r="B15" i="5"/>
  <c r="B10" i="5"/>
  <c r="B9" i="5"/>
  <c r="B8" i="5"/>
  <c r="B6" i="5"/>
  <c r="U142" i="6"/>
  <c r="V142" i="6" s="1"/>
  <c r="U143" i="6"/>
  <c r="T143" i="6"/>
  <c r="U141" i="6"/>
  <c r="T141" i="6"/>
  <c r="H132" i="6"/>
  <c r="L132" i="6" s="1"/>
  <c r="H131" i="6"/>
  <c r="L131" i="6" s="1"/>
  <c r="H130" i="6"/>
  <c r="L130" i="6" s="1"/>
  <c r="U133" i="6"/>
  <c r="T133" i="6"/>
  <c r="U132" i="6"/>
  <c r="V132" i="6" s="1"/>
  <c r="U131" i="6"/>
  <c r="T131" i="6"/>
  <c r="H98" i="6"/>
  <c r="L98" i="6" s="1"/>
  <c r="U96" i="6"/>
  <c r="T96" i="6"/>
  <c r="U95" i="6"/>
  <c r="V95" i="6" s="1"/>
  <c r="U94" i="6"/>
  <c r="T94" i="6"/>
  <c r="H91" i="6"/>
  <c r="L91" i="6" s="1"/>
  <c r="H90" i="6"/>
  <c r="L90" i="6" s="1"/>
  <c r="U88" i="6"/>
  <c r="T88" i="6"/>
  <c r="U87" i="6"/>
  <c r="V87" i="6" s="1"/>
  <c r="U86" i="6"/>
  <c r="T86" i="6"/>
  <c r="H69" i="6"/>
  <c r="L69" i="6" s="1"/>
  <c r="H68" i="6"/>
  <c r="L68" i="6" s="1"/>
  <c r="U66" i="6"/>
  <c r="T66" i="6"/>
  <c r="U65" i="6"/>
  <c r="V65" i="6" s="1"/>
  <c r="U64" i="6"/>
  <c r="T64" i="6"/>
  <c r="H52" i="6"/>
  <c r="L52" i="6" s="1"/>
  <c r="H51" i="6"/>
  <c r="L51" i="6" s="1"/>
  <c r="H50" i="6"/>
  <c r="L50" i="6" s="1"/>
  <c r="U48" i="6"/>
  <c r="T48" i="6"/>
  <c r="U47" i="6"/>
  <c r="V47" i="6" s="1"/>
  <c r="U46" i="6"/>
  <c r="T46" i="6"/>
  <c r="H41" i="6"/>
  <c r="L41" i="6" s="1"/>
  <c r="H40" i="6"/>
  <c r="L40" i="6" s="1"/>
  <c r="U38" i="6"/>
  <c r="T38" i="6"/>
  <c r="U37" i="6"/>
  <c r="V37" i="6" s="1"/>
  <c r="U36" i="6"/>
  <c r="T36" i="6"/>
  <c r="H33" i="6"/>
  <c r="H32" i="6"/>
  <c r="L32" i="6" s="1"/>
  <c r="H25" i="6"/>
  <c r="L25" i="6" s="1"/>
  <c r="H24" i="6"/>
  <c r="L24" i="6" s="1"/>
  <c r="H10" i="6"/>
  <c r="G103" i="6" l="1"/>
  <c r="M103" i="6" s="1"/>
  <c r="F30" i="3"/>
  <c r="G17" i="3"/>
  <c r="H17" i="3" s="1"/>
  <c r="G34" i="3"/>
  <c r="H34" i="3" s="1"/>
  <c r="M62" i="6"/>
  <c r="I12" i="5"/>
  <c r="V143" i="6"/>
  <c r="V133" i="6"/>
  <c r="V96" i="6"/>
  <c r="V141" i="6"/>
  <c r="V64" i="6"/>
  <c r="V46" i="6"/>
  <c r="V131" i="6"/>
  <c r="V86" i="6"/>
  <c r="V94" i="6"/>
  <c r="V88" i="6"/>
  <c r="V66" i="6"/>
  <c r="V48" i="6"/>
  <c r="V38" i="6"/>
  <c r="V36" i="6"/>
  <c r="L10" i="6"/>
  <c r="G109" i="6" l="1"/>
  <c r="M109" i="6" s="1"/>
  <c r="G13" i="3"/>
  <c r="H13" i="3" s="1"/>
  <c r="L13" i="3" s="1"/>
  <c r="G30" i="3"/>
  <c r="M12" i="5"/>
  <c r="R66" i="7"/>
  <c r="U66" i="7" s="1"/>
  <c r="F69" i="7" s="1"/>
  <c r="R54" i="7"/>
  <c r="U54" i="7" s="1"/>
  <c r="R33" i="7"/>
  <c r="U33" i="7" s="1"/>
  <c r="F37" i="7" s="1"/>
  <c r="U37" i="7" s="1"/>
  <c r="E52" i="6" s="1"/>
  <c r="I52" i="6" s="1"/>
  <c r="M52" i="6" s="1"/>
  <c r="R32" i="7"/>
  <c r="U32" i="7" s="1"/>
  <c r="F36" i="7" s="1"/>
  <c r="U36" i="7" s="1"/>
  <c r="E51" i="6" s="1"/>
  <c r="I51" i="6" s="1"/>
  <c r="M51" i="6" s="1"/>
  <c r="R20" i="7"/>
  <c r="U20" i="7" s="1"/>
  <c r="F23" i="7" s="1"/>
  <c r="U23" i="7" s="1"/>
  <c r="E33" i="6" s="1"/>
  <c r="U26" i="7"/>
  <c r="R14" i="7"/>
  <c r="U14" i="7" s="1"/>
  <c r="F17" i="7" s="1"/>
  <c r="U17" i="7" s="1"/>
  <c r="E25" i="6" s="1"/>
  <c r="I25" i="6" s="1"/>
  <c r="M25" i="6" s="1"/>
  <c r="F17" i="5" l="1"/>
  <c r="L17" i="5" s="1"/>
  <c r="M17" i="5" s="1"/>
  <c r="K13" i="3"/>
  <c r="H30" i="3"/>
  <c r="L30" i="3" s="1"/>
  <c r="K30" i="3"/>
  <c r="U69" i="7"/>
  <c r="E91" i="6" s="1"/>
  <c r="I91" i="6" s="1"/>
  <c r="M91" i="6" s="1"/>
  <c r="F57" i="7"/>
  <c r="U57" i="7" s="1"/>
  <c r="E69" i="6" s="1"/>
  <c r="I69" i="6" s="1"/>
  <c r="M69" i="6" s="1"/>
  <c r="E41" i="6"/>
  <c r="I41" i="6" s="1"/>
  <c r="M41" i="6" s="1"/>
  <c r="F29" i="7"/>
  <c r="U29" i="7" s="1"/>
  <c r="U103" i="7"/>
  <c r="F107" i="7" s="1"/>
  <c r="U107" i="7" s="1"/>
  <c r="E132" i="6" s="1"/>
  <c r="I132" i="6" s="1"/>
  <c r="M132" i="6" s="1"/>
  <c r="R102" i="7"/>
  <c r="U102" i="7" s="1"/>
  <c r="F106" i="7" s="1"/>
  <c r="U106" i="7" s="1"/>
  <c r="E131" i="6" s="1"/>
  <c r="I131" i="6" s="1"/>
  <c r="M131" i="6" s="1"/>
  <c r="R101" i="7"/>
  <c r="U101" i="7" s="1"/>
  <c r="F105" i="7" s="1"/>
  <c r="U105" i="7" s="1"/>
  <c r="E130" i="6" s="1"/>
  <c r="I130" i="6" s="1"/>
  <c r="R96" i="7"/>
  <c r="U96" i="7" s="1"/>
  <c r="F99" i="7" s="1"/>
  <c r="U99" i="7" s="1"/>
  <c r="R95" i="7"/>
  <c r="U95" i="7" s="1"/>
  <c r="F98" i="7" s="1"/>
  <c r="U98" i="7" s="1"/>
  <c r="R71" i="7"/>
  <c r="U71" i="7" s="1"/>
  <c r="R65" i="7"/>
  <c r="U65" i="7" s="1"/>
  <c r="R53" i="7"/>
  <c r="U53" i="7" s="1"/>
  <c r="R31" i="7"/>
  <c r="U31" i="7" s="1"/>
  <c r="F35" i="7" s="1"/>
  <c r="U35" i="7" s="1"/>
  <c r="E50" i="6" s="1"/>
  <c r="I50" i="6" s="1"/>
  <c r="U25" i="7"/>
  <c r="R19" i="7"/>
  <c r="U19" i="7" s="1"/>
  <c r="F22" i="7" s="1"/>
  <c r="U22" i="7" s="1"/>
  <c r="E32" i="6" s="1"/>
  <c r="R13" i="7"/>
  <c r="U13" i="7" s="1"/>
  <c r="R5" i="7"/>
  <c r="U5" i="7" s="1"/>
  <c r="F7" i="7" s="1"/>
  <c r="T16" i="9"/>
  <c r="T14" i="9"/>
  <c r="AT14" i="9" s="1"/>
  <c r="I19" i="11"/>
  <c r="I8" i="11"/>
  <c r="K7" i="12"/>
  <c r="J12" i="11" s="1"/>
  <c r="O5" i="15"/>
  <c r="F8" i="6" s="1"/>
  <c r="O6" i="15"/>
  <c r="F15" i="6" s="1"/>
  <c r="O7" i="15"/>
  <c r="F22" i="6" s="1"/>
  <c r="O8" i="15"/>
  <c r="F30" i="6" s="1"/>
  <c r="O9" i="15"/>
  <c r="F38" i="6" s="1"/>
  <c r="O10" i="15"/>
  <c r="F48" i="6" s="1"/>
  <c r="F88" i="6"/>
  <c r="F96" i="6"/>
  <c r="AF36" i="9"/>
  <c r="K8" i="12"/>
  <c r="J17" i="11" s="1"/>
  <c r="F128" i="6"/>
  <c r="G17" i="5" l="1"/>
  <c r="E17" i="3" s="1"/>
  <c r="F17" i="3" s="1"/>
  <c r="L17" i="3" s="1"/>
  <c r="G15" i="6"/>
  <c r="L15" i="6"/>
  <c r="U75" i="7"/>
  <c r="F74" i="7"/>
  <c r="U74" i="7" s="1"/>
  <c r="I98" i="6"/>
  <c r="L48" i="6"/>
  <c r="G48" i="6"/>
  <c r="L38" i="6"/>
  <c r="G38" i="6"/>
  <c r="L8" i="6"/>
  <c r="G8" i="6"/>
  <c r="L128" i="6"/>
  <c r="G128" i="6"/>
  <c r="L22" i="6"/>
  <c r="G22" i="6"/>
  <c r="J6" i="11"/>
  <c r="AB6" i="11" s="1"/>
  <c r="L96" i="6"/>
  <c r="G96" i="6"/>
  <c r="L88" i="6"/>
  <c r="G88" i="6"/>
  <c r="L66" i="6"/>
  <c r="G66" i="6"/>
  <c r="M130" i="6"/>
  <c r="I133" i="6"/>
  <c r="F68" i="7"/>
  <c r="U68" i="7" s="1"/>
  <c r="E90" i="6" s="1"/>
  <c r="I90" i="6" s="1"/>
  <c r="F56" i="7"/>
  <c r="U56" i="7" s="1"/>
  <c r="M50" i="6"/>
  <c r="I53" i="6"/>
  <c r="F28" i="7"/>
  <c r="U28" i="7" s="1"/>
  <c r="E40" i="6" s="1"/>
  <c r="I40" i="6" s="1"/>
  <c r="F16" i="7"/>
  <c r="U16" i="7" s="1"/>
  <c r="E24" i="6" s="1"/>
  <c r="I24" i="6" s="1"/>
  <c r="U7" i="7"/>
  <c r="E10" i="6" s="1"/>
  <c r="I10" i="6" s="1"/>
  <c r="A2" i="16"/>
  <c r="A2" i="15"/>
  <c r="A2" i="14"/>
  <c r="E25" i="12"/>
  <c r="E24" i="12"/>
  <c r="E23" i="12"/>
  <c r="E22" i="12"/>
  <c r="E21" i="12"/>
  <c r="AA19" i="11" s="1"/>
  <c r="Z19" i="11" s="1"/>
  <c r="AB17" i="11"/>
  <c r="Z17" i="11" s="1"/>
  <c r="AC16" i="11"/>
  <c r="AB12" i="11"/>
  <c r="AC11" i="11"/>
  <c r="AA10" i="11"/>
  <c r="AC5" i="11"/>
  <c r="AC4" i="11" s="1"/>
  <c r="I4" i="10" s="1"/>
  <c r="Q24" i="9" s="1"/>
  <c r="AE106" i="9"/>
  <c r="AR102" i="9"/>
  <c r="BM102" i="9" s="1"/>
  <c r="AF98" i="9"/>
  <c r="AA98" i="9"/>
  <c r="AL98" i="9" s="1"/>
  <c r="BQ102" i="9" s="1"/>
  <c r="DA94" i="9"/>
  <c r="AF85" i="9"/>
  <c r="AU81" i="9"/>
  <c r="DA77" i="9"/>
  <c r="AO67" i="9"/>
  <c r="BU66" i="9"/>
  <c r="AO66" i="9"/>
  <c r="AO65" i="9"/>
  <c r="R61" i="9"/>
  <c r="AO61" i="9" s="1"/>
  <c r="L61" i="9"/>
  <c r="AI61" i="9" s="1"/>
  <c r="AS57" i="9"/>
  <c r="AK57" i="9"/>
  <c r="AD55" i="9"/>
  <c r="X55" i="9"/>
  <c r="AP55" i="9" s="1"/>
  <c r="U55" i="9"/>
  <c r="AM55" i="9" s="1"/>
  <c r="AD53" i="9"/>
  <c r="BB57" i="9" s="1"/>
  <c r="L53" i="9"/>
  <c r="AX57" i="9" s="1"/>
  <c r="AD51" i="9"/>
  <c r="AE59" i="9" s="1"/>
  <c r="L51" i="9"/>
  <c r="AP49" i="9"/>
  <c r="AX61" i="9" s="1"/>
  <c r="Y49" i="9"/>
  <c r="AH55" i="9" s="1"/>
  <c r="K49" i="9"/>
  <c r="AN38" i="9"/>
  <c r="AD38" i="9"/>
  <c r="BC36" i="9"/>
  <c r="AS36" i="9"/>
  <c r="BJ36" i="9" s="1"/>
  <c r="CZ36" i="9" s="1"/>
  <c r="AJ31" i="9"/>
  <c r="AJ30" i="9"/>
  <c r="AJ29" i="9"/>
  <c r="BI16" i="9"/>
  <c r="AF16" i="9"/>
  <c r="BD16" i="9" s="1"/>
  <c r="BI14" i="9"/>
  <c r="AF14" i="9"/>
  <c r="BD14" i="9" s="1"/>
  <c r="AL8" i="9"/>
  <c r="AF8" i="9"/>
  <c r="AR8" i="9" s="1"/>
  <c r="I6" i="8"/>
  <c r="I5" i="8"/>
  <c r="A2" i="7"/>
  <c r="U30" i="6"/>
  <c r="T30" i="6"/>
  <c r="U29" i="6"/>
  <c r="V29" i="6" s="1"/>
  <c r="U28" i="6"/>
  <c r="T28" i="6"/>
  <c r="U19" i="6"/>
  <c r="T19" i="6"/>
  <c r="U11" i="6"/>
  <c r="T11" i="6"/>
  <c r="U10" i="6"/>
  <c r="T10" i="6"/>
  <c r="U9" i="6"/>
  <c r="T9" i="6"/>
  <c r="A2" i="6"/>
  <c r="A2" i="5"/>
  <c r="A2" i="3"/>
  <c r="A2" i="2"/>
  <c r="BF81" i="9" l="1"/>
  <c r="AK85" i="9" s="1"/>
  <c r="CY85" i="9" s="1"/>
  <c r="CX85" i="9" s="1"/>
  <c r="AA8" i="11"/>
  <c r="Z8" i="11" s="1"/>
  <c r="AU55" i="9"/>
  <c r="AO57" i="9" s="1"/>
  <c r="BO14" i="9"/>
  <c r="E34" i="3"/>
  <c r="F34" i="3" s="1"/>
  <c r="L34" i="3" s="1"/>
  <c r="E68" i="6"/>
  <c r="I68" i="6" s="1"/>
  <c r="K17" i="3"/>
  <c r="G18" i="6"/>
  <c r="M15" i="6"/>
  <c r="I99" i="6"/>
  <c r="H16" i="5" s="1"/>
  <c r="M98" i="6"/>
  <c r="G99" i="6"/>
  <c r="F16" i="5" s="1"/>
  <c r="M96" i="6"/>
  <c r="G11" i="6"/>
  <c r="F6" i="5" s="1"/>
  <c r="M8" i="6"/>
  <c r="M22" i="6"/>
  <c r="G26" i="6"/>
  <c r="F8" i="5" s="1"/>
  <c r="G53" i="6"/>
  <c r="F11" i="5" s="1"/>
  <c r="G11" i="5" s="1"/>
  <c r="M48" i="6"/>
  <c r="M128" i="6"/>
  <c r="G133" i="6"/>
  <c r="G42" i="6"/>
  <c r="F10" i="5" s="1"/>
  <c r="M38" i="6"/>
  <c r="G92" i="6"/>
  <c r="F15" i="5" s="1"/>
  <c r="M88" i="6"/>
  <c r="G70" i="6"/>
  <c r="M66" i="6"/>
  <c r="H19" i="5"/>
  <c r="M90" i="6"/>
  <c r="I92" i="6"/>
  <c r="H11" i="5"/>
  <c r="M40" i="6"/>
  <c r="I42" i="6"/>
  <c r="M24" i="6"/>
  <c r="I26" i="6"/>
  <c r="I11" i="6"/>
  <c r="M10" i="6"/>
  <c r="V30" i="6"/>
  <c r="AU38" i="9"/>
  <c r="CZ38" i="9" s="1"/>
  <c r="AN43" i="9" s="1"/>
  <c r="I33" i="6"/>
  <c r="M33" i="6" s="1"/>
  <c r="AA4" i="11"/>
  <c r="G4" i="10" s="1"/>
  <c r="P22" i="9" s="1"/>
  <c r="V28" i="6"/>
  <c r="V9" i="6"/>
  <c r="V10" i="6"/>
  <c r="I32" i="6"/>
  <c r="AA15" i="11"/>
  <c r="G6" i="10" s="1"/>
  <c r="P65" i="9" s="1"/>
  <c r="J18" i="11"/>
  <c r="AB18" i="11" s="1"/>
  <c r="Z18" i="11" s="1"/>
  <c r="G5" i="10"/>
  <c r="V11" i="6"/>
  <c r="L33" i="6"/>
  <c r="BO16" i="9"/>
  <c r="R18" i="9" s="1"/>
  <c r="CY18" i="9" s="1"/>
  <c r="AT16" i="9"/>
  <c r="V19" i="6"/>
  <c r="Z6" i="11"/>
  <c r="J7" i="11"/>
  <c r="AB7" i="11" s="1"/>
  <c r="Z7" i="11" s="1"/>
  <c r="AF43" i="9"/>
  <c r="CX36" i="9"/>
  <c r="Z12" i="11"/>
  <c r="Z16" i="11"/>
  <c r="AC15" i="11"/>
  <c r="I6" i="10" s="1"/>
  <c r="Q67" i="9" s="1"/>
  <c r="J13" i="11"/>
  <c r="AB13" i="11" s="1"/>
  <c r="Z13" i="11" s="1"/>
  <c r="BG57" i="9"/>
  <c r="Z5" i="11"/>
  <c r="AV8" i="9"/>
  <c r="BC102" i="9"/>
  <c r="CA102" i="9"/>
  <c r="Z11" i="11"/>
  <c r="AC10" i="11"/>
  <c r="I5" i="10" s="1"/>
  <c r="R31" i="9" s="1"/>
  <c r="K34" i="3" l="1"/>
  <c r="CZ81" i="9"/>
  <c r="Q89" i="9"/>
  <c r="CY92" i="9" s="1"/>
  <c r="T85" i="9"/>
  <c r="M68" i="6"/>
  <c r="I70" i="6"/>
  <c r="M70" i="6" s="1"/>
  <c r="F7" i="5"/>
  <c r="M18" i="6"/>
  <c r="E12" i="3"/>
  <c r="F12" i="3" s="1"/>
  <c r="E29" i="3"/>
  <c r="F13" i="5"/>
  <c r="G13" i="5" s="1"/>
  <c r="E14" i="3" s="1"/>
  <c r="M53" i="6"/>
  <c r="M99" i="6"/>
  <c r="F19" i="5"/>
  <c r="M133" i="6"/>
  <c r="AB10" i="11"/>
  <c r="H5" i="10" s="1"/>
  <c r="P30" i="9" s="1"/>
  <c r="AR30" i="9" s="1"/>
  <c r="H15" i="5"/>
  <c r="M92" i="6"/>
  <c r="H13" i="5"/>
  <c r="M42" i="6"/>
  <c r="H10" i="5"/>
  <c r="H8" i="5"/>
  <c r="I8" i="5" s="1"/>
  <c r="M26" i="6"/>
  <c r="H6" i="5"/>
  <c r="G7" i="3" s="1"/>
  <c r="M11" i="6"/>
  <c r="M32" i="6"/>
  <c r="I34" i="6"/>
  <c r="CX38" i="9"/>
  <c r="AS31" i="9"/>
  <c r="DA32" i="9" s="1"/>
  <c r="V44" i="9" s="1"/>
  <c r="AB15" i="11"/>
  <c r="H6" i="10" s="1"/>
  <c r="P66" i="9" s="1"/>
  <c r="AZ66" i="9" s="1"/>
  <c r="I19" i="5"/>
  <c r="Q90" i="9"/>
  <c r="CZ92" i="9" s="1"/>
  <c r="CZ77" i="9" s="1"/>
  <c r="H5" i="8" s="1"/>
  <c r="F136" i="6" s="1"/>
  <c r="G136" i="6" s="1"/>
  <c r="CX81" i="9"/>
  <c r="Q42" i="9"/>
  <c r="AB22" i="9"/>
  <c r="AA29" i="9"/>
  <c r="AC23" i="9"/>
  <c r="AA30" i="9"/>
  <c r="AA31" i="9"/>
  <c r="AB24" i="9"/>
  <c r="AL24" i="9"/>
  <c r="DA25" i="9" s="1"/>
  <c r="L30" i="6"/>
  <c r="G30" i="6"/>
  <c r="AP59" i="9"/>
  <c r="BY66" i="9" s="1"/>
  <c r="AQ63" i="9"/>
  <c r="AK59" i="9"/>
  <c r="BE62" i="9"/>
  <c r="AB59" i="9"/>
  <c r="AB4" i="11"/>
  <c r="T29" i="9"/>
  <c r="AT29" i="9" s="1"/>
  <c r="AJ106" i="9"/>
  <c r="CY106" i="9" s="1"/>
  <c r="CZ102" i="9"/>
  <c r="T106" i="9"/>
  <c r="AK22" i="9"/>
  <c r="M136" i="6" l="1"/>
  <c r="G138" i="6"/>
  <c r="G7" i="5"/>
  <c r="L7" i="5"/>
  <c r="G19" i="3"/>
  <c r="H19" i="3" s="1"/>
  <c r="G36" i="3"/>
  <c r="H36" i="3" s="1"/>
  <c r="G9" i="3"/>
  <c r="H9" i="3" s="1"/>
  <c r="G26" i="3"/>
  <c r="H26" i="3" s="1"/>
  <c r="F14" i="3"/>
  <c r="F29" i="3"/>
  <c r="AN32" i="9"/>
  <c r="Z15" i="11"/>
  <c r="F5" i="10"/>
  <c r="Z10" i="11"/>
  <c r="F6" i="10"/>
  <c r="CZ32" i="9"/>
  <c r="Y43" i="9" s="1"/>
  <c r="I16" i="5"/>
  <c r="H9" i="5"/>
  <c r="I9" i="5" s="1"/>
  <c r="L13" i="5"/>
  <c r="I13" i="5"/>
  <c r="H7" i="3"/>
  <c r="I6" i="5"/>
  <c r="M30" i="6"/>
  <c r="G34" i="6"/>
  <c r="I10" i="5"/>
  <c r="L19" i="5"/>
  <c r="M19" i="5" s="1"/>
  <c r="Q111" i="9"/>
  <c r="CZ113" i="9" s="1"/>
  <c r="CZ94" i="9" s="1"/>
  <c r="H6" i="8" s="1"/>
  <c r="F141" i="6" s="1"/>
  <c r="G141" i="6" s="1"/>
  <c r="CX102" i="9"/>
  <c r="H4" i="10"/>
  <c r="Z4" i="11"/>
  <c r="I15" i="5"/>
  <c r="G19" i="5"/>
  <c r="Q110" i="9"/>
  <c r="CX106" i="9"/>
  <c r="BJ66" i="9"/>
  <c r="AB67" i="9"/>
  <c r="AB66" i="9"/>
  <c r="AB65" i="9"/>
  <c r="AU65" i="9"/>
  <c r="CF66" i="9"/>
  <c r="CZ68" i="9" s="1"/>
  <c r="Y73" i="9" s="1"/>
  <c r="R92" i="9"/>
  <c r="CY25" i="9"/>
  <c r="CX92" i="9"/>
  <c r="CX77" i="9" s="1"/>
  <c r="CY77" i="9"/>
  <c r="G5" i="8" s="1"/>
  <c r="AV67" i="9"/>
  <c r="DA68" i="9" s="1"/>
  <c r="X74" i="9" s="1"/>
  <c r="AC44" i="9"/>
  <c r="DA45" i="9" s="1"/>
  <c r="Q44" i="9"/>
  <c r="F5" i="8" l="1"/>
  <c r="H137" i="6"/>
  <c r="M141" i="6"/>
  <c r="G143" i="6"/>
  <c r="F20" i="5"/>
  <c r="E8" i="3"/>
  <c r="E25" i="3"/>
  <c r="M7" i="5"/>
  <c r="E19" i="3"/>
  <c r="F19" i="3" s="1"/>
  <c r="L19" i="3" s="1"/>
  <c r="E36" i="3"/>
  <c r="G15" i="3"/>
  <c r="H15" i="3" s="1"/>
  <c r="G32" i="3"/>
  <c r="H32" i="3" s="1"/>
  <c r="G16" i="3"/>
  <c r="H16" i="3" s="1"/>
  <c r="G33" i="3"/>
  <c r="H33" i="3" s="1"/>
  <c r="G11" i="3"/>
  <c r="H11" i="3" s="1"/>
  <c r="G28" i="3"/>
  <c r="H28" i="3" s="1"/>
  <c r="G10" i="3"/>
  <c r="H10" i="3" s="1"/>
  <c r="G27" i="3"/>
  <c r="H27" i="3" s="1"/>
  <c r="G24" i="3"/>
  <c r="H24" i="3" s="1"/>
  <c r="CX32" i="9"/>
  <c r="M34" i="6"/>
  <c r="F9" i="5"/>
  <c r="G9" i="5" s="1"/>
  <c r="M13" i="5"/>
  <c r="L11" i="5"/>
  <c r="I11" i="5"/>
  <c r="L6" i="5"/>
  <c r="G6" i="5"/>
  <c r="AQ68" i="9"/>
  <c r="CY68" i="9"/>
  <c r="CY113" i="9"/>
  <c r="R113" i="9"/>
  <c r="Q23" i="9"/>
  <c r="AL23" i="9" s="1"/>
  <c r="F4" i="10"/>
  <c r="Q74" i="9"/>
  <c r="AF74" i="9"/>
  <c r="DA75" i="9" s="1"/>
  <c r="DA4" i="9" s="1"/>
  <c r="L10" i="5"/>
  <c r="G10" i="5"/>
  <c r="Y42" i="9"/>
  <c r="AH42" i="9"/>
  <c r="F21" i="5" l="1"/>
  <c r="G20" i="5"/>
  <c r="H20" i="5"/>
  <c r="I20" i="5" s="1"/>
  <c r="I137" i="6"/>
  <c r="F25" i="3"/>
  <c r="L25" i="3" s="1"/>
  <c r="K25" i="3"/>
  <c r="F8" i="3"/>
  <c r="L8" i="3" s="1"/>
  <c r="K8" i="3"/>
  <c r="K19" i="3"/>
  <c r="G29" i="3"/>
  <c r="E28" i="3"/>
  <c r="K36" i="3"/>
  <c r="F36" i="3"/>
  <c r="L36" i="3" s="1"/>
  <c r="E7" i="3"/>
  <c r="K7" i="3" s="1"/>
  <c r="E24" i="3"/>
  <c r="E27" i="3"/>
  <c r="M9" i="5"/>
  <c r="E10" i="3"/>
  <c r="M10" i="5"/>
  <c r="E11" i="3"/>
  <c r="M6" i="5"/>
  <c r="H14" i="3"/>
  <c r="K14" i="3"/>
  <c r="M11" i="5"/>
  <c r="G12" i="3"/>
  <c r="L9" i="5"/>
  <c r="CY45" i="9"/>
  <c r="I4" i="8"/>
  <c r="J114" i="6" s="1"/>
  <c r="K114" i="6" s="1"/>
  <c r="CY94" i="9"/>
  <c r="G6" i="8" s="1"/>
  <c r="CX113" i="9"/>
  <c r="CX94" i="9" s="1"/>
  <c r="CZ25" i="9"/>
  <c r="AG25" i="9"/>
  <c r="G8" i="5"/>
  <c r="L8" i="5"/>
  <c r="L15" i="5"/>
  <c r="M15" i="5" s="1"/>
  <c r="G15" i="5"/>
  <c r="AA72" i="9"/>
  <c r="CX68" i="9"/>
  <c r="G16" i="5"/>
  <c r="L16" i="5"/>
  <c r="M16" i="5" s="1"/>
  <c r="L14" i="3" l="1"/>
  <c r="M137" i="6"/>
  <c r="I138" i="6"/>
  <c r="M138" i="6" s="1"/>
  <c r="L20" i="5"/>
  <c r="M20" i="5" s="1"/>
  <c r="E20" i="3"/>
  <c r="G20" i="3"/>
  <c r="H20" i="3" s="1"/>
  <c r="F6" i="8"/>
  <c r="H142" i="6"/>
  <c r="I142" i="6" s="1"/>
  <c r="G21" i="5"/>
  <c r="F7" i="3"/>
  <c r="K28" i="3"/>
  <c r="F28" i="3"/>
  <c r="L28" i="3" s="1"/>
  <c r="F24" i="3"/>
  <c r="K24" i="3"/>
  <c r="E15" i="3"/>
  <c r="F15" i="3" s="1"/>
  <c r="L15" i="3" s="1"/>
  <c r="E32" i="3"/>
  <c r="F27" i="3"/>
  <c r="L27" i="3" s="1"/>
  <c r="K27" i="3"/>
  <c r="E26" i="3"/>
  <c r="E16" i="3"/>
  <c r="K16" i="3" s="1"/>
  <c r="E33" i="3"/>
  <c r="H29" i="3"/>
  <c r="K29" i="3"/>
  <c r="M114" i="6"/>
  <c r="K115" i="6"/>
  <c r="J18" i="5" s="1"/>
  <c r="F11" i="3"/>
  <c r="L11" i="3" s="1"/>
  <c r="K11" i="3"/>
  <c r="M8" i="5"/>
  <c r="E9" i="3"/>
  <c r="K10" i="3"/>
  <c r="F10" i="3"/>
  <c r="L10" i="3" s="1"/>
  <c r="K12" i="3"/>
  <c r="H12" i="3"/>
  <c r="AJ72" i="9"/>
  <c r="Q72" i="9"/>
  <c r="AV43" i="9"/>
  <c r="Q43" i="9"/>
  <c r="CX25" i="9"/>
  <c r="K18" i="5" l="1"/>
  <c r="I18" i="3" s="1"/>
  <c r="J18" i="3" s="1"/>
  <c r="J6" i="3" s="1"/>
  <c r="L7" i="3"/>
  <c r="I143" i="6"/>
  <c r="M142" i="6"/>
  <c r="F20" i="3"/>
  <c r="L20" i="3" s="1"/>
  <c r="K20" i="3"/>
  <c r="E21" i="3"/>
  <c r="F16" i="3"/>
  <c r="L16" i="3" s="1"/>
  <c r="L24" i="3"/>
  <c r="L29" i="3"/>
  <c r="F32" i="3"/>
  <c r="L32" i="3" s="1"/>
  <c r="K32" i="3"/>
  <c r="F33" i="3"/>
  <c r="L33" i="3" s="1"/>
  <c r="K33" i="3"/>
  <c r="K15" i="3"/>
  <c r="K26" i="3"/>
  <c r="F26" i="3"/>
  <c r="L26" i="3" s="1"/>
  <c r="F9" i="3"/>
  <c r="K9" i="3"/>
  <c r="L12" i="3"/>
  <c r="CY75" i="9"/>
  <c r="CZ45" i="9"/>
  <c r="R45" i="9"/>
  <c r="I35" i="3" l="1"/>
  <c r="J35" i="3" s="1"/>
  <c r="J23" i="3" s="1"/>
  <c r="I7" i="19" s="1"/>
  <c r="I6" i="19"/>
  <c r="J6" i="19" s="1"/>
  <c r="H21" i="5"/>
  <c r="M143" i="6"/>
  <c r="F21" i="3"/>
  <c r="L9" i="3"/>
  <c r="Q73" i="9"/>
  <c r="AG73" i="9"/>
  <c r="CX45" i="9"/>
  <c r="CY4" i="9"/>
  <c r="J7" i="19" l="1"/>
  <c r="H10" i="2"/>
  <c r="G10" i="2"/>
  <c r="I21" i="5"/>
  <c r="L21" i="5"/>
  <c r="M21" i="5" s="1"/>
  <c r="G4" i="8"/>
  <c r="H113" i="6" s="1"/>
  <c r="I113" i="6" s="1"/>
  <c r="CZ75" i="9"/>
  <c r="R75" i="9"/>
  <c r="I10" i="2" l="1"/>
  <c r="J36" i="19"/>
  <c r="G21" i="3"/>
  <c r="I115" i="6"/>
  <c r="H18" i="5" s="1"/>
  <c r="I18" i="5" s="1"/>
  <c r="M113" i="6"/>
  <c r="CZ4" i="9"/>
  <c r="CX75" i="9"/>
  <c r="CX4" i="9" s="1"/>
  <c r="H21" i="3" l="1"/>
  <c r="K21" i="3"/>
  <c r="G18" i="3"/>
  <c r="H18" i="3" s="1"/>
  <c r="G35" i="3"/>
  <c r="H35" i="3" s="1"/>
  <c r="H4" i="8"/>
  <c r="H23" i="3" l="1"/>
  <c r="G7" i="19" s="1"/>
  <c r="H7" i="19" s="1"/>
  <c r="H7" i="2" s="1"/>
  <c r="H6" i="3"/>
  <c r="L21" i="3"/>
  <c r="F4" i="8"/>
  <c r="F112" i="6"/>
  <c r="G112" i="6" s="1"/>
  <c r="G6" i="19" l="1"/>
  <c r="H6" i="19" s="1"/>
  <c r="H8" i="2"/>
  <c r="H9" i="2" s="1"/>
  <c r="H16" i="2"/>
  <c r="G115" i="6"/>
  <c r="M112" i="6"/>
  <c r="H12" i="2" l="1"/>
  <c r="H21" i="2"/>
  <c r="H36" i="19"/>
  <c r="G7" i="2"/>
  <c r="I7" i="2" s="1"/>
  <c r="H11" i="2"/>
  <c r="F18" i="5"/>
  <c r="M115" i="6"/>
  <c r="G16" i="2" l="1"/>
  <c r="I16" i="2" s="1"/>
  <c r="G8" i="2"/>
  <c r="L18" i="5"/>
  <c r="M18" i="5" s="1"/>
  <c r="G18" i="5"/>
  <c r="G9" i="2" l="1"/>
  <c r="I8" i="2"/>
  <c r="E18" i="3"/>
  <c r="F18" i="3" s="1"/>
  <c r="F6" i="3" s="1"/>
  <c r="E35" i="3"/>
  <c r="I9" i="2" l="1"/>
  <c r="G21" i="2"/>
  <c r="I21" i="2" s="1"/>
  <c r="G12" i="2"/>
  <c r="I12" i="2" s="1"/>
  <c r="G11" i="2"/>
  <c r="L6" i="3"/>
  <c r="E6" i="19"/>
  <c r="K18" i="3"/>
  <c r="F35" i="3"/>
  <c r="K35" i="3"/>
  <c r="L18" i="3"/>
  <c r="I11" i="2" l="1"/>
  <c r="F23" i="3"/>
  <c r="E7" i="19" s="1"/>
  <c r="L35" i="3"/>
  <c r="F6" i="19"/>
  <c r="K6" i="19"/>
  <c r="G4" i="2" l="1"/>
  <c r="L6" i="19"/>
  <c r="L23" i="3"/>
  <c r="G6" i="2" l="1"/>
  <c r="F7" i="19"/>
  <c r="K7" i="19"/>
  <c r="G18" i="2" l="1"/>
  <c r="G22" i="2"/>
  <c r="G17" i="2"/>
  <c r="H4" i="2"/>
  <c r="H6" i="2" s="1"/>
  <c r="H22" i="2" s="1"/>
  <c r="F36" i="19"/>
  <c r="L36" i="19" s="1"/>
  <c r="L7" i="19"/>
  <c r="G23" i="2" l="1"/>
  <c r="G24" i="2" s="1"/>
  <c r="I22" i="2"/>
  <c r="I6" i="2"/>
  <c r="I4" i="2"/>
  <c r="H17" i="2"/>
  <c r="H18" i="2"/>
  <c r="H23" i="2" l="1"/>
  <c r="I23" i="2" s="1"/>
  <c r="G25" i="2"/>
  <c r="G26" i="2" s="1"/>
  <c r="I18" i="2"/>
  <c r="I17" i="2"/>
  <c r="G27" i="2" l="1"/>
  <c r="H24" i="2"/>
  <c r="G28" i="2" l="1"/>
  <c r="I24" i="2"/>
  <c r="H25" i="2"/>
  <c r="H26" i="2" l="1"/>
  <c r="H27" i="2" s="1"/>
  <c r="I25" i="2"/>
  <c r="H28" i="2" l="1"/>
  <c r="H29" i="2" s="1"/>
  <c r="I27" i="2"/>
  <c r="Y14" i="20" s="1"/>
  <c r="I26" i="2"/>
  <c r="I31" i="2" s="1"/>
  <c r="AF14" i="20" l="1"/>
  <c r="I28" i="2"/>
  <c r="AF24" i="20" l="1"/>
  <c r="G29" i="2"/>
  <c r="I29" i="2" s="1"/>
  <c r="L11" i="1"/>
  <c r="L10" i="1"/>
  <c r="AF25" i="20" l="1"/>
  <c r="AF26" i="20" s="1"/>
  <c r="AE11" i="20" s="1"/>
  <c r="J11" i="20" s="1"/>
  <c r="L12" i="1"/>
  <c r="L9" i="1" s="1"/>
  <c r="E11" i="1"/>
  <c r="E10" i="1"/>
  <c r="E9" i="1" l="1"/>
  <c r="E12" i="1"/>
</calcChain>
</file>

<file path=xl/sharedStrings.xml><?xml version="1.0" encoding="utf-8"?>
<sst xmlns="http://schemas.openxmlformats.org/spreadsheetml/2006/main" count="2188" uniqueCount="800">
  <si>
    <t>1. 열선 시스템 설치공사</t>
  </si>
  <si>
    <t>750×200이상×400</t>
  </si>
  <si>
    <t>금                             액</t>
  </si>
  <si>
    <t>COLDLEAD KIT 신설</t>
  </si>
  <si>
    <t>일 위 대 가 ( 기 타 )</t>
  </si>
  <si>
    <t>ⓟ건설기계대여대금지급보증서</t>
  </si>
  <si>
    <t xml:space="preserve">     스노우멜팅케이블</t>
  </si>
  <si>
    <t>일위대가 소요공수 산출표</t>
  </si>
  <si>
    <t xml:space="preserve">     판넬기초(BASE)</t>
  </si>
  <si>
    <t>순
공
사
원
가</t>
  </si>
  <si>
    <t xml:space="preserve"> 후렉시블, 40mm이상</t>
  </si>
  <si>
    <t>판넬기초(BASE) 신설</t>
  </si>
  <si>
    <t>파상형경질폴리에틸렌전선관</t>
  </si>
  <si>
    <t>1.아스팔트 포장절단[M]</t>
  </si>
  <si>
    <t>경  비 소수 1 미만 절하</t>
  </si>
  <si>
    <t>노무비 소수 1 미만 절하</t>
  </si>
  <si>
    <t>1/8*16/12*25/20</t>
  </si>
  <si>
    <t>재료비 소수 1 미만 절하</t>
  </si>
  <si>
    <t>파상형경질폴리에틸렌전선관 신설</t>
  </si>
  <si>
    <t>[(ⓒ+ⓓ+ⓖ) × 0.9%)]</t>
  </si>
  <si>
    <t xml:space="preserve">     파상형경질폴리에틸렌전선관</t>
  </si>
  <si>
    <t xml:space="preserve">     COLDLEAD KIT</t>
  </si>
  <si>
    <t xml:space="preserve">미적용 (1개월 이하 공사) </t>
  </si>
  <si>
    <t>2.공사안내표지판(대형) [EA]</t>
  </si>
  <si>
    <t>산    출    근    거</t>
  </si>
  <si>
    <t>3.교통안내표지판(소형) [EA]</t>
  </si>
  <si>
    <t>산      출      기      초</t>
  </si>
  <si>
    <t>1/8*16/12*25/20*24/15</t>
  </si>
  <si>
    <t>1/8*16/12*25/20*12/10</t>
  </si>
  <si>
    <t>1/8*16/12*25/20*24/5</t>
  </si>
  <si>
    <t>1/8*16/12*25/20*14/12</t>
  </si>
  <si>
    <t>스노우멜팅 케이블 外</t>
  </si>
  <si>
    <t>폐기물/잔토처리</t>
  </si>
  <si>
    <t>원 가 계 산 서</t>
  </si>
  <si>
    <t>품      명</t>
  </si>
  <si>
    <t>규      격</t>
  </si>
  <si>
    <t>합      계</t>
  </si>
  <si>
    <t>14￠×1000L</t>
  </si>
  <si>
    <t>[단위 : 원]</t>
  </si>
  <si>
    <t>(ⓕ × 0.68%)</t>
  </si>
  <si>
    <t>(ⓧ × 10%)</t>
  </si>
  <si>
    <t>ⓝ 산업안전보건관리비</t>
  </si>
  <si>
    <t>ⓛ 노인장기요양보험료</t>
  </si>
  <si>
    <t>(ⓕ × 3.56%)</t>
  </si>
  <si>
    <t>(ⓕ × 1.01%)</t>
  </si>
  <si>
    <t>ⓜ 퇴직공제부금비</t>
  </si>
  <si>
    <t>일위대가 목록표</t>
  </si>
  <si>
    <t xml:space="preserve">   가. 재료비</t>
  </si>
  <si>
    <t xml:space="preserve">     접지동봉</t>
  </si>
  <si>
    <t xml:space="preserve">   나. 노무비</t>
  </si>
  <si>
    <t>공       종</t>
  </si>
  <si>
    <t>수 량 산 출 서</t>
  </si>
  <si>
    <t>공      종</t>
  </si>
  <si>
    <t>경      비</t>
  </si>
  <si>
    <t>산  출  내  역</t>
  </si>
  <si>
    <t>도로보수용아스콘</t>
  </si>
  <si>
    <t>미적용 (그외)</t>
  </si>
  <si>
    <t>설비공사 원가계산</t>
  </si>
  <si>
    <t>공종별 집계표 참조</t>
  </si>
  <si>
    <t>미적용 (전기공사)</t>
  </si>
  <si>
    <t>14"×3.2mm</t>
  </si>
  <si>
    <t>(900*1800)</t>
  </si>
  <si>
    <t>(14"×3.2mm)</t>
  </si>
  <si>
    <t>(4.85kw)</t>
  </si>
  <si>
    <t>(320~400mm)</t>
  </si>
  <si>
    <t>320~400mm</t>
  </si>
  <si>
    <t>계산결과값 자리수</t>
  </si>
  <si>
    <t>2. 동력분무기</t>
  </si>
  <si>
    <t>산  출  근  거</t>
  </si>
  <si>
    <t>환 율 (/￦)</t>
  </si>
  <si>
    <t>재  료  비</t>
  </si>
  <si>
    <t>금  액</t>
  </si>
  <si>
    <t>ⓞ기타경비</t>
  </si>
  <si>
    <t>ⓗ 산재보험료</t>
  </si>
  <si>
    <t>비     목</t>
  </si>
  <si>
    <t>접지동봉 신설</t>
  </si>
  <si>
    <t>ⓑ 간접재료비</t>
  </si>
  <si>
    <t>교통신호수</t>
  </si>
  <si>
    <t>방습,절연키트</t>
  </si>
  <si>
    <t>ⓘ 고용보험료</t>
  </si>
  <si>
    <t>(ⓐ + ⓑ)</t>
  </si>
  <si>
    <t>ⓓ 직접노무비</t>
  </si>
  <si>
    <t>200m 미만</t>
  </si>
  <si>
    <t>(ⓓ + ⓔ)</t>
  </si>
  <si>
    <t>단  가</t>
  </si>
  <si>
    <t>노  무  비</t>
  </si>
  <si>
    <t>ⓐ 직접재료비</t>
  </si>
  <si>
    <t>인력,외주</t>
  </si>
  <si>
    <t>ⓚ 연금보험료</t>
  </si>
  <si>
    <t>설 계 일</t>
  </si>
  <si>
    <t>심 사 일</t>
  </si>
  <si>
    <t>일 위 대 가</t>
  </si>
  <si>
    <t>ⓙ 건강보험료</t>
  </si>
  <si>
    <t>수   량</t>
  </si>
  <si>
    <t>부가가치세</t>
  </si>
  <si>
    <t>ⓖ산출경비</t>
  </si>
  <si>
    <t>ⓠ 환경보전비</t>
  </si>
  <si>
    <t>설 계 자</t>
  </si>
  <si>
    <t>물가자료</t>
  </si>
  <si>
    <t xml:space="preserve"> 계장공</t>
  </si>
  <si>
    <t>물가정보</t>
  </si>
  <si>
    <t>비   고</t>
  </si>
  <si>
    <t>노무비 계</t>
  </si>
  <si>
    <t>비     고</t>
  </si>
  <si>
    <t>(ⓧ + ⓨ)</t>
  </si>
  <si>
    <t>구     분</t>
  </si>
  <si>
    <t>적용단가</t>
  </si>
  <si>
    <t>ⓔ 간접노무비</t>
  </si>
  <si>
    <t>블레이드</t>
  </si>
  <si>
    <t>기 안 자</t>
  </si>
  <si>
    <t>접지동봉</t>
  </si>
  <si>
    <t>결 재 자</t>
  </si>
  <si>
    <t xml:space="preserve"> 특별인부</t>
  </si>
  <si>
    <t>심 사 자</t>
  </si>
  <si>
    <t>간선용전선관</t>
  </si>
  <si>
    <t xml:space="preserve"> 보통인부</t>
  </si>
  <si>
    <t>전 4-34</t>
  </si>
  <si>
    <t>전 3-38</t>
  </si>
  <si>
    <t xml:space="preserve"> 통신설비공</t>
  </si>
  <si>
    <t>제비율적용</t>
  </si>
  <si>
    <t>7등급 적용</t>
  </si>
  <si>
    <t>저압케이블전공</t>
  </si>
  <si>
    <t>화물차운전사</t>
  </si>
  <si>
    <t>(5500ℓ)</t>
  </si>
  <si>
    <t>일반기계운전사</t>
  </si>
  <si>
    <t>당초합계</t>
  </si>
  <si>
    <t>합    계</t>
  </si>
  <si>
    <t>(60*90)</t>
  </si>
  <si>
    <t>소모재료</t>
  </si>
  <si>
    <t>동력분무기</t>
  </si>
  <si>
    <t>인부소계</t>
  </si>
  <si>
    <t>토목품셈</t>
  </si>
  <si>
    <t>보통인부</t>
  </si>
  <si>
    <t>(경비)</t>
  </si>
  <si>
    <t>당초노무비</t>
  </si>
  <si>
    <t>비    고</t>
  </si>
  <si>
    <t>공사안내간판</t>
  </si>
  <si>
    <t>당초경비</t>
  </si>
  <si>
    <t>당초재료비</t>
  </si>
  <si>
    <t>규   격</t>
  </si>
  <si>
    <t>품    명</t>
  </si>
  <si>
    <t>재료비의</t>
  </si>
  <si>
    <t>가설시설물</t>
  </si>
  <si>
    <t>물(상수도)</t>
  </si>
  <si>
    <t>경    비</t>
  </si>
  <si>
    <t>4.85kw</t>
  </si>
  <si>
    <t>잡    품</t>
  </si>
  <si>
    <t>유로(E)</t>
  </si>
  <si>
    <t>주연료의</t>
  </si>
  <si>
    <t>특별인부</t>
  </si>
  <si>
    <t>경  비</t>
  </si>
  <si>
    <t>아스팔트</t>
  </si>
  <si>
    <t>노임계수</t>
  </si>
  <si>
    <t>명    칭</t>
  </si>
  <si>
    <t>경    유</t>
  </si>
  <si>
    <t>마르크(M)</t>
  </si>
  <si>
    <t>품   명</t>
  </si>
  <si>
    <t>손    료</t>
  </si>
  <si>
    <t>합  계</t>
  </si>
  <si>
    <t>5500ℓ</t>
  </si>
  <si>
    <t>10(-7)</t>
  </si>
  <si>
    <t>3. 물탱크</t>
  </si>
  <si>
    <t>잡  품</t>
  </si>
  <si>
    <t>손  료</t>
  </si>
  <si>
    <t>1. 커 터</t>
  </si>
  <si>
    <t>규  격</t>
  </si>
  <si>
    <t>'24年 개정</t>
  </si>
  <si>
    <t>파운드(L)</t>
  </si>
  <si>
    <t>엔(100￥)</t>
  </si>
  <si>
    <t>휘 발 유</t>
  </si>
  <si>
    <t>달러($)</t>
  </si>
  <si>
    <t>환  율</t>
  </si>
  <si>
    <t>화   폐</t>
  </si>
  <si>
    <t>기본재료비</t>
  </si>
  <si>
    <t xml:space="preserve">                      합           계</t>
  </si>
  <si>
    <t>구                                 분</t>
  </si>
  <si>
    <t>수량</t>
  </si>
  <si>
    <t>SET</t>
  </si>
  <si>
    <t>개소</t>
  </si>
  <si>
    <t>노</t>
  </si>
  <si>
    <t>일</t>
  </si>
  <si>
    <t>EA</t>
  </si>
  <si>
    <t>M</t>
  </si>
  <si>
    <t>단위</t>
  </si>
  <si>
    <t>÷</t>
  </si>
  <si>
    <t>포</t>
  </si>
  <si>
    <t>계</t>
  </si>
  <si>
    <t>비</t>
  </si>
  <si>
    <t>금액</t>
  </si>
  <si>
    <t>-</t>
  </si>
  <si>
    <t xml:space="preserve">  </t>
  </si>
  <si>
    <t>무</t>
  </si>
  <si>
    <t>단가</t>
  </si>
  <si>
    <t>대</t>
  </si>
  <si>
    <t>재</t>
  </si>
  <si>
    <t>ⓒ소계</t>
  </si>
  <si>
    <t>단 위</t>
  </si>
  <si>
    <t>비고</t>
  </si>
  <si>
    <t>×</t>
  </si>
  <si>
    <t>인</t>
  </si>
  <si>
    <t>=</t>
  </si>
  <si>
    <t>일당</t>
  </si>
  <si>
    <t>ⓕ소계</t>
  </si>
  <si>
    <t>\</t>
  </si>
  <si>
    <t>경</t>
  </si>
  <si>
    <t>기본</t>
  </si>
  <si>
    <t>:</t>
  </si>
  <si>
    <t>해체</t>
  </si>
  <si>
    <t>설치</t>
  </si>
  <si>
    <t>2.</t>
  </si>
  <si>
    <t>%</t>
  </si>
  <si>
    <t>A</t>
  </si>
  <si>
    <t>1</t>
  </si>
  <si>
    <t>재료비</t>
  </si>
  <si>
    <t>소형</t>
  </si>
  <si>
    <t>m당</t>
  </si>
  <si>
    <t>노무비</t>
  </si>
  <si>
    <t/>
  </si>
  <si>
    <t>x</t>
  </si>
  <si>
    <t>휘발유</t>
  </si>
  <si>
    <t>대형</t>
  </si>
  <si>
    <t>2</t>
  </si>
  <si>
    <t>3.</t>
  </si>
  <si>
    <t>m</t>
  </si>
  <si>
    <t>ℓ</t>
  </si>
  <si>
    <t>3</t>
  </si>
  <si>
    <t>No</t>
  </si>
  <si>
    <t>및</t>
  </si>
  <si>
    <t>합</t>
  </si>
  <si>
    <t>L</t>
  </si>
  <si>
    <t>V</t>
  </si>
  <si>
    <t>t1</t>
  </si>
  <si>
    <t>흡입</t>
  </si>
  <si>
    <t>소</t>
  </si>
  <si>
    <t>hr</t>
  </si>
  <si>
    <t>1.</t>
  </si>
  <si>
    <t>(</t>
  </si>
  <si>
    <t>)</t>
  </si>
  <si>
    <t>준용</t>
  </si>
  <si>
    <t>운반</t>
  </si>
  <si>
    <t>살수</t>
  </si>
  <si>
    <t>손율</t>
  </si>
  <si>
    <t>대기</t>
  </si>
  <si>
    <t>t2</t>
  </si>
  <si>
    <t>S</t>
  </si>
  <si>
    <t>+</t>
  </si>
  <si>
    <t>Q</t>
  </si>
  <si>
    <t>준비</t>
  </si>
  <si>
    <t>※</t>
  </si>
  <si>
    <t>E</t>
  </si>
  <si>
    <t>t4</t>
  </si>
  <si>
    <t>개월</t>
  </si>
  <si>
    <t>To</t>
  </si>
  <si>
    <t>/</t>
  </si>
  <si>
    <t>─</t>
  </si>
  <si>
    <t>t5</t>
  </si>
  <si>
    <t>Cm</t>
  </si>
  <si>
    <t>분</t>
  </si>
  <si>
    <t>자재대</t>
  </si>
  <si>
    <t>◎</t>
  </si>
  <si>
    <t>t3</t>
  </si>
  <si>
    <t>20</t>
  </si>
  <si>
    <t>계산값</t>
  </si>
  <si>
    <t>.</t>
  </si>
  <si>
    <t>km</t>
  </si>
  <si>
    <t>시공량</t>
  </si>
  <si>
    <t>ℓ소요</t>
  </si>
  <si>
    <t>나</t>
  </si>
  <si>
    <t>￦×</t>
  </si>
  <si>
    <t>물운반</t>
  </si>
  <si>
    <t>Qd</t>
  </si>
  <si>
    <t>절단</t>
  </si>
  <si>
    <t>커 터</t>
  </si>
  <si>
    <t>4</t>
  </si>
  <si>
    <t>마</t>
  </si>
  <si>
    <t>커터</t>
  </si>
  <si>
    <t>시간당</t>
  </si>
  <si>
    <t>가</t>
  </si>
  <si>
    <t>경유</t>
  </si>
  <si>
    <t>다</t>
  </si>
  <si>
    <t>물탱크</t>
  </si>
  <si>
    <t>5</t>
  </si>
  <si>
    <t>라</t>
  </si>
  <si>
    <t>인건비</t>
  </si>
  <si>
    <t>주연료</t>
  </si>
  <si>
    <t>노임단가</t>
    <phoneticPr fontId="30" type="noConversion"/>
  </si>
  <si>
    <t>내선전공</t>
  </si>
  <si>
    <t>배전전공</t>
  </si>
  <si>
    <t>통신설비공</t>
  </si>
  <si>
    <t>계 장 공</t>
  </si>
  <si>
    <t>작업반장</t>
  </si>
  <si>
    <t>NO</t>
    <phoneticPr fontId="30" type="noConversion"/>
  </si>
  <si>
    <t>비    목</t>
    <phoneticPr fontId="30" type="noConversion"/>
  </si>
  <si>
    <t>규    격</t>
    <phoneticPr fontId="30" type="noConversion"/>
  </si>
  <si>
    <t>단위</t>
    <phoneticPr fontId="30" type="noConversion"/>
  </si>
  <si>
    <t>적    용    단    가</t>
    <phoneticPr fontId="30" type="noConversion"/>
  </si>
  <si>
    <t>비    고</t>
    <phoneticPr fontId="30" type="noConversion"/>
  </si>
  <si>
    <t>적      용      기      준</t>
    <phoneticPr fontId="30" type="noConversion"/>
  </si>
  <si>
    <t>난연전력케이블(0.6/1KV)</t>
    <phoneticPr fontId="30" type="noConversion"/>
  </si>
  <si>
    <t>판넬기초(BASE)</t>
    <phoneticPr fontId="30" type="noConversion"/>
  </si>
  <si>
    <t>F-CV 6㎟/1C</t>
    <phoneticPr fontId="30" type="noConversion"/>
  </si>
  <si>
    <t>GW-28</t>
    <phoneticPr fontId="30" type="noConversion"/>
  </si>
  <si>
    <t>EP-SMC300S 매립형</t>
  </si>
  <si>
    <t>Φ14×1000L</t>
  </si>
  <si>
    <t>PAGE</t>
    <phoneticPr fontId="30" type="noConversion"/>
  </si>
  <si>
    <t>단  가</t>
    <phoneticPr fontId="30" type="noConversion"/>
  </si>
  <si>
    <t>가격정보</t>
    <phoneticPr fontId="30" type="noConversion"/>
  </si>
  <si>
    <t>거래가격</t>
    <phoneticPr fontId="30" type="noConversion"/>
  </si>
  <si>
    <t>견적단가</t>
    <phoneticPr fontId="30" type="noConversion"/>
  </si>
  <si>
    <t>185</t>
  </si>
  <si>
    <t>에너피아</t>
  </si>
  <si>
    <t>규      격</t>
    <phoneticPr fontId="30" type="noConversion"/>
  </si>
  <si>
    <t>일반용</t>
  </si>
  <si>
    <t>비  고</t>
    <phoneticPr fontId="30" type="noConversion"/>
  </si>
  <si>
    <t xml:space="preserve">     난연전력케이블(0.6/1KV)</t>
    <phoneticPr fontId="30" type="noConversion"/>
  </si>
  <si>
    <t xml:space="preserve"> F-CV 6㎟/1C</t>
    <phoneticPr fontId="30" type="noConversion"/>
  </si>
  <si>
    <t xml:space="preserve">     간선용전선관</t>
    <phoneticPr fontId="30" type="noConversion"/>
  </si>
  <si>
    <t xml:space="preserve"> GW-28C</t>
    <phoneticPr fontId="30" type="noConversion"/>
  </si>
  <si>
    <t>1개소 × 1</t>
    <phoneticPr fontId="30" type="noConversion"/>
  </si>
  <si>
    <t>대</t>
    <phoneticPr fontId="30" type="noConversion"/>
  </si>
  <si>
    <t>포</t>
    <phoneticPr fontId="30" type="noConversion"/>
  </si>
  <si>
    <t>5  교통통제 및 안전관리</t>
    <phoneticPr fontId="30" type="noConversion"/>
  </si>
  <si>
    <t>인</t>
    <phoneticPr fontId="30" type="noConversion"/>
  </si>
  <si>
    <t>기본</t>
    <phoneticPr fontId="30" type="noConversion"/>
  </si>
  <si>
    <t>단위</t>
    <phoneticPr fontId="30" type="noConversion"/>
  </si>
  <si>
    <t>×</t>
    <phoneticPr fontId="30" type="noConversion"/>
  </si>
  <si>
    <t>÷</t>
    <phoneticPr fontId="30" type="noConversion"/>
  </si>
  <si>
    <t>=</t>
    <phoneticPr fontId="30" type="noConversion"/>
  </si>
  <si>
    <t xml:space="preserve"> 내선전공</t>
    <phoneticPr fontId="30" type="noConversion"/>
  </si>
  <si>
    <t>인</t>
    <phoneticPr fontId="30" type="noConversion"/>
  </si>
  <si>
    <t xml:space="preserve"> 내선전공</t>
    <phoneticPr fontId="30" type="noConversion"/>
  </si>
  <si>
    <t>m</t>
    <phoneticPr fontId="30" type="noConversion"/>
  </si>
  <si>
    <t>m당</t>
    <phoneticPr fontId="30" type="noConversion"/>
  </si>
  <si>
    <t>단위</t>
    <phoneticPr fontId="30" type="noConversion"/>
  </si>
  <si>
    <t>×</t>
    <phoneticPr fontId="30" type="noConversion"/>
  </si>
  <si>
    <t>전 5-33</t>
    <phoneticPr fontId="30" type="noConversion"/>
  </si>
  <si>
    <t>난연전력케이블(0.6/1KV) 신설</t>
    <phoneticPr fontId="30" type="noConversion"/>
  </si>
  <si>
    <t xml:space="preserve"> F-CV 6㎟/1C</t>
    <phoneticPr fontId="30" type="noConversion"/>
  </si>
  <si>
    <t xml:space="preserve"> 저압케이블전공</t>
    <phoneticPr fontId="30" type="noConversion"/>
  </si>
  <si>
    <t>인</t>
    <phoneticPr fontId="30" type="noConversion"/>
  </si>
  <si>
    <t>간선용전선관 신설</t>
    <phoneticPr fontId="30" type="noConversion"/>
  </si>
  <si>
    <t xml:space="preserve"> GW-28C</t>
    <phoneticPr fontId="30" type="noConversion"/>
  </si>
  <si>
    <t>파상형경질폴리에틸렌전선관 신설</t>
    <phoneticPr fontId="30" type="noConversion"/>
  </si>
  <si>
    <t xml:space="preserve"> 배전전공</t>
    <phoneticPr fontId="30" type="noConversion"/>
  </si>
  <si>
    <t>EP-SMC300S 매립형</t>
    <phoneticPr fontId="30" type="noConversion"/>
  </si>
  <si>
    <t>SET</t>
    <phoneticPr fontId="30" type="noConversion"/>
  </si>
  <si>
    <t>기본</t>
    <phoneticPr fontId="30" type="noConversion"/>
  </si>
  <si>
    <t xml:space="preserve"> 통신설비공</t>
    <phoneticPr fontId="30" type="noConversion"/>
  </si>
  <si>
    <t>통 8-6-2</t>
    <phoneticPr fontId="30" type="noConversion"/>
  </si>
  <si>
    <t>대</t>
    <phoneticPr fontId="30" type="noConversion"/>
  </si>
  <si>
    <t>1대당</t>
    <phoneticPr fontId="30" type="noConversion"/>
  </si>
  <si>
    <t>=</t>
    <phoneticPr fontId="30" type="noConversion"/>
  </si>
  <si>
    <t>EA</t>
    <phoneticPr fontId="30" type="noConversion"/>
  </si>
  <si>
    <t>개소</t>
    <phoneticPr fontId="30" type="noConversion"/>
  </si>
  <si>
    <t>1개소</t>
    <phoneticPr fontId="30" type="noConversion"/>
  </si>
  <si>
    <t xml:space="preserve"> 보통인부</t>
    <phoneticPr fontId="30" type="noConversion"/>
  </si>
  <si>
    <t>공통 6-1-2</t>
    <phoneticPr fontId="30" type="noConversion"/>
  </si>
  <si>
    <t>M</t>
    <phoneticPr fontId="30" type="noConversion"/>
  </si>
  <si>
    <t>m당</t>
    <phoneticPr fontId="30" type="noConversion"/>
  </si>
  <si>
    <t xml:space="preserve"> 특별인부</t>
    <phoneticPr fontId="30" type="noConversion"/>
  </si>
  <si>
    <t>단산참조</t>
    <phoneticPr fontId="30" type="noConversion"/>
  </si>
  <si>
    <t xml:space="preserve"> 보통인부</t>
    <phoneticPr fontId="30" type="noConversion"/>
  </si>
  <si>
    <t xml:space="preserve"> 플랜트전공</t>
    <phoneticPr fontId="30" type="noConversion"/>
  </si>
  <si>
    <t>플랜트전공</t>
    <phoneticPr fontId="30" type="noConversion"/>
  </si>
  <si>
    <t>1심</t>
    <phoneticPr fontId="30" type="noConversion"/>
  </si>
  <si>
    <t>1열</t>
    <phoneticPr fontId="30" type="noConversion"/>
  </si>
  <si>
    <t xml:space="preserve"> 보통인부</t>
    <phoneticPr fontId="30" type="noConversion"/>
  </si>
  <si>
    <t xml:space="preserve"> 보통인부</t>
    <phoneticPr fontId="30" type="noConversion"/>
  </si>
  <si>
    <t>전 4-31</t>
    <phoneticPr fontId="30" type="noConversion"/>
  </si>
  <si>
    <t>전 4-29</t>
    <phoneticPr fontId="30" type="noConversion"/>
  </si>
  <si>
    <t xml:space="preserve"> 보통인부</t>
    <phoneticPr fontId="30" type="noConversion"/>
  </si>
  <si>
    <t xml:space="preserve"> 통신케이블공</t>
    <phoneticPr fontId="30" type="noConversion"/>
  </si>
  <si>
    <t xml:space="preserve"> 통신케이블공</t>
    <phoneticPr fontId="30" type="noConversion"/>
  </si>
  <si>
    <t>전 6-1</t>
    <phoneticPr fontId="30" type="noConversion"/>
  </si>
  <si>
    <t xml:space="preserve"> 계장공</t>
    <phoneticPr fontId="30" type="noConversion"/>
  </si>
  <si>
    <t xml:space="preserve"> 보통인부</t>
    <phoneticPr fontId="30" type="noConversion"/>
  </si>
  <si>
    <t xml:space="preserve"> 보통인부</t>
    <phoneticPr fontId="30" type="noConversion"/>
  </si>
  <si>
    <t>기본</t>
    <phoneticPr fontId="30" type="noConversion"/>
  </si>
  <si>
    <t>SET당</t>
    <phoneticPr fontId="30" type="noConversion"/>
  </si>
  <si>
    <t>단위</t>
    <phoneticPr fontId="30" type="noConversion"/>
  </si>
  <si>
    <t>M</t>
    <phoneticPr fontId="30" type="noConversion"/>
  </si>
  <si>
    <t xml:space="preserve"> 보통인부</t>
    <phoneticPr fontId="30" type="noConversion"/>
  </si>
  <si>
    <t>접지동봉 신설</t>
    <phoneticPr fontId="30" type="noConversion"/>
  </si>
  <si>
    <t xml:space="preserve"> 내선전공</t>
    <phoneticPr fontId="30" type="noConversion"/>
  </si>
  <si>
    <t>SET</t>
    <phoneticPr fontId="30" type="noConversion"/>
  </si>
  <si>
    <t>스노우멜팅케이블 신설</t>
    <phoneticPr fontId="30" type="noConversion"/>
  </si>
  <si>
    <t xml:space="preserve">     스노우멜팅케이블</t>
    <phoneticPr fontId="30" type="noConversion"/>
  </si>
  <si>
    <t xml:space="preserve"> 플랜트전공</t>
    <phoneticPr fontId="30" type="noConversion"/>
  </si>
  <si>
    <t>M</t>
    <phoneticPr fontId="30" type="noConversion"/>
  </si>
  <si>
    <t xml:space="preserve"> F-CV 6㎟/1C</t>
  </si>
  <si>
    <t>난연전력케이블(0.6/1KV) 신설</t>
    <phoneticPr fontId="30" type="noConversion"/>
  </si>
  <si>
    <t xml:space="preserve">     난연전력케이블(0.6/1KV)</t>
    <phoneticPr fontId="30" type="noConversion"/>
  </si>
  <si>
    <t>M</t>
    <phoneticPr fontId="30" type="noConversion"/>
  </si>
  <si>
    <t>방습,절연키트</t>
    <phoneticPr fontId="30" type="noConversion"/>
  </si>
  <si>
    <t xml:space="preserve"> 저압케이블공</t>
    <phoneticPr fontId="30" type="noConversion"/>
  </si>
  <si>
    <t>간선용전선관 신설</t>
    <phoneticPr fontId="30" type="noConversion"/>
  </si>
  <si>
    <t xml:space="preserve">     간선용전선관</t>
    <phoneticPr fontId="30" type="noConversion"/>
  </si>
  <si>
    <t xml:space="preserve"> GW-28C</t>
  </si>
  <si>
    <t xml:space="preserve"> 배전전공</t>
    <phoneticPr fontId="30" type="noConversion"/>
  </si>
  <si>
    <t xml:space="preserve"> 보통인부</t>
    <phoneticPr fontId="30" type="noConversion"/>
  </si>
  <si>
    <t>파상형경질폴리에틸렌전선관 신설</t>
    <phoneticPr fontId="30" type="noConversion"/>
  </si>
  <si>
    <t xml:space="preserve">     파상형경질폴리에틸렌전선관</t>
    <phoneticPr fontId="30" type="noConversion"/>
  </si>
  <si>
    <t xml:space="preserve"> 통신케이블공</t>
  </si>
  <si>
    <t>통신케이블공</t>
    <phoneticPr fontId="30" type="noConversion"/>
  </si>
  <si>
    <t>대</t>
    <phoneticPr fontId="30" type="noConversion"/>
  </si>
  <si>
    <t xml:space="preserve"> 계장공</t>
    <phoneticPr fontId="30" type="noConversion"/>
  </si>
  <si>
    <t xml:space="preserve">     접지동봉</t>
    <phoneticPr fontId="30" type="noConversion"/>
  </si>
  <si>
    <t>EA</t>
    <phoneticPr fontId="30" type="noConversion"/>
  </si>
  <si>
    <t>개소</t>
    <phoneticPr fontId="30" type="noConversion"/>
  </si>
  <si>
    <t xml:space="preserve">     판넬기초(BASE)</t>
    <phoneticPr fontId="30" type="noConversion"/>
  </si>
  <si>
    <t>비  고</t>
    <phoneticPr fontId="30" type="noConversion"/>
  </si>
  <si>
    <t>M</t>
    <phoneticPr fontId="30" type="noConversion"/>
  </si>
  <si>
    <t>아스팔트 포장절단</t>
    <phoneticPr fontId="30" type="noConversion"/>
  </si>
  <si>
    <t xml:space="preserve">   나. 노무비</t>
    <phoneticPr fontId="30" type="noConversion"/>
  </si>
  <si>
    <t xml:space="preserve">   다. 경   비</t>
    <phoneticPr fontId="30" type="noConversion"/>
  </si>
  <si>
    <t>단산참조</t>
    <phoneticPr fontId="30" type="noConversion"/>
  </si>
  <si>
    <t xml:space="preserve">     도로보수용아스콘</t>
    <phoneticPr fontId="30" type="noConversion"/>
  </si>
  <si>
    <t>포</t>
    <phoneticPr fontId="30" type="noConversion"/>
  </si>
  <si>
    <t>보통인부</t>
    <phoneticPr fontId="30" type="noConversion"/>
  </si>
  <si>
    <t>판넬기초(BASE) 신설</t>
    <phoneticPr fontId="30" type="noConversion"/>
  </si>
  <si>
    <t>내 역 서</t>
    <phoneticPr fontId="30" type="noConversion"/>
  </si>
  <si>
    <t xml:space="preserve">    난연전력케이블(0.6/1KV) 신설</t>
    <phoneticPr fontId="30" type="noConversion"/>
  </si>
  <si>
    <t>세        부        내        역</t>
    <phoneticPr fontId="30" type="noConversion"/>
  </si>
  <si>
    <t>세        부        내        역</t>
    <phoneticPr fontId="30" type="noConversion"/>
  </si>
  <si>
    <t>비  고</t>
    <phoneticPr fontId="30" type="noConversion"/>
  </si>
  <si>
    <t>세        부        내        역</t>
    <phoneticPr fontId="30" type="noConversion"/>
  </si>
  <si>
    <t xml:space="preserve">    스노우멜팅케이블 신설</t>
    <phoneticPr fontId="30" type="noConversion"/>
  </si>
  <si>
    <t xml:space="preserve">    접지동봉 신설</t>
    <phoneticPr fontId="30" type="noConversion"/>
  </si>
  <si>
    <t xml:space="preserve">    간선용전선관 신설</t>
    <phoneticPr fontId="30" type="noConversion"/>
  </si>
  <si>
    <t xml:space="preserve">    파상형경질폴리에틸렌전선관 신설</t>
    <phoneticPr fontId="30" type="noConversion"/>
  </si>
  <si>
    <t xml:space="preserve">    판넬기초(BASE) 신설</t>
    <phoneticPr fontId="30" type="noConversion"/>
  </si>
  <si>
    <t xml:space="preserve"> GW-28C</t>
    <phoneticPr fontId="30" type="noConversion"/>
  </si>
  <si>
    <t>14￠×1000L</t>
    <phoneticPr fontId="30" type="noConversion"/>
  </si>
  <si>
    <t>건설공사 동일 적용</t>
    <phoneticPr fontId="30" type="noConversion"/>
  </si>
  <si>
    <t xml:space="preserve"> 순공사비</t>
    <phoneticPr fontId="30" type="noConversion"/>
  </si>
  <si>
    <t>통신관련산업기사</t>
    <phoneticPr fontId="30" type="noConversion"/>
  </si>
  <si>
    <t>통신내선공</t>
    <phoneticPr fontId="30" type="noConversion"/>
  </si>
  <si>
    <r>
      <t>S</t>
    </r>
    <r>
      <rPr>
        <sz val="11"/>
        <color rgb="FF000000"/>
        <rFont val="맑은 고딕"/>
        <family val="3"/>
        <charset val="129"/>
      </rPr>
      <t>/W시험사</t>
    </r>
    <phoneticPr fontId="30" type="noConversion"/>
  </si>
  <si>
    <t>특고압케이블전공</t>
    <phoneticPr fontId="30" type="noConversion"/>
  </si>
  <si>
    <t>에너피아</t>
    <phoneticPr fontId="30" type="noConversion"/>
  </si>
  <si>
    <t>SET</t>
    <phoneticPr fontId="30" type="noConversion"/>
  </si>
  <si>
    <t xml:space="preserve">     노면자동센서KIT</t>
    <phoneticPr fontId="30" type="noConversion"/>
  </si>
  <si>
    <t>노면자동센서KIT</t>
    <phoneticPr fontId="30" type="noConversion"/>
  </si>
  <si>
    <t>대기자동센서KIT</t>
    <phoneticPr fontId="30" type="noConversion"/>
  </si>
  <si>
    <t xml:space="preserve">     대기자동센서KIT</t>
    <phoneticPr fontId="30" type="noConversion"/>
  </si>
  <si>
    <t>NTC-10K 매립형</t>
  </si>
  <si>
    <t>SET</t>
    <phoneticPr fontId="30" type="noConversion"/>
  </si>
  <si>
    <t>4  도로 홈파기(컷팅) 및 되메우기</t>
    <phoneticPr fontId="30" type="noConversion"/>
  </si>
  <si>
    <t>1  스노우멜팅케이블 신설</t>
    <phoneticPr fontId="30" type="noConversion"/>
  </si>
  <si>
    <t>2  전력케이블 결선용 간선 신설</t>
    <phoneticPr fontId="30" type="noConversion"/>
  </si>
  <si>
    <t>제1호표</t>
    <phoneticPr fontId="30" type="noConversion"/>
  </si>
  <si>
    <t>제2호표</t>
    <phoneticPr fontId="30" type="noConversion"/>
  </si>
  <si>
    <t>제3호표</t>
    <phoneticPr fontId="30" type="noConversion"/>
  </si>
  <si>
    <t>제5호표</t>
    <phoneticPr fontId="30" type="noConversion"/>
  </si>
  <si>
    <t xml:space="preserve">     노면자동센서KIT</t>
    <phoneticPr fontId="30" type="noConversion"/>
  </si>
  <si>
    <t>EP-SMC300S 매립형</t>
    <phoneticPr fontId="30" type="noConversion"/>
  </si>
  <si>
    <t>NTC-10K 매립형</t>
    <phoneticPr fontId="30" type="noConversion"/>
  </si>
  <si>
    <t>제6호표</t>
    <phoneticPr fontId="30" type="noConversion"/>
  </si>
  <si>
    <t>3  무인자동제어반 및 IoT원격제어시스템 신설</t>
    <phoneticPr fontId="30" type="noConversion"/>
  </si>
  <si>
    <t>제10호표</t>
    <phoneticPr fontId="30" type="noConversion"/>
  </si>
  <si>
    <t>도로 홈파기(컷팅)</t>
    <phoneticPr fontId="30" type="noConversion"/>
  </si>
  <si>
    <t>도로 홈되메우기</t>
    <phoneticPr fontId="30" type="noConversion"/>
  </si>
  <si>
    <t>제11호표</t>
    <phoneticPr fontId="30" type="noConversion"/>
  </si>
  <si>
    <t xml:space="preserve"> 통신관련산업기사</t>
  </si>
  <si>
    <t xml:space="preserve"> 통신관련산업기사</t>
    <phoneticPr fontId="30" type="noConversion"/>
  </si>
  <si>
    <t xml:space="preserve"> S/W시험사</t>
  </si>
  <si>
    <t xml:space="preserve"> S/W시험사</t>
    <phoneticPr fontId="30" type="noConversion"/>
  </si>
  <si>
    <t xml:space="preserve"> 특고압케이블전공</t>
  </si>
  <si>
    <t xml:space="preserve"> 특고압케이블전공</t>
    <phoneticPr fontId="30" type="noConversion"/>
  </si>
  <si>
    <t>통 8-4-5</t>
    <phoneticPr fontId="30" type="noConversion"/>
  </si>
  <si>
    <t>제1호표</t>
    <phoneticPr fontId="30" type="noConversion"/>
  </si>
  <si>
    <t>DW40W110S</t>
    <phoneticPr fontId="30" type="noConversion"/>
  </si>
  <si>
    <t xml:space="preserve"> DW40W110S</t>
    <phoneticPr fontId="30" type="noConversion"/>
  </si>
  <si>
    <t xml:space="preserve"> DW40W110S</t>
    <phoneticPr fontId="30" type="noConversion"/>
  </si>
  <si>
    <t>DW40W110S</t>
    <phoneticPr fontId="30" type="noConversion"/>
  </si>
  <si>
    <t>DW40W110S</t>
    <phoneticPr fontId="30" type="noConversion"/>
  </si>
  <si>
    <t>대기자동센서KIT 신설</t>
    <phoneticPr fontId="30" type="noConversion"/>
  </si>
  <si>
    <t>NTC-10K 매립형</t>
    <phoneticPr fontId="30" type="noConversion"/>
  </si>
  <si>
    <t>NTC-10K 매립형</t>
    <phoneticPr fontId="30" type="noConversion"/>
  </si>
  <si>
    <t>제8호표</t>
    <phoneticPr fontId="30" type="noConversion"/>
  </si>
  <si>
    <t>제9호표</t>
    <phoneticPr fontId="30" type="noConversion"/>
  </si>
  <si>
    <t xml:space="preserve">    대기자동센서KIT 신설</t>
    <phoneticPr fontId="30" type="noConversion"/>
  </si>
  <si>
    <t>노면자동센서KIT 신설</t>
    <phoneticPr fontId="30" type="noConversion"/>
  </si>
  <si>
    <t xml:space="preserve">    노면자동센서KIT 신설</t>
    <phoneticPr fontId="30" type="noConversion"/>
  </si>
  <si>
    <t>일위1참조</t>
    <phoneticPr fontId="30" type="noConversion"/>
  </si>
  <si>
    <t>일위2참조</t>
    <phoneticPr fontId="30" type="noConversion"/>
  </si>
  <si>
    <t>총   원   가</t>
    <phoneticPr fontId="30" type="noConversion"/>
  </si>
  <si>
    <t>㈜에너피아</t>
    <phoneticPr fontId="30" type="noConversion"/>
  </si>
  <si>
    <t>제 품 개 요</t>
    <phoneticPr fontId="30" type="noConversion"/>
  </si>
  <si>
    <t>-</t>
    <phoneticPr fontId="30" type="noConversion"/>
  </si>
  <si>
    <r>
      <t xml:space="preserve">토목, </t>
    </r>
    <r>
      <rPr>
        <sz val="11"/>
        <color rgb="FF000000"/>
        <rFont val="맑은 고딕"/>
        <family val="3"/>
        <charset val="129"/>
      </rPr>
      <t>10</t>
    </r>
    <r>
      <rPr>
        <sz val="11"/>
        <color rgb="FF000000"/>
        <rFont val="맑은 고딕"/>
        <family val="3"/>
        <charset val="129"/>
      </rPr>
      <t>억 미만, 6개월이하 적용</t>
    </r>
    <phoneticPr fontId="30" type="noConversion"/>
  </si>
  <si>
    <r>
      <t>(ⓓ × 1</t>
    </r>
    <r>
      <rPr>
        <sz val="11"/>
        <color rgb="FF000000"/>
        <rFont val="맑은 고딕"/>
        <family val="3"/>
        <charset val="129"/>
      </rPr>
      <t>6</t>
    </r>
    <r>
      <rPr>
        <sz val="11"/>
        <color rgb="FF000000"/>
        <rFont val="맑은 고딕"/>
        <family val="3"/>
        <charset val="129"/>
      </rPr>
      <t>.</t>
    </r>
    <r>
      <rPr>
        <sz val="11"/>
        <color rgb="FF000000"/>
        <rFont val="맑은 고딕"/>
        <family val="3"/>
        <charset val="129"/>
      </rPr>
      <t>5</t>
    </r>
    <r>
      <rPr>
        <sz val="11"/>
        <color rgb="FF000000"/>
        <rFont val="맑은 고딕"/>
        <family val="3"/>
        <charset val="129"/>
      </rPr>
      <t>%)</t>
    </r>
    <phoneticPr fontId="30" type="noConversion"/>
  </si>
  <si>
    <r>
      <t>(ⓓ × 2.3</t>
    </r>
    <r>
      <rPr>
        <sz val="11"/>
        <color rgb="FF000000"/>
        <rFont val="맑은 고딕"/>
        <family val="3"/>
        <charset val="129"/>
      </rPr>
      <t>%)</t>
    </r>
    <phoneticPr fontId="30" type="noConversion"/>
  </si>
  <si>
    <r>
      <t xml:space="preserve">토목, </t>
    </r>
    <r>
      <rPr>
        <sz val="11"/>
        <color rgb="FF000000"/>
        <rFont val="맑은 고딕"/>
        <family val="3"/>
        <charset val="129"/>
      </rPr>
      <t>10</t>
    </r>
    <r>
      <rPr>
        <sz val="11"/>
        <color rgb="FF000000"/>
        <rFont val="맑은 고딕"/>
        <family val="3"/>
        <charset val="129"/>
      </rPr>
      <t>억 미만, 6개월이하 적용</t>
    </r>
    <phoneticPr fontId="30" type="noConversion"/>
  </si>
  <si>
    <r>
      <t>[(ⓒ+ⓕ) × 5.</t>
    </r>
    <r>
      <rPr>
        <sz val="11"/>
        <color rgb="FF000000"/>
        <rFont val="맑은 고딕"/>
        <family val="3"/>
        <charset val="129"/>
      </rPr>
      <t>2</t>
    </r>
    <r>
      <rPr>
        <sz val="11"/>
        <color rgb="FF000000"/>
        <rFont val="맑은 고딕"/>
        <family val="3"/>
        <charset val="129"/>
      </rPr>
      <t>0%)]</t>
    </r>
    <phoneticPr fontId="30" type="noConversion"/>
  </si>
  <si>
    <t xml:space="preserve">    도로 홈파기</t>
    <phoneticPr fontId="30" type="noConversion"/>
  </si>
  <si>
    <t xml:space="preserve">    도로 홈되메우기</t>
    <phoneticPr fontId="30" type="noConversion"/>
  </si>
  <si>
    <t>추정금액 1억 이상 적용</t>
    <phoneticPr fontId="30" type="noConversion"/>
  </si>
  <si>
    <t xml:space="preserve"> 절전형스마트시스템 V1.0, S/W포함</t>
    <phoneticPr fontId="30" type="noConversion"/>
  </si>
  <si>
    <t>절전형스마트시스템 V1.0, S/W포함</t>
    <phoneticPr fontId="30" type="noConversion"/>
  </si>
  <si>
    <t>절전형스마트시스템 V1.0, S/W포함</t>
    <phoneticPr fontId="30" type="noConversion"/>
  </si>
  <si>
    <t xml:space="preserve">    IoT원격제어시스템</t>
    <phoneticPr fontId="30" type="noConversion"/>
  </si>
  <si>
    <t>제8호표</t>
  </si>
  <si>
    <t>제10호표</t>
  </si>
  <si>
    <t>제12호표</t>
  </si>
  <si>
    <t>제7호표</t>
  </si>
  <si>
    <t>일위4참조</t>
  </si>
  <si>
    <t>일위5참조</t>
  </si>
  <si>
    <t>일위6참조</t>
  </si>
  <si>
    <t>일위7참조</t>
  </si>
  <si>
    <t>식</t>
    <phoneticPr fontId="30" type="noConversion"/>
  </si>
  <si>
    <t>콘크리트공</t>
    <phoneticPr fontId="30" type="noConversion"/>
  </si>
  <si>
    <t>포장공</t>
    <phoneticPr fontId="30" type="noConversion"/>
  </si>
  <si>
    <t>H/W시험사</t>
    <phoneticPr fontId="30" type="noConversion"/>
  </si>
  <si>
    <t>공사안내표지판</t>
    <phoneticPr fontId="30" type="noConversion"/>
  </si>
  <si>
    <t>공사안내표지판</t>
    <phoneticPr fontId="30" type="noConversion"/>
  </si>
  <si>
    <t>대형</t>
    <phoneticPr fontId="30" type="noConversion"/>
  </si>
  <si>
    <t>교통안내표지판</t>
    <phoneticPr fontId="30" type="noConversion"/>
  </si>
  <si>
    <t>소형</t>
    <phoneticPr fontId="30" type="noConversion"/>
  </si>
  <si>
    <t>단산</t>
    <phoneticPr fontId="30" type="noConversion"/>
  </si>
  <si>
    <t>EA</t>
    <phoneticPr fontId="30" type="noConversion"/>
  </si>
  <si>
    <t xml:space="preserve">      도로보수용아스콘</t>
    <phoneticPr fontId="30" type="noConversion"/>
  </si>
  <si>
    <t xml:space="preserve">      공사안내표지판</t>
    <phoneticPr fontId="30" type="noConversion"/>
  </si>
  <si>
    <t xml:space="preserve">      교통안내표지판</t>
    <phoneticPr fontId="30" type="noConversion"/>
  </si>
  <si>
    <t xml:space="preserve"> 대형</t>
    <phoneticPr fontId="30" type="noConversion"/>
  </si>
  <si>
    <t xml:space="preserve"> 소형</t>
    <phoneticPr fontId="30" type="noConversion"/>
  </si>
  <si>
    <t>대기자동센서KIT 신설</t>
    <phoneticPr fontId="30" type="noConversion"/>
  </si>
  <si>
    <t>도로 홈되메우기</t>
    <phoneticPr fontId="30" type="noConversion"/>
  </si>
  <si>
    <t xml:space="preserve"> 방습,절연키트</t>
    <phoneticPr fontId="30" type="noConversion"/>
  </si>
  <si>
    <t xml:space="preserve"> 저압케이블공</t>
    <phoneticPr fontId="30" type="noConversion"/>
  </si>
  <si>
    <t xml:space="preserve"> 저압케이블공</t>
    <phoneticPr fontId="30" type="noConversion"/>
  </si>
  <si>
    <t>SET당</t>
    <phoneticPr fontId="30" type="noConversion"/>
  </si>
  <si>
    <t>전 5-13</t>
    <phoneticPr fontId="30" type="noConversion"/>
  </si>
  <si>
    <t>제3호표</t>
    <phoneticPr fontId="30" type="noConversion"/>
  </si>
  <si>
    <t>m당</t>
    <phoneticPr fontId="30" type="noConversion"/>
  </si>
  <si>
    <t>SET</t>
    <phoneticPr fontId="30" type="noConversion"/>
  </si>
  <si>
    <t>EA</t>
    <phoneticPr fontId="30" type="noConversion"/>
  </si>
  <si>
    <t>EA</t>
    <phoneticPr fontId="30" type="noConversion"/>
  </si>
  <si>
    <t xml:space="preserve"> 콘크리트공</t>
    <phoneticPr fontId="30" type="noConversion"/>
  </si>
  <si>
    <t xml:space="preserve"> H/W시험사</t>
  </si>
  <si>
    <t xml:space="preserve"> H/W시험사</t>
    <phoneticPr fontId="30" type="noConversion"/>
  </si>
  <si>
    <t>제4호표</t>
  </si>
  <si>
    <t>제4호표</t>
    <phoneticPr fontId="30" type="noConversion"/>
  </si>
  <si>
    <t>제5호표</t>
  </si>
  <si>
    <t>제5호표</t>
    <phoneticPr fontId="30" type="noConversion"/>
  </si>
  <si>
    <t>제6호표</t>
  </si>
  <si>
    <t>제6호표</t>
    <phoneticPr fontId="30" type="noConversion"/>
  </si>
  <si>
    <t>제7호표</t>
    <phoneticPr fontId="30" type="noConversion"/>
  </si>
  <si>
    <t>제9호표</t>
  </si>
  <si>
    <t>도로 홈파기</t>
    <phoneticPr fontId="30" type="noConversion"/>
  </si>
  <si>
    <t>록하드 도로보수재 25KG/포</t>
    <phoneticPr fontId="30" type="noConversion"/>
  </si>
  <si>
    <t xml:space="preserve"> 포장공</t>
  </si>
  <si>
    <t xml:space="preserve"> 포장공</t>
    <phoneticPr fontId="30" type="noConversion"/>
  </si>
  <si>
    <t xml:space="preserve"> 특별인부</t>
    <phoneticPr fontId="30" type="noConversion"/>
  </si>
  <si>
    <t>공임-1</t>
  </si>
  <si>
    <t>공임-1</t>
    <phoneticPr fontId="30" type="noConversion"/>
  </si>
  <si>
    <t xml:space="preserve"> 대형</t>
    <phoneticPr fontId="30" type="noConversion"/>
  </si>
  <si>
    <t xml:space="preserve"> 설치및해체</t>
    <phoneticPr fontId="30" type="noConversion"/>
  </si>
  <si>
    <t xml:space="preserve"> 설치 및 해체</t>
    <phoneticPr fontId="30" type="noConversion"/>
  </si>
  <si>
    <t>교통안내표지판</t>
    <phoneticPr fontId="30" type="noConversion"/>
  </si>
  <si>
    <t xml:space="preserve"> 소형</t>
    <phoneticPr fontId="30" type="noConversion"/>
  </si>
  <si>
    <t xml:space="preserve"> 설치 및 해체</t>
    <phoneticPr fontId="30" type="noConversion"/>
  </si>
  <si>
    <t>식</t>
    <phoneticPr fontId="30" type="noConversion"/>
  </si>
  <si>
    <t>식</t>
    <phoneticPr fontId="30" type="noConversion"/>
  </si>
  <si>
    <t>SET당</t>
    <phoneticPr fontId="30" type="noConversion"/>
  </si>
  <si>
    <t>식</t>
    <phoneticPr fontId="30" type="noConversion"/>
  </si>
  <si>
    <t>COLDLEAD KIT</t>
    <phoneticPr fontId="30" type="noConversion"/>
  </si>
  <si>
    <t xml:space="preserve">     COLDLEAD KIT</t>
    <phoneticPr fontId="30" type="noConversion"/>
  </si>
  <si>
    <t>방습,절연키트</t>
    <phoneticPr fontId="30" type="noConversion"/>
  </si>
  <si>
    <t>방습,절연키트</t>
    <phoneticPr fontId="30" type="noConversion"/>
  </si>
  <si>
    <t>제4호표</t>
    <phoneticPr fontId="30" type="noConversion"/>
  </si>
  <si>
    <t>제7호표</t>
    <phoneticPr fontId="30" type="noConversion"/>
  </si>
  <si>
    <t>공사안내표지판</t>
    <phoneticPr fontId="30" type="noConversion"/>
  </si>
  <si>
    <t>공사안내표지판</t>
    <phoneticPr fontId="30" type="noConversion"/>
  </si>
  <si>
    <t>대형</t>
    <phoneticPr fontId="30" type="noConversion"/>
  </si>
  <si>
    <t>EA</t>
    <phoneticPr fontId="30" type="noConversion"/>
  </si>
  <si>
    <t>교통안내표지판</t>
    <phoneticPr fontId="30" type="noConversion"/>
  </si>
  <si>
    <t>소형</t>
    <phoneticPr fontId="30" type="noConversion"/>
  </si>
  <si>
    <t xml:space="preserve"> 대형</t>
    <phoneticPr fontId="30" type="noConversion"/>
  </si>
  <si>
    <t>식</t>
    <phoneticPr fontId="30" type="noConversion"/>
  </si>
  <si>
    <t xml:space="preserve"> 소형</t>
    <phoneticPr fontId="30" type="noConversion"/>
  </si>
  <si>
    <t>단산참조</t>
    <phoneticPr fontId="30" type="noConversion"/>
  </si>
  <si>
    <t>단산참조</t>
    <phoneticPr fontId="30" type="noConversion"/>
  </si>
  <si>
    <t>SET</t>
    <phoneticPr fontId="30" type="noConversion"/>
  </si>
  <si>
    <t>COLDLEAD KIT 신설</t>
    <phoneticPr fontId="30" type="noConversion"/>
  </si>
  <si>
    <t xml:space="preserve">    COLDLEAD KIT 신설</t>
    <phoneticPr fontId="30" type="noConversion"/>
  </si>
  <si>
    <t>일위3참조</t>
  </si>
  <si>
    <t xml:space="preserve">    공사안내표지판</t>
    <phoneticPr fontId="30" type="noConversion"/>
  </si>
  <si>
    <t>대형</t>
    <phoneticPr fontId="30" type="noConversion"/>
  </si>
  <si>
    <t xml:space="preserve">    교통안내표지판</t>
    <phoneticPr fontId="30" type="noConversion"/>
  </si>
  <si>
    <t xml:space="preserve"> 소형</t>
    <phoneticPr fontId="30" type="noConversion"/>
  </si>
  <si>
    <t>스노우멜팅케이블</t>
    <phoneticPr fontId="30" type="noConversion"/>
  </si>
  <si>
    <t>손   료</t>
    <phoneticPr fontId="30" type="noConversion"/>
  </si>
  <si>
    <t>료</t>
    <phoneticPr fontId="30" type="noConversion"/>
  </si>
  <si>
    <t>1개소 × 1</t>
    <phoneticPr fontId="30" type="noConversion"/>
  </si>
  <si>
    <t>1개소 × 1</t>
    <phoneticPr fontId="30" type="noConversion"/>
  </si>
  <si>
    <t>DW40W110S</t>
  </si>
  <si>
    <t xml:space="preserve"> F-CV 6㎟/1C</t>
    <phoneticPr fontId="30" type="noConversion"/>
  </si>
  <si>
    <t xml:space="preserve"> GW-28C</t>
    <phoneticPr fontId="30" type="noConversion"/>
  </si>
  <si>
    <t>총 괄 집 계 표</t>
    <phoneticPr fontId="30" type="noConversion"/>
  </si>
  <si>
    <t xml:space="preserve"> </t>
    <phoneticPr fontId="30" type="noConversion"/>
  </si>
  <si>
    <t>단산</t>
    <phoneticPr fontId="30" type="noConversion"/>
  </si>
  <si>
    <t>제14호표</t>
  </si>
  <si>
    <t>제15호표</t>
  </si>
  <si>
    <t>제16호표</t>
  </si>
  <si>
    <t>합     계</t>
    <phoneticPr fontId="30" type="noConversion"/>
  </si>
  <si>
    <t>M</t>
    <phoneticPr fontId="30" type="noConversion"/>
  </si>
  <si>
    <r>
      <t>2026</t>
    </r>
    <r>
      <rPr>
        <sz val="11"/>
        <color rgb="FF000000"/>
        <rFont val="맑은 고딕"/>
        <family val="3"/>
        <charset val="129"/>
      </rPr>
      <t>년(상</t>
    </r>
    <r>
      <rPr>
        <sz val="11"/>
        <color rgb="FF000000"/>
        <rFont val="맑은 고딕"/>
        <family val="3"/>
        <charset val="129"/>
      </rPr>
      <t>)</t>
    </r>
    <phoneticPr fontId="30" type="noConversion"/>
  </si>
  <si>
    <t>2026년(상)</t>
  </si>
  <si>
    <t xml:space="preserve"> 1350×600×350이상(제작)</t>
  </si>
  <si>
    <t xml:space="preserve"> 1350×600×350이상(제작)</t>
    <phoneticPr fontId="30" type="noConversion"/>
  </si>
  <si>
    <t>절전형스마트시스템 V1.0, S/W포함</t>
    <phoneticPr fontId="30" type="noConversion"/>
  </si>
  <si>
    <t>2026.01</t>
    <phoneticPr fontId="30" type="noConversion"/>
  </si>
  <si>
    <t>1350×600×350이상(제작)</t>
  </si>
  <si>
    <t>1350×600×350이상(제작)</t>
    <phoneticPr fontId="30" type="noConversion"/>
  </si>
  <si>
    <t xml:space="preserve"> H/W시험사</t>
    <phoneticPr fontId="30" type="noConversion"/>
  </si>
  <si>
    <t>일위1참조</t>
  </si>
  <si>
    <t>일위2참조</t>
  </si>
  <si>
    <t>식</t>
    <phoneticPr fontId="30" type="noConversion"/>
  </si>
  <si>
    <t>2026년 토목,조경,산업환경</t>
    <phoneticPr fontId="30" type="noConversion"/>
  </si>
  <si>
    <t>만원단위 절사</t>
    <phoneticPr fontId="30" type="noConversion"/>
  </si>
  <si>
    <t>F-CV 6㎟/1C</t>
    <phoneticPr fontId="30" type="noConversion"/>
  </si>
  <si>
    <t>GW-28C</t>
    <phoneticPr fontId="30" type="noConversion"/>
  </si>
  <si>
    <t>도로홈파기 및 되메우기하는 '컷팅공법' 적용  /  1차 전기인입공사비 및 통신공사비 별도 내역임</t>
    <phoneticPr fontId="30" type="noConversion"/>
  </si>
  <si>
    <t>-</t>
    <phoneticPr fontId="30" type="noConversion"/>
  </si>
  <si>
    <t>`</t>
    <phoneticPr fontId="30" type="noConversion"/>
  </si>
  <si>
    <t>`</t>
    <phoneticPr fontId="30" type="noConversion"/>
  </si>
  <si>
    <t>관  급  자  재(혁신제품)  설  계  내  역  서</t>
  </si>
  <si>
    <t>IoT원격제어시스템</t>
    <phoneticPr fontId="30" type="noConversion"/>
  </si>
  <si>
    <t>휘발유</t>
    <phoneticPr fontId="30" type="noConversion"/>
  </si>
  <si>
    <t>IoT원격제어시스템 신설</t>
    <phoneticPr fontId="30" type="noConversion"/>
  </si>
  <si>
    <t>제14호표</t>
    <phoneticPr fontId="30" type="noConversion"/>
  </si>
  <si>
    <t>제15호표</t>
    <phoneticPr fontId="30" type="noConversion"/>
  </si>
  <si>
    <t>제16호표</t>
    <phoneticPr fontId="30" type="noConversion"/>
  </si>
  <si>
    <t>IoT원격제어시스템 신설</t>
    <phoneticPr fontId="30" type="noConversion"/>
  </si>
  <si>
    <t xml:space="preserve">      IoT원격제어시스템</t>
    <phoneticPr fontId="30" type="noConversion"/>
  </si>
  <si>
    <t xml:space="preserve">    IoT원격제어시스템 신설</t>
    <phoneticPr fontId="30" type="noConversion"/>
  </si>
  <si>
    <t>절전형 스마트 IoT 자율제어 스노우멜팅 시스템</t>
  </si>
  <si>
    <t>[(ⓒ+ⓓ) × 1.59%)]</t>
    <phoneticPr fontId="30" type="noConversion"/>
  </si>
  <si>
    <t>특수건설공사 5억~50억 미만 적용</t>
    <phoneticPr fontId="30" type="noConversion"/>
  </si>
  <si>
    <t>전기, 추정가격 5억~30억 미만 적용</t>
    <phoneticPr fontId="30" type="noConversion"/>
  </si>
  <si>
    <t>총  공  사  비</t>
    <phoneticPr fontId="30" type="noConversion"/>
  </si>
  <si>
    <t>도
급
비</t>
    <phoneticPr fontId="30" type="noConversion"/>
  </si>
  <si>
    <t>공통</t>
    <phoneticPr fontId="30" type="noConversion"/>
  </si>
  <si>
    <t>공통</t>
    <phoneticPr fontId="30" type="noConversion"/>
  </si>
  <si>
    <t>20 × 1</t>
    <phoneticPr fontId="30" type="noConversion"/>
  </si>
  <si>
    <t>1개소 × 1</t>
    <phoneticPr fontId="30" type="noConversion"/>
  </si>
  <si>
    <t>1개소 × 1</t>
    <phoneticPr fontId="30" type="noConversion"/>
  </si>
  <si>
    <t>1개소 × 1</t>
    <phoneticPr fontId="30" type="noConversion"/>
  </si>
  <si>
    <t>하328(26.1)</t>
    <phoneticPr fontId="30" type="noConversion"/>
  </si>
  <si>
    <t>부536(26.1)</t>
    <phoneticPr fontId="30" type="noConversion"/>
  </si>
  <si>
    <t>제12호표</t>
    <phoneticPr fontId="30" type="noConversion"/>
  </si>
  <si>
    <t>제13호표</t>
  </si>
  <si>
    <t>제13호표</t>
    <phoneticPr fontId="30" type="noConversion"/>
  </si>
  <si>
    <t>일위8참조</t>
  </si>
  <si>
    <t>3 × 2 × 20</t>
    <phoneticPr fontId="30" type="noConversion"/>
  </si>
  <si>
    <t xml:space="preserve">      무인자동제어반 SMP-1</t>
    <phoneticPr fontId="30" type="noConversion"/>
  </si>
  <si>
    <t xml:space="preserve">1개소 × 1 </t>
    <phoneticPr fontId="30" type="noConversion"/>
  </si>
  <si>
    <t xml:space="preserve">      무인자동제어반 SMP-2</t>
    <phoneticPr fontId="30" type="noConversion"/>
  </si>
  <si>
    <t xml:space="preserve"> 무인자동제어반 SMP-1 신설</t>
    <phoneticPr fontId="30" type="noConversion"/>
  </si>
  <si>
    <t xml:space="preserve"> 무인자동제어반 SMP-2 신설</t>
    <phoneticPr fontId="30" type="noConversion"/>
  </si>
  <si>
    <t>무인자동제어반 SMP-1</t>
    <phoneticPr fontId="30" type="noConversion"/>
  </si>
  <si>
    <t>무인자동제어반 SMP-2</t>
    <phoneticPr fontId="30" type="noConversion"/>
  </si>
  <si>
    <t xml:space="preserve"> 록하드 도로보수재 25KG/포</t>
    <phoneticPr fontId="30" type="noConversion"/>
  </si>
  <si>
    <t xml:space="preserve">     무인자동제어반 SMP-1 신설</t>
    <phoneticPr fontId="30" type="noConversion"/>
  </si>
  <si>
    <t xml:space="preserve">     무인자동제어반 SMP-2 신설</t>
    <phoneticPr fontId="30" type="noConversion"/>
  </si>
  <si>
    <t>록하드 도로보수재 25KG/포</t>
    <phoneticPr fontId="30" type="noConversion"/>
  </si>
  <si>
    <t xml:space="preserve">    무인자동제어반 SMP-1 신설</t>
    <phoneticPr fontId="30" type="noConversion"/>
  </si>
  <si>
    <t xml:space="preserve">    무인자동제어반 SMP-2 신설</t>
    <phoneticPr fontId="30" type="noConversion"/>
  </si>
  <si>
    <t>석유공사</t>
    <phoneticPr fontId="30" type="noConversion"/>
  </si>
  <si>
    <t>2026.04</t>
    <phoneticPr fontId="30" type="noConversion"/>
  </si>
  <si>
    <t>2026.04</t>
    <phoneticPr fontId="30" type="noConversion"/>
  </si>
  <si>
    <t>견      적      서</t>
    <phoneticPr fontId="30" type="noConversion"/>
  </si>
  <si>
    <t>공 급 자</t>
    <phoneticPr fontId="30" type="noConversion"/>
  </si>
  <si>
    <t>등 록 번 호</t>
    <phoneticPr fontId="30" type="noConversion"/>
  </si>
  <si>
    <t>514 - 81 - 60452</t>
    <phoneticPr fontId="30" type="noConversion"/>
  </si>
  <si>
    <t>상호(법인명)</t>
    <phoneticPr fontId="30" type="noConversion"/>
  </si>
  <si>
    <t>㈜에너피아</t>
    <phoneticPr fontId="30" type="noConversion"/>
  </si>
  <si>
    <t>성명</t>
    <phoneticPr fontId="30" type="noConversion"/>
  </si>
  <si>
    <t xml:space="preserve">   이 자 현</t>
    <phoneticPr fontId="30" type="noConversion"/>
  </si>
  <si>
    <t>사업장주소</t>
    <phoneticPr fontId="30" type="noConversion"/>
  </si>
  <si>
    <t>대구광역시 달성군 구지면 국가산단서로 71길 20-35</t>
    <phoneticPr fontId="30" type="noConversion"/>
  </si>
  <si>
    <t>업         태</t>
    <phoneticPr fontId="30" type="noConversion"/>
  </si>
  <si>
    <t>제조</t>
    <phoneticPr fontId="30" type="noConversion"/>
  </si>
  <si>
    <t>종목</t>
    <phoneticPr fontId="30" type="noConversion"/>
  </si>
  <si>
    <t xml:space="preserve">냉난방기, 열선                      </t>
    <phoneticPr fontId="30" type="noConversion"/>
  </si>
  <si>
    <t>아래와 같이 견적합니다.</t>
    <phoneticPr fontId="30" type="noConversion"/>
  </si>
  <si>
    <t>전 화 번 호</t>
    <phoneticPr fontId="30" type="noConversion"/>
  </si>
  <si>
    <t>053-474-8050</t>
    <phoneticPr fontId="30" type="noConversion"/>
  </si>
  <si>
    <t>F A X</t>
    <phoneticPr fontId="30" type="noConversion"/>
  </si>
  <si>
    <t>053-473-8050</t>
    <phoneticPr fontId="30" type="noConversion"/>
  </si>
  <si>
    <t>담 당 자</t>
    <phoneticPr fontId="30" type="noConversion"/>
  </si>
  <si>
    <t>고영남</t>
    <phoneticPr fontId="30" type="noConversion"/>
  </si>
  <si>
    <t>T E L</t>
    <phoneticPr fontId="30" type="noConversion"/>
  </si>
  <si>
    <t>010-8757-9225</t>
    <phoneticPr fontId="30" type="noConversion"/>
  </si>
  <si>
    <r>
      <t>합   계  금  액</t>
    </r>
    <r>
      <rPr>
        <sz val="12"/>
        <rFont val="맑은 고딕"/>
        <family val="3"/>
        <charset val="129"/>
        <scheme val="minor"/>
      </rPr>
      <t xml:space="preserve">
</t>
    </r>
    <r>
      <rPr>
        <b/>
        <sz val="10"/>
        <color indexed="10"/>
        <rFont val="맑은 고딕"/>
        <family val="3"/>
        <charset val="129"/>
        <scheme val="minor"/>
      </rPr>
      <t>(부가세포함)</t>
    </r>
    <phoneticPr fontId="30" type="noConversion"/>
  </si>
  <si>
    <t>( \</t>
    <phoneticPr fontId="30" type="noConversion"/>
  </si>
  <si>
    <t>)</t>
    <phoneticPr fontId="30" type="noConversion"/>
  </si>
  <si>
    <t>품명</t>
    <phoneticPr fontId="30" type="noConversion"/>
  </si>
  <si>
    <t>규격</t>
    <phoneticPr fontId="30" type="noConversion"/>
  </si>
  <si>
    <t>단위</t>
    <phoneticPr fontId="30" type="noConversion"/>
  </si>
  <si>
    <t>수량</t>
    <phoneticPr fontId="30" type="noConversion"/>
  </si>
  <si>
    <t>단가</t>
    <phoneticPr fontId="30" type="noConversion"/>
  </si>
  <si>
    <t>금액</t>
    <phoneticPr fontId="30" type="noConversion"/>
  </si>
  <si>
    <t>총   원   가</t>
    <phoneticPr fontId="30" type="noConversion"/>
  </si>
  <si>
    <t>부가가치세</t>
    <phoneticPr fontId="58" type="noConversion"/>
  </si>
  <si>
    <t>견   적   가</t>
    <phoneticPr fontId="58" type="noConversion"/>
  </si>
  <si>
    <r>
      <t xml:space="preserve">  * </t>
    </r>
    <r>
      <rPr>
        <u/>
        <sz val="12"/>
        <rFont val="맑은 고딕"/>
        <family val="3"/>
        <charset val="129"/>
        <scheme val="minor"/>
      </rPr>
      <t>참 고 사 항</t>
    </r>
    <phoneticPr fontId="30" type="noConversion"/>
  </si>
  <si>
    <t>부장</t>
    <phoneticPr fontId="30" type="noConversion"/>
  </si>
  <si>
    <t>-</t>
    <phoneticPr fontId="30" type="noConversion"/>
  </si>
  <si>
    <r>
      <rPr>
        <b/>
        <sz val="11"/>
        <color theme="1"/>
        <rFont val="맑은 고딕"/>
        <family val="3"/>
        <charset val="129"/>
        <scheme val="minor"/>
      </rPr>
      <t xml:space="preserve">1. </t>
    </r>
    <r>
      <rPr>
        <b/>
        <u/>
        <sz val="11"/>
        <color theme="1"/>
        <rFont val="맑은 고딕"/>
        <family val="3"/>
        <charset val="129"/>
        <scheme val="minor"/>
      </rPr>
      <t>본 견적은 조달청 '혁신제품(관급자재) 현장설치도' 견적임</t>
    </r>
    <phoneticPr fontId="30" type="noConversion"/>
  </si>
  <si>
    <r>
      <t xml:space="preserve">3. </t>
    </r>
    <r>
      <rPr>
        <b/>
        <u/>
        <sz val="11"/>
        <rFont val="맑은 고딕"/>
        <family val="3"/>
        <charset val="129"/>
        <scheme val="minor"/>
      </rPr>
      <t>1차 전기인입공사비 및 통신공사비 미포함</t>
    </r>
    <phoneticPr fontId="58" type="noConversion"/>
  </si>
  <si>
    <t>2. 견적유효기간 : 발급일로부터 30日</t>
    <phoneticPr fontId="30" type="noConversion"/>
  </si>
  <si>
    <t xml:space="preserve"> → 모델별 '희망가격'을 기준으로하되 현장 여건에 따라 상이함</t>
    <phoneticPr fontId="30" type="noConversion"/>
  </si>
  <si>
    <t>조달청 혁신제품(관급자재) '절전형 스마트 IoT 자율제어 스노우멜팅 시스템' 현장설치도 설계내역서임</t>
    <phoneticPr fontId="30" type="noConversion"/>
  </si>
  <si>
    <t>절전형 스마트 IOT 
자율제어 스노우멜팅
시스템</t>
    <phoneticPr fontId="30" type="noConversion"/>
  </si>
  <si>
    <t>물품식별번호</t>
    <phoneticPr fontId="30" type="noConversion"/>
  </si>
  <si>
    <t>No. EP260428-001</t>
    <phoneticPr fontId="30" type="noConversion"/>
  </si>
  <si>
    <t>No. EP260428-001</t>
    <phoneticPr fontId="30" type="noConversion"/>
  </si>
  <si>
    <t>No. EP260428-001</t>
    <phoneticPr fontId="30" type="noConversion"/>
  </si>
  <si>
    <t>ⓡ석면분담금</t>
    <phoneticPr fontId="30" type="noConversion"/>
  </si>
  <si>
    <t>ⓢ임금채권부담금</t>
    <phoneticPr fontId="30" type="noConversion"/>
  </si>
  <si>
    <t>ⓣ소계</t>
    <phoneticPr fontId="30" type="noConversion"/>
  </si>
  <si>
    <t>ⓤ 순 공 사 원 가</t>
    <phoneticPr fontId="30" type="noConversion"/>
  </si>
  <si>
    <t>ⓥ 일 반 관 리 비</t>
    <phoneticPr fontId="30" type="noConversion"/>
  </si>
  <si>
    <t>ⓦ 이            윤</t>
    <phoneticPr fontId="30" type="noConversion"/>
  </si>
  <si>
    <t>ⓧ 총     원     가</t>
    <phoneticPr fontId="30" type="noConversion"/>
  </si>
  <si>
    <t>ⓨ 부 가 가 치 세</t>
    <phoneticPr fontId="30" type="noConversion"/>
  </si>
  <si>
    <t>ⓩ 총  공  사  비</t>
    <phoneticPr fontId="30" type="noConversion"/>
  </si>
  <si>
    <t>(ⓖ+ ~ +ⓢ)</t>
    <phoneticPr fontId="30" type="noConversion"/>
  </si>
  <si>
    <t>(ⓒ+ⓕ+ⓣ)</t>
    <phoneticPr fontId="30" type="noConversion"/>
  </si>
  <si>
    <t>(ⓤ × 8.0%)</t>
    <phoneticPr fontId="30" type="noConversion"/>
  </si>
  <si>
    <r>
      <t>[(ⓕ+ⓣ</t>
    </r>
    <r>
      <rPr>
        <sz val="11"/>
        <color rgb="FF000000"/>
        <rFont val="맑은 고딕"/>
        <family val="3"/>
        <charset val="129"/>
      </rPr>
      <t>+ⓥ</t>
    </r>
    <r>
      <rPr>
        <sz val="11"/>
        <color rgb="FF000000"/>
        <rFont val="맑은 고딕"/>
        <family val="3"/>
        <charset val="129"/>
      </rPr>
      <t>) × 15.0%)</t>
    </r>
    <phoneticPr fontId="30" type="noConversion"/>
  </si>
  <si>
    <r>
      <t>(ⓤ</t>
    </r>
    <r>
      <rPr>
        <sz val="11"/>
        <color rgb="FF000000"/>
        <rFont val="맑은 고딕"/>
        <family val="3"/>
        <charset val="129"/>
      </rPr>
      <t>+ⓥ+ⓦ</t>
    </r>
    <r>
      <rPr>
        <sz val="11"/>
        <color rgb="FF000000"/>
        <rFont val="맑은 고딕"/>
        <family val="3"/>
        <charset val="129"/>
      </rPr>
      <t>)</t>
    </r>
    <phoneticPr fontId="30" type="noConversion"/>
  </si>
  <si>
    <t>건설공사 동일 적용</t>
    <phoneticPr fontId="30" type="noConversion"/>
  </si>
  <si>
    <t>(ⓕ × 0.006%)</t>
    <phoneticPr fontId="30" type="noConversion"/>
  </si>
  <si>
    <r>
      <t>[(ⓒ+ⓓ+ⓖ) × 0.</t>
    </r>
    <r>
      <rPr>
        <sz val="11"/>
        <color rgb="FF000000"/>
        <rFont val="맑은 고딕"/>
        <family val="3"/>
        <charset val="129"/>
      </rPr>
      <t>0</t>
    </r>
    <r>
      <rPr>
        <sz val="11"/>
        <color rgb="FF000000"/>
        <rFont val="맑은 고딕"/>
        <family val="3"/>
        <charset val="129"/>
      </rPr>
      <t>9%)]</t>
    </r>
    <phoneticPr fontId="30" type="noConversion"/>
  </si>
  <si>
    <t>EP-S3804</t>
    <phoneticPr fontId="30" type="noConversion"/>
  </si>
  <si>
    <t>제11호표</t>
  </si>
  <si>
    <t>A 상단부(차로)</t>
    <phoneticPr fontId="30" type="noConversion"/>
  </si>
  <si>
    <t>B 하단부(차로+보행로)</t>
    <phoneticPr fontId="30" type="noConversion"/>
  </si>
  <si>
    <t>133 + 114 +76</t>
    <phoneticPr fontId="30" type="noConversion"/>
  </si>
  <si>
    <t>(0.7kg/m × 323m ÷ 25kg)</t>
    <phoneticPr fontId="30" type="noConversion"/>
  </si>
  <si>
    <t>(0.7kg/m × 390m ÷ 25kg)</t>
    <phoneticPr fontId="30" type="noConversion"/>
  </si>
  <si>
    <t xml:space="preserve"> ELP 80</t>
  </si>
  <si>
    <t>ELP 80</t>
  </si>
  <si>
    <t>제16호</t>
    <phoneticPr fontId="30" type="noConversion"/>
  </si>
  <si>
    <t>일위9참조</t>
  </si>
  <si>
    <t>일위10참조</t>
  </si>
  <si>
    <t>일위11참조</t>
  </si>
  <si>
    <t>일위12참조</t>
  </si>
  <si>
    <t>일위13참조</t>
  </si>
  <si>
    <t>일위14참조</t>
  </si>
  <si>
    <t>일위15참조</t>
  </si>
  <si>
    <t>W10×D50mm 건식컷팅</t>
    <phoneticPr fontId="30" type="noConversion"/>
  </si>
  <si>
    <t xml:space="preserve"> W10×D50mm</t>
    <phoneticPr fontId="30" type="noConversion"/>
  </si>
  <si>
    <t>380V 12.92KW SUS304 옥외자립</t>
    <phoneticPr fontId="30" type="noConversion"/>
  </si>
  <si>
    <t xml:space="preserve"> 380V 12.92KW SUS304 옥외자립</t>
    <phoneticPr fontId="30" type="noConversion"/>
  </si>
  <si>
    <t>380V 15.6KW SUS304 옥외자립</t>
    <phoneticPr fontId="30" type="noConversion"/>
  </si>
  <si>
    <t>물품분류번호 : 46161506, 물품식별번호 : 25543579, 모델명 : EP-S3804, 수량 : 2조 현장설치도 내역임</t>
    <phoneticPr fontId="30" type="noConversion"/>
  </si>
  <si>
    <t>4. 설치면적 및 필요소비전력는 첨부 '설계내역서' 참조</t>
    <phoneticPr fontId="58" type="noConversion"/>
  </si>
  <si>
    <r>
      <t xml:space="preserve">5. </t>
    </r>
    <r>
      <rPr>
        <b/>
        <u/>
        <sz val="11"/>
        <color theme="1"/>
        <rFont val="맑은 고딕"/>
        <family val="3"/>
        <charset val="129"/>
        <scheme val="minor"/>
      </rPr>
      <t>조달청 혁신장터에 등록된 '희망가격'과는 상이할 수 있음</t>
    </r>
    <phoneticPr fontId="58" type="noConversion"/>
  </si>
  <si>
    <r>
      <t xml:space="preserve">6. </t>
    </r>
    <r>
      <rPr>
        <b/>
        <u/>
        <sz val="11"/>
        <color rgb="FFFF0000"/>
        <rFont val="맑은 고딕"/>
        <family val="3"/>
        <charset val="129"/>
        <scheme val="minor"/>
      </rPr>
      <t>조달청 혁신제품은 금액에 관계없이 물품구매를 통한 총액수의계약 가능함.</t>
    </r>
    <phoneticPr fontId="30" type="noConversion"/>
  </si>
  <si>
    <t>2026년 07월</t>
    <phoneticPr fontId="30" type="noConversion"/>
  </si>
  <si>
    <t>예열/본가동 교차출력을 통한 전기세 절감 효과 (최대 35% 절감) 우수 / 하자보증기간 2년</t>
    <phoneticPr fontId="30" type="noConversion"/>
  </si>
  <si>
    <t>130 + 130 + 130</t>
    <phoneticPr fontId="30" type="noConversion"/>
  </si>
  <si>
    <t>120 ÷ 8</t>
    <phoneticPr fontId="30" type="noConversion"/>
  </si>
  <si>
    <t xml:space="preserve"> 380V 15.60KW SUS304 옥외자립</t>
    <phoneticPr fontId="30" type="noConversion"/>
  </si>
  <si>
    <t>200 ÷ 8</t>
    <phoneticPr fontId="30" type="noConversion"/>
  </si>
  <si>
    <t>대상지별 설치내역 요약 (A+B)</t>
    <phoneticPr fontId="30" type="noConversion"/>
  </si>
  <si>
    <t>A. 상단부 : 열선총장 390M, 1차선, 타이어접지면당 4Line, 필요소비전력 SMP-1 15.60Kw</t>
    <phoneticPr fontId="30" type="noConversion"/>
  </si>
  <si>
    <t>B. 하단부 : 열선총장 323M, 1차선, 타이어접지면당 4Line × 2륜 + 보행로 4Line, 필요소비전력 SMP-2 12.92KW</t>
    <phoneticPr fontId="30" type="noConversion"/>
  </si>
  <si>
    <t>총 필요소비전력 총 28.52Kw (380V, 3상4선식 기준, 열선 M당 40W 소요)</t>
    <phoneticPr fontId="30" type="noConversion"/>
  </si>
  <si>
    <t>식</t>
    <phoneticPr fontId="30" type="noConversion"/>
  </si>
  <si>
    <t>No. EP260524-001</t>
    <phoneticPr fontId="30" type="noConversion"/>
  </si>
  <si>
    <t>제출일 : 2026년 05월 24일</t>
    <phoneticPr fontId="30" type="noConversion"/>
  </si>
  <si>
    <t>제출처 : 가지디자인</t>
    <phoneticPr fontId="30" type="noConversion"/>
  </si>
  <si>
    <t>참   조 : 견적담당자 귀중</t>
    <phoneticPr fontId="30" type="noConversion"/>
  </si>
  <si>
    <t>□ 사  업  명 : 동양중학교 진입로 도로열선 관급자재 구매설치</t>
    <phoneticPr fontId="30" type="noConversion"/>
  </si>
  <si>
    <t>사업명 : 동양중학교 진입로 도로열선 관급자재 구매설치</t>
    <phoneticPr fontId="30" type="noConversion"/>
  </si>
  <si>
    <t>동양중학교</t>
    <phoneticPr fontId="30" type="noConversion"/>
  </si>
  <si>
    <t>2026년 07월</t>
    <phoneticPr fontId="30" type="noConversion"/>
  </si>
  <si>
    <t>[스노우멜팅-도로열선]</t>
    <phoneticPr fontId="30" type="noConversion"/>
  </si>
  <si>
    <t>동양중학교 교내 포장개선 전기공사</t>
    <phoneticPr fontId="30" type="noConversion"/>
  </si>
  <si>
    <t>1.  원가계산서</t>
    <phoneticPr fontId="30" type="noConversion"/>
  </si>
  <si>
    <t>2.  집   계   표</t>
    <phoneticPr fontId="30" type="noConversion"/>
  </si>
  <si>
    <t>4.  일 위 대 가</t>
    <phoneticPr fontId="30" type="noConversion"/>
  </si>
  <si>
    <t>3.  내   역   서</t>
    <phoneticPr fontId="30" type="noConversion"/>
  </si>
  <si>
    <t>1.27</t>
  </si>
  <si>
    <t>120,000.</t>
  </si>
  <si>
    <t>100,000.</t>
  </si>
  <si>
    <t>단 가 비 교 표</t>
    <phoneticPr fontId="30" type="noConversion"/>
  </si>
  <si>
    <t>5.  단가비교표</t>
    <phoneticPr fontId="30" type="noConversion"/>
  </si>
  <si>
    <t>6.  수량산출서</t>
    <phoneticPr fontId="30" type="noConversion"/>
  </si>
  <si>
    <t>1.  원가계산서</t>
    <phoneticPr fontId="30" type="noConversion"/>
  </si>
  <si>
    <t>2.  집   계   표</t>
    <phoneticPr fontId="30" type="noConversion"/>
  </si>
  <si>
    <t>3.  내   역   서</t>
    <phoneticPr fontId="30" type="noConversion"/>
  </si>
  <si>
    <t>4.  일 위 대 가</t>
    <phoneticPr fontId="30" type="noConversion"/>
  </si>
  <si>
    <t>5.  단가비교표</t>
    <phoneticPr fontId="30" type="noConversion"/>
  </si>
  <si>
    <t>6.  수량산출서</t>
    <phoneticPr fontId="3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</si>
</sst>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42" formatCode="_-&quot;₩&quot;* #,##0_-;\-&quot;₩&quot;* #,##0_-;_-&quot;₩&quot;* &quot;-&quot;_-;_-@_-"/>
    <numFmt numFmtId="41" formatCode="_-* #,##0_-;\-* #,##0_-;_-* &quot;-&quot;_-;_-@_-"/>
    <numFmt numFmtId="43" formatCode="_-* #,##0.00_-;\-* #,##0.00_-;_-* &quot;-&quot;??_-;_-@_-"/>
    <numFmt numFmtId="176" formatCode="#,##0_ "/>
    <numFmt numFmtId="177" formatCode="#,###&quot; &quot;"/>
    <numFmt numFmtId="178" formatCode="0.000%"/>
    <numFmt numFmtId="179" formatCode="0.0%"/>
    <numFmt numFmtId="180" formatCode="#,###"/>
    <numFmt numFmtId="181" formatCode="_-* #,##0.0_-;\-* #,##0.0_-;_-* &quot;-&quot;_-;_-@_-"/>
    <numFmt numFmtId="182" formatCode="_(* #,##0.00_);_(* \(#,##0.00\);_(* &quot;-&quot;??_);_(@_)"/>
    <numFmt numFmtId="183" formatCode="0.000"/>
    <numFmt numFmtId="184" formatCode="#,##0.000_ "/>
    <numFmt numFmtId="185" formatCode="#,##0_);[Red]\(#,##0\)"/>
    <numFmt numFmtId="186" formatCode="#,##0.0_ "/>
    <numFmt numFmtId="187" formatCode="#,##0.#######"/>
    <numFmt numFmtId="188" formatCode="#,##0.##"/>
    <numFmt numFmtId="189" formatCode="#,##0.0########"/>
    <numFmt numFmtId="190" formatCode="0.0000"/>
    <numFmt numFmtId="191" formatCode="#,##0.0000_ "/>
    <numFmt numFmtId="192" formatCode="_-* #,##0.0000_-;\-* #,##0.0000_-;_-* &quot;-&quot;_-;_-@_-"/>
    <numFmt numFmtId="193" formatCode="_-* #,##0_-;\-* #,##0_-;_-* &quot;-&quot;??_-;_-@_-"/>
    <numFmt numFmtId="194" formatCode="yyyy&quot;년&quot;\ mm&quot;월&quot;"/>
  </numFmts>
  <fonts count="74" x14ac:knownFonts="1">
    <font>
      <sz val="11"/>
      <color rgb="FF000000"/>
      <name val="맑은 고딕"/>
    </font>
    <font>
      <sz val="11"/>
      <color rgb="FF000000"/>
      <name val="돋움"/>
      <family val="3"/>
      <charset val="129"/>
    </font>
    <font>
      <sz val="8"/>
      <color rgb="FF000000"/>
      <name val="바탕"/>
      <family val="1"/>
      <charset val="129"/>
    </font>
    <font>
      <sz val="10"/>
      <color rgb="FF000000"/>
      <name val="Arial"/>
      <family val="2"/>
    </font>
    <font>
      <sz val="10"/>
      <color rgb="FF000000"/>
      <name val="굴림체"/>
      <family val="3"/>
      <charset val="129"/>
    </font>
    <font>
      <sz val="11"/>
      <color rgb="FF000000"/>
      <name val="바탕체"/>
      <family val="1"/>
      <charset val="129"/>
    </font>
    <font>
      <b/>
      <sz val="13"/>
      <color rgb="FF44546A"/>
      <name val="맑은 고딕"/>
      <family val="3"/>
      <charset val="129"/>
    </font>
    <font>
      <b/>
      <sz val="11"/>
      <color rgb="FF000000"/>
      <name val="맑은 고딕"/>
      <family val="3"/>
      <charset val="129"/>
    </font>
    <font>
      <sz val="12"/>
      <color rgb="FF000000"/>
      <name val="맑은 고딕"/>
      <family val="3"/>
      <charset val="129"/>
    </font>
    <font>
      <b/>
      <sz val="11"/>
      <color rgb="FFFFFFFF"/>
      <name val="맑은 고딕"/>
      <family val="3"/>
      <charset val="129"/>
    </font>
    <font>
      <sz val="10"/>
      <color rgb="FF000000"/>
      <name val="맑은 고딕"/>
      <family val="3"/>
      <charset val="129"/>
    </font>
    <font>
      <b/>
      <sz val="10"/>
      <color rgb="FFFFFFFF"/>
      <name val="맑은 고딕"/>
      <family val="3"/>
      <charset val="129"/>
    </font>
    <font>
      <sz val="13"/>
      <color rgb="FF000000"/>
      <name val="맑은 고딕"/>
      <family val="3"/>
      <charset val="129"/>
    </font>
    <font>
      <b/>
      <sz val="13"/>
      <color rgb="FF000000"/>
      <name val="맑은 고딕"/>
      <family val="3"/>
      <charset val="129"/>
    </font>
    <font>
      <b/>
      <sz val="15"/>
      <color rgb="FF000000"/>
      <name val="맑은 고딕"/>
      <family val="3"/>
      <charset val="129"/>
    </font>
    <font>
      <sz val="15"/>
      <color rgb="FF000000"/>
      <name val="맑은 고딕"/>
      <family val="3"/>
      <charset val="129"/>
    </font>
    <font>
      <b/>
      <sz val="14"/>
      <color rgb="FF000000"/>
      <name val="맑은 고딕"/>
      <family val="3"/>
      <charset val="129"/>
    </font>
    <font>
      <b/>
      <sz val="9"/>
      <color rgb="FF000000"/>
      <name val="굴림체"/>
      <family val="3"/>
      <charset val="129"/>
    </font>
    <font>
      <sz val="30"/>
      <color rgb="FF000000"/>
      <name val="HY견고딕"/>
      <family val="1"/>
      <charset val="129"/>
    </font>
    <font>
      <b/>
      <sz val="20"/>
      <color rgb="FF000000"/>
      <name val="돋움"/>
      <family val="3"/>
      <charset val="129"/>
    </font>
    <font>
      <b/>
      <sz val="12"/>
      <color rgb="FF000000"/>
      <name val="맑은 고딕"/>
      <family val="3"/>
      <charset val="129"/>
    </font>
    <font>
      <b/>
      <sz val="20"/>
      <color rgb="FF000000"/>
      <name val="Arial"/>
      <family val="2"/>
    </font>
    <font>
      <sz val="9"/>
      <color rgb="FF000000"/>
      <name val="바탕"/>
      <family val="1"/>
      <charset val="129"/>
    </font>
    <font>
      <sz val="9"/>
      <color rgb="FF000000"/>
      <name val="굴림체"/>
      <family val="3"/>
      <charset val="129"/>
    </font>
    <font>
      <b/>
      <sz val="13"/>
      <color rgb="FF000000"/>
      <name val="Arial"/>
      <family val="2"/>
    </font>
    <font>
      <sz val="14"/>
      <color rgb="FF000000"/>
      <name val="맑은 고딕"/>
      <family val="3"/>
      <charset val="129"/>
    </font>
    <font>
      <sz val="11"/>
      <color rgb="FFFF0000"/>
      <name val="맑은 고딕"/>
      <family val="3"/>
      <charset val="129"/>
    </font>
    <font>
      <b/>
      <sz val="9"/>
      <color rgb="FF000000"/>
      <name val="맑은 고딕"/>
      <family val="3"/>
      <charset val="129"/>
    </font>
    <font>
      <sz val="9"/>
      <color rgb="FF000000"/>
      <name val="맑은 고딕"/>
      <family val="3"/>
      <charset val="129"/>
    </font>
    <font>
      <sz val="11"/>
      <color rgb="FF000000"/>
      <name val="맑은 고딕"/>
      <family val="3"/>
      <charset val="129"/>
    </font>
    <font>
      <sz val="8"/>
      <name val="돋움"/>
      <family val="3"/>
      <charset val="129"/>
    </font>
    <font>
      <sz val="20"/>
      <color rgb="FF000000"/>
      <name val="HY견고딕"/>
      <family val="1"/>
      <charset val="129"/>
    </font>
    <font>
      <sz val="10"/>
      <color indexed="8"/>
      <name val="맑은 고딕"/>
      <family val="3"/>
      <charset val="129"/>
      <scheme val="minor"/>
    </font>
    <font>
      <sz val="11"/>
      <color theme="1"/>
      <name val="맑은 고딕"/>
      <family val="3"/>
      <charset val="129"/>
    </font>
    <font>
      <sz val="9"/>
      <color indexed="8"/>
      <name val="맑은 고딕"/>
      <family val="3"/>
      <charset val="129"/>
      <scheme val="minor"/>
    </font>
    <font>
      <sz val="11"/>
      <color indexed="8"/>
      <name val="맑은 고딕"/>
      <family val="3"/>
      <charset val="129"/>
      <scheme val="minor"/>
    </font>
    <font>
      <b/>
      <sz val="20"/>
      <color rgb="FF000000"/>
      <name val="맑은 고딕"/>
      <family val="3"/>
      <charset val="129"/>
      <scheme val="minor"/>
    </font>
    <font>
      <sz val="10"/>
      <name val="맑은 고딕"/>
      <family val="3"/>
      <charset val="129"/>
      <scheme val="minor"/>
    </font>
    <font>
      <sz val="10"/>
      <color rgb="FF000000"/>
      <name val="맑은 고딕"/>
      <family val="3"/>
      <charset val="129"/>
      <scheme val="minor"/>
    </font>
    <font>
      <b/>
      <sz val="9"/>
      <color rgb="FF000000"/>
      <name val="맑은 고딕"/>
      <family val="3"/>
      <charset val="129"/>
      <scheme val="minor"/>
    </font>
    <font>
      <sz val="9"/>
      <color rgb="FF000000"/>
      <name val="맑은 고딕"/>
      <family val="3"/>
      <charset val="129"/>
      <scheme val="minor"/>
    </font>
    <font>
      <b/>
      <sz val="11"/>
      <color rgb="FF000000"/>
      <name val="맑은 고딕"/>
      <family val="3"/>
      <charset val="129"/>
      <scheme val="minor"/>
    </font>
    <font>
      <sz val="11"/>
      <name val="맑은 고딕"/>
      <family val="3"/>
      <charset val="129"/>
      <scheme val="minor"/>
    </font>
    <font>
      <sz val="11"/>
      <color rgb="FF000000"/>
      <name val="맑은 고딕"/>
      <family val="3"/>
      <charset val="129"/>
      <scheme val="minor"/>
    </font>
    <font>
      <sz val="11"/>
      <name val="돋움"/>
      <family val="3"/>
      <charset val="129"/>
    </font>
    <font>
      <b/>
      <sz val="12"/>
      <color rgb="FF000000"/>
      <name val="맑은 고딕"/>
      <family val="3"/>
      <charset val="129"/>
      <scheme val="minor"/>
    </font>
    <font>
      <b/>
      <sz val="11"/>
      <color rgb="FF44546A"/>
      <name val="맑은 고딕"/>
      <family val="3"/>
      <charset val="129"/>
    </font>
    <font>
      <b/>
      <sz val="11.5"/>
      <color rgb="FF000000"/>
      <name val="맑은 고딕"/>
      <family val="3"/>
      <charset val="129"/>
      <scheme val="minor"/>
    </font>
    <font>
      <b/>
      <sz val="11.5"/>
      <color rgb="FF000000"/>
      <name val="맑은 고딕"/>
      <family val="3"/>
      <charset val="129"/>
    </font>
    <font>
      <b/>
      <sz val="10"/>
      <name val="맑은 고딕"/>
      <family val="3"/>
      <charset val="129"/>
      <scheme val="minor"/>
    </font>
    <font>
      <b/>
      <i/>
      <u/>
      <sz val="11"/>
      <name val="맑은 고딕"/>
      <family val="3"/>
      <charset val="129"/>
      <scheme val="minor"/>
    </font>
    <font>
      <b/>
      <u/>
      <sz val="24"/>
      <name val="맑은 고딕"/>
      <family val="3"/>
      <charset val="129"/>
      <scheme val="minor"/>
    </font>
    <font>
      <sz val="12"/>
      <name val="맑은 고딕"/>
      <family val="3"/>
      <charset val="129"/>
      <scheme val="minor"/>
    </font>
    <font>
      <b/>
      <sz val="12"/>
      <name val="맑은 고딕"/>
      <family val="3"/>
      <charset val="129"/>
      <scheme val="minor"/>
    </font>
    <font>
      <sz val="7.5"/>
      <name val="맑은 고딕"/>
      <family val="3"/>
      <charset val="129"/>
      <scheme val="minor"/>
    </font>
    <font>
      <sz val="8"/>
      <name val="맑은 고딕"/>
      <family val="3"/>
      <charset val="129"/>
      <scheme val="minor"/>
    </font>
    <font>
      <b/>
      <sz val="10"/>
      <color indexed="10"/>
      <name val="맑은 고딕"/>
      <family val="3"/>
      <charset val="129"/>
      <scheme val="minor"/>
    </font>
    <font>
      <b/>
      <sz val="14"/>
      <name val="맑은 고딕"/>
      <family val="3"/>
      <charset val="129"/>
      <scheme val="minor"/>
    </font>
    <font>
      <sz val="8"/>
      <name val="맑은 고딕"/>
      <family val="3"/>
      <charset val="129"/>
    </font>
    <font>
      <b/>
      <sz val="11"/>
      <name val="맑은 고딕"/>
      <family val="3"/>
      <charset val="129"/>
      <scheme val="minor"/>
    </font>
    <font>
      <u/>
      <sz val="12"/>
      <name val="맑은 고딕"/>
      <family val="3"/>
      <charset val="129"/>
      <scheme val="minor"/>
    </font>
    <font>
      <sz val="11"/>
      <color theme="1"/>
      <name val="맑은 고딕"/>
      <family val="3"/>
      <charset val="129"/>
      <scheme val="minor"/>
    </font>
    <font>
      <b/>
      <u/>
      <sz val="11"/>
      <color theme="1"/>
      <name val="맑은 고딕"/>
      <family val="3"/>
      <charset val="129"/>
      <scheme val="minor"/>
    </font>
    <font>
      <b/>
      <sz val="11"/>
      <color theme="1"/>
      <name val="맑은 고딕"/>
      <family val="3"/>
      <charset val="129"/>
      <scheme val="minor"/>
    </font>
    <font>
      <b/>
      <u/>
      <sz val="11"/>
      <name val="맑은 고딕"/>
      <family val="3"/>
      <charset val="129"/>
      <scheme val="minor"/>
    </font>
    <font>
      <b/>
      <sz val="11"/>
      <color rgb="FFFF0000"/>
      <name val="맑은 고딕"/>
      <family val="3"/>
      <charset val="129"/>
      <scheme val="minor"/>
    </font>
    <font>
      <b/>
      <u/>
      <sz val="11"/>
      <color rgb="FFFF0000"/>
      <name val="맑은 고딕"/>
      <family val="3"/>
      <charset val="129"/>
      <scheme val="minor"/>
    </font>
    <font>
      <sz val="10.5"/>
      <name val="맑은 고딕"/>
      <family val="3"/>
      <charset val="129"/>
      <scheme val="minor"/>
    </font>
    <font>
      <b/>
      <sz val="26"/>
      <name val="돋움"/>
      <family val="3"/>
      <charset val="129"/>
    </font>
    <font>
      <sz val="10"/>
      <name val="맑은 고딕"/>
      <family val="3"/>
      <charset val="129"/>
    </font>
    <font>
      <b/>
      <sz val="20"/>
      <name val="맑은 고딕"/>
      <family val="3"/>
      <charset val="129"/>
    </font>
    <font>
      <b/>
      <sz val="16"/>
      <name val="맑은 고딕"/>
      <family val="3"/>
      <charset val="129"/>
    </font>
    <font>
      <b/>
      <sz val="18"/>
      <name val="맑은 고딕"/>
      <family val="3"/>
      <charset val="129"/>
    </font>
    <font>
      <sz val="18"/>
      <name val="맑은 고딕"/>
      <family val="3"/>
      <charset val="129"/>
    </font>
  </fonts>
  <fills count="8">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rgb="FFDDEBF7"/>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s>
  <borders count="95">
    <border>
      <left/>
      <right/>
      <top/>
      <bottom/>
      <diagonal/>
    </border>
    <border>
      <left style="thin">
        <color auto="1"/>
      </left>
      <right style="thin">
        <color auto="1"/>
      </right>
      <top style="thin">
        <color auto="1"/>
      </top>
      <bottom style="thin">
        <color auto="1"/>
      </bottom>
      <diagonal/>
    </border>
    <border>
      <left/>
      <right style="medium">
        <color auto="1"/>
      </right>
      <top/>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medium">
        <color auto="1"/>
      </left>
      <right/>
      <top/>
      <bottom/>
      <diagonal/>
    </border>
    <border>
      <left style="thin">
        <color auto="1"/>
      </left>
      <right style="medium">
        <color auto="1"/>
      </right>
      <top style="medium">
        <color auto="1"/>
      </top>
      <bottom style="double">
        <color auto="1"/>
      </bottom>
      <diagonal/>
    </border>
    <border>
      <left style="thin">
        <color auto="1"/>
      </left>
      <right/>
      <top style="double">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bottom/>
      <diagonal/>
    </border>
    <border>
      <left/>
      <right style="hair">
        <color auto="1"/>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auto="1"/>
      </left>
      <right style="hair">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medium">
        <color auto="1"/>
      </right>
      <top style="medium">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hair">
        <color auto="1"/>
      </right>
      <top/>
      <bottom style="thin">
        <color auto="1"/>
      </bottom>
      <diagonal/>
    </border>
    <border>
      <left style="thin">
        <color auto="1"/>
      </left>
      <right style="hair">
        <color auto="1"/>
      </right>
      <top/>
      <bottom style="thin">
        <color auto="1"/>
      </bottom>
      <diagonal/>
    </border>
    <border>
      <left/>
      <right style="thin">
        <color auto="1"/>
      </right>
      <top/>
      <bottom style="hair">
        <color auto="1"/>
      </bottom>
      <diagonal/>
    </border>
    <border>
      <left/>
      <right style="hair">
        <color auto="1"/>
      </right>
      <top/>
      <bottom style="hair">
        <color auto="1"/>
      </bottom>
      <diagonal/>
    </border>
    <border>
      <left style="thin">
        <color auto="1"/>
      </left>
      <right style="hair">
        <color auto="1"/>
      </right>
      <top/>
      <bottom style="hair">
        <color auto="1"/>
      </bottom>
      <diagonal/>
    </border>
    <border>
      <left style="hair">
        <color auto="1"/>
      </left>
      <right style="thin">
        <color auto="1"/>
      </right>
      <top/>
      <bottom style="thin">
        <color auto="1"/>
      </bottom>
      <diagonal/>
    </border>
    <border>
      <left style="hair">
        <color auto="1"/>
      </left>
      <right style="hair">
        <color auto="1"/>
      </right>
      <top/>
      <bottom style="thin">
        <color auto="1"/>
      </bottom>
      <diagonal/>
    </border>
    <border>
      <left style="hair">
        <color auto="1"/>
      </left>
      <right style="thin">
        <color auto="1"/>
      </right>
      <top/>
      <bottom/>
      <diagonal/>
    </border>
    <border>
      <left style="hair">
        <color auto="1"/>
      </left>
      <right style="hair">
        <color auto="1"/>
      </right>
      <top/>
      <bottom/>
      <diagonal/>
    </border>
    <border>
      <left/>
      <right/>
      <top style="hair">
        <color auto="1"/>
      </top>
      <bottom style="thin">
        <color auto="1"/>
      </bottom>
      <diagonal/>
    </border>
    <border>
      <left/>
      <right/>
      <top/>
      <bottom style="hair">
        <color auto="1"/>
      </bottom>
      <diagonal/>
    </border>
    <border>
      <left style="hair">
        <color auto="1"/>
      </left>
      <right/>
      <top/>
      <bottom style="hair">
        <color auto="1"/>
      </bottom>
      <diagonal/>
    </border>
    <border>
      <left style="hair">
        <color auto="1"/>
      </left>
      <right/>
      <top/>
      <bottom/>
      <diagonal/>
    </border>
    <border>
      <left style="hair">
        <color auto="1"/>
      </left>
      <right/>
      <top style="hair">
        <color auto="1"/>
      </top>
      <bottom/>
      <diagonal/>
    </border>
    <border>
      <left/>
      <right style="hair">
        <color auto="1"/>
      </right>
      <top/>
      <bottom/>
      <diagonal/>
    </border>
    <border>
      <left/>
      <right style="hair">
        <color auto="1"/>
      </right>
      <top style="hair">
        <color auto="1"/>
      </top>
      <bottom/>
      <diagonal/>
    </border>
    <border>
      <left/>
      <right/>
      <top style="hair">
        <color auto="1"/>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hair">
        <color auto="1"/>
      </left>
      <right style="hair">
        <color auto="1"/>
      </right>
      <top style="hair">
        <color auto="1"/>
      </top>
      <bottom/>
      <diagonal/>
    </border>
    <border>
      <left style="hair">
        <color auto="1"/>
      </left>
      <right style="thin">
        <color auto="1"/>
      </right>
      <top/>
      <bottom style="hair">
        <color auto="1"/>
      </bottom>
      <diagonal/>
    </border>
    <border>
      <left style="hair">
        <color auto="1"/>
      </left>
      <right/>
      <top style="hair">
        <color auto="1"/>
      </top>
      <bottom style="thin">
        <color auto="1"/>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auto="1"/>
      </right>
      <top style="hair">
        <color auto="1"/>
      </top>
      <bottom style="hair">
        <color auto="1"/>
      </bottom>
      <diagonal/>
    </border>
    <border>
      <left style="thin">
        <color indexed="64"/>
      </left>
      <right style="hair">
        <color indexed="64"/>
      </right>
      <top style="thin">
        <color indexed="64"/>
      </top>
      <bottom style="hair">
        <color indexed="64"/>
      </bottom>
      <diagonal/>
    </border>
    <border>
      <left style="hair">
        <color auto="1"/>
      </left>
      <right style="thin">
        <color auto="1"/>
      </right>
      <top style="hair">
        <color auto="1"/>
      </top>
      <bottom/>
      <diagonal/>
    </border>
    <border>
      <left style="hair">
        <color indexed="64"/>
      </left>
      <right/>
      <top style="thin">
        <color indexed="64"/>
      </top>
      <bottom style="hair">
        <color indexed="64"/>
      </bottom>
      <diagonal/>
    </border>
    <border>
      <left style="hair">
        <color auto="1"/>
      </left>
      <right/>
      <top style="hair">
        <color auto="1"/>
      </top>
      <bottom style="hair">
        <color auto="1"/>
      </bottom>
      <diagonal/>
    </border>
    <border>
      <left style="hair">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hair">
        <color auto="1"/>
      </right>
      <top style="hair">
        <color auto="1"/>
      </top>
      <bottom/>
      <diagonal/>
    </border>
    <border>
      <left/>
      <right style="hair">
        <color auto="1"/>
      </right>
      <top style="hair">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style="hair">
        <color auto="1"/>
      </right>
      <top/>
      <bottom/>
      <diagonal/>
    </border>
    <border>
      <left style="thin">
        <color auto="1"/>
      </left>
      <right style="thin">
        <color auto="1"/>
      </right>
      <top style="thin">
        <color auto="1"/>
      </top>
      <bottom style="hair">
        <color auto="1"/>
      </bottom>
      <diagonal/>
    </border>
    <border>
      <left style="thin">
        <color indexed="64"/>
      </left>
      <right/>
      <top style="hair">
        <color indexed="64"/>
      </top>
      <bottom/>
      <diagonal/>
    </border>
    <border>
      <left style="thin">
        <color indexed="64"/>
      </left>
      <right/>
      <top/>
      <bottom style="hair">
        <color indexed="64"/>
      </bottom>
      <diagonal/>
    </border>
    <border>
      <left style="thin">
        <color auto="1"/>
      </left>
      <right/>
      <top style="hair">
        <color auto="1"/>
      </top>
      <bottom style="thin">
        <color auto="1"/>
      </bottom>
      <diagonal/>
    </border>
    <border>
      <left/>
      <right style="thin">
        <color indexed="64"/>
      </right>
      <top style="hair">
        <color indexed="64"/>
      </top>
      <bottom/>
      <diagonal/>
    </border>
  </borders>
  <cellStyleXfs count="23">
    <xf numFmtId="0" fontId="0" fillId="0" borderId="0">
      <alignment vertical="center"/>
    </xf>
    <xf numFmtId="43" fontId="29" fillId="0" borderId="0">
      <alignment vertical="center"/>
    </xf>
    <xf numFmtId="41" fontId="29" fillId="0" borderId="0">
      <alignment vertical="center"/>
    </xf>
    <xf numFmtId="0" fontId="1" fillId="0" borderId="0">
      <alignment vertical="center"/>
    </xf>
    <xf numFmtId="0" fontId="1" fillId="0" borderId="0">
      <alignment vertical="center"/>
    </xf>
    <xf numFmtId="0" fontId="1" fillId="0" borderId="0"/>
    <xf numFmtId="0" fontId="1" fillId="0" borderId="0"/>
    <xf numFmtId="41" fontId="1" fillId="0" borderId="0">
      <alignment vertical="center"/>
    </xf>
    <xf numFmtId="0" fontId="1" fillId="0" borderId="0"/>
    <xf numFmtId="41" fontId="1" fillId="0" borderId="0">
      <alignment vertical="center"/>
    </xf>
    <xf numFmtId="41" fontId="1" fillId="0" borderId="0">
      <alignment vertical="center"/>
    </xf>
    <xf numFmtId="41" fontId="2" fillId="0" borderId="0"/>
    <xf numFmtId="0" fontId="3" fillId="0" borderId="0"/>
    <xf numFmtId="182" fontId="3" fillId="0" borderId="0"/>
    <xf numFmtId="0" fontId="1" fillId="0" borderId="0"/>
    <xf numFmtId="0" fontId="4" fillId="0" borderId="0"/>
    <xf numFmtId="0" fontId="5" fillId="0" borderId="0"/>
    <xf numFmtId="43" fontId="29" fillId="0" borderId="0">
      <alignment vertical="center"/>
    </xf>
    <xf numFmtId="41" fontId="29" fillId="0" borderId="0">
      <alignment vertical="center"/>
    </xf>
    <xf numFmtId="0" fontId="3" fillId="0" borderId="0"/>
    <xf numFmtId="0" fontId="44" fillId="0" borderId="0">
      <alignment vertical="center"/>
    </xf>
    <xf numFmtId="41" fontId="44" fillId="0" borderId="0" applyFont="0" applyFill="0" applyBorder="0" applyAlignment="0" applyProtection="0">
      <alignment vertical="center"/>
    </xf>
    <xf numFmtId="0" fontId="44" fillId="0" borderId="0"/>
  </cellStyleXfs>
  <cellXfs count="776">
    <xf numFmtId="0" fontId="0" fillId="0" borderId="0" xfId="0">
      <alignment vertical="center"/>
    </xf>
    <xf numFmtId="41" fontId="29" fillId="2" borderId="0" xfId="2" applyFill="1">
      <alignment vertical="center"/>
    </xf>
    <xf numFmtId="0" fontId="6" fillId="3" borderId="0" xfId="1" applyNumberFormat="1" applyFont="1" applyFill="1" applyAlignment="1"/>
    <xf numFmtId="41" fontId="29" fillId="2" borderId="0" xfId="2" applyFill="1" applyAlignment="1">
      <alignment vertical="center" shrinkToFit="1"/>
    </xf>
    <xf numFmtId="41" fontId="29" fillId="2" borderId="0" xfId="2" applyFill="1" applyAlignment="1">
      <alignment horizontal="center" vertical="center"/>
    </xf>
    <xf numFmtId="0" fontId="0" fillId="0" borderId="0" xfId="4" applyFont="1">
      <alignment vertical="center"/>
    </xf>
    <xf numFmtId="177" fontId="0" fillId="0" borderId="0" xfId="4" applyNumberFormat="1" applyFont="1">
      <alignment vertical="center"/>
    </xf>
    <xf numFmtId="0" fontId="0" fillId="0" borderId="0" xfId="4" applyFont="1" applyAlignment="1">
      <alignment horizontal="center" vertical="center"/>
    </xf>
    <xf numFmtId="180" fontId="0" fillId="0" borderId="0" xfId="4" applyNumberFormat="1" applyFont="1">
      <alignment vertical="center"/>
    </xf>
    <xf numFmtId="180" fontId="8" fillId="0" borderId="0" xfId="4" applyNumberFormat="1" applyFont="1" applyAlignment="1">
      <alignment horizontal="center" vertical="center"/>
    </xf>
    <xf numFmtId="41" fontId="0" fillId="2" borderId="0" xfId="7" applyFont="1" applyFill="1">
      <alignment vertical="center"/>
    </xf>
    <xf numFmtId="41" fontId="0" fillId="0" borderId="0" xfId="4" applyNumberFormat="1" applyFont="1">
      <alignment vertical="center"/>
    </xf>
    <xf numFmtId="41" fontId="10" fillId="2" borderId="0" xfId="7" applyFont="1" applyFill="1">
      <alignment vertical="center"/>
    </xf>
    <xf numFmtId="0" fontId="12" fillId="0" borderId="0" xfId="12" applyFont="1" applyAlignment="1">
      <alignment vertical="center"/>
    </xf>
    <xf numFmtId="0" fontId="12" fillId="0" borderId="11" xfId="12" applyFont="1" applyBorder="1" applyAlignment="1">
      <alignment vertical="center"/>
    </xf>
    <xf numFmtId="0" fontId="12" fillId="0" borderId="2" xfId="12" applyFont="1" applyBorder="1" applyAlignment="1">
      <alignment vertical="center"/>
    </xf>
    <xf numFmtId="0" fontId="14" fillId="4" borderId="12" xfId="12" applyFont="1" applyFill="1" applyBorder="1" applyAlignment="1">
      <alignment horizontal="center" vertical="center"/>
    </xf>
    <xf numFmtId="42" fontId="15" fillId="0" borderId="13" xfId="13" applyNumberFormat="1" applyFont="1" applyBorder="1" applyAlignment="1">
      <alignment horizontal="right" vertical="center"/>
    </xf>
    <xf numFmtId="0" fontId="15" fillId="0" borderId="14" xfId="12" applyFont="1" applyBorder="1" applyAlignment="1">
      <alignment horizontal="center" vertical="center"/>
    </xf>
    <xf numFmtId="42" fontId="15" fillId="0" borderId="5" xfId="13" applyNumberFormat="1" applyFont="1" applyBorder="1" applyAlignment="1">
      <alignment horizontal="right" vertical="center"/>
    </xf>
    <xf numFmtId="0" fontId="15" fillId="0" borderId="15" xfId="12" applyFont="1" applyBorder="1" applyAlignment="1">
      <alignment horizontal="center" vertical="center"/>
    </xf>
    <xf numFmtId="42" fontId="15" fillId="0" borderId="16" xfId="13" applyNumberFormat="1" applyFont="1" applyBorder="1" applyAlignment="1">
      <alignment horizontal="right" vertical="center"/>
    </xf>
    <xf numFmtId="0" fontId="15" fillId="0" borderId="17" xfId="12" applyFont="1" applyBorder="1" applyAlignment="1">
      <alignment horizontal="center" vertical="center"/>
    </xf>
    <xf numFmtId="0" fontId="12" fillId="0" borderId="18" xfId="12" applyFont="1" applyBorder="1" applyAlignment="1">
      <alignment vertical="center"/>
    </xf>
    <xf numFmtId="0" fontId="12" fillId="0" borderId="19" xfId="12" applyFont="1" applyBorder="1" applyAlignment="1">
      <alignment vertical="center"/>
    </xf>
    <xf numFmtId="0" fontId="12" fillId="0" borderId="20" xfId="12" applyFont="1" applyBorder="1" applyAlignment="1">
      <alignment vertical="center"/>
    </xf>
    <xf numFmtId="0" fontId="9" fillId="0" borderId="2" xfId="17" applyNumberFormat="1" applyFont="1" applyBorder="1" applyAlignment="1"/>
    <xf numFmtId="41" fontId="0" fillId="0" borderId="0" xfId="7" applyFont="1">
      <alignment vertical="center"/>
    </xf>
    <xf numFmtId="176" fontId="0" fillId="0" borderId="0" xfId="7" applyNumberFormat="1" applyFont="1" applyAlignment="1">
      <alignment horizontal="center" vertical="center"/>
    </xf>
    <xf numFmtId="41" fontId="0" fillId="0" borderId="0" xfId="7" applyFont="1" applyAlignment="1">
      <alignment horizontal="center" vertical="center"/>
    </xf>
    <xf numFmtId="41" fontId="0" fillId="0" borderId="0" xfId="7" applyFont="1" applyAlignment="1">
      <alignment vertical="center" shrinkToFit="1"/>
    </xf>
    <xf numFmtId="0" fontId="3" fillId="2" borderId="0" xfId="19" applyFill="1"/>
    <xf numFmtId="0" fontId="3" fillId="2" borderId="0" xfId="19" applyFill="1" applyAlignment="1">
      <alignment vertical="center"/>
    </xf>
    <xf numFmtId="3" fontId="3" fillId="2" borderId="0" xfId="19" applyNumberFormat="1" applyFill="1"/>
    <xf numFmtId="0" fontId="3" fillId="2" borderId="0" xfId="19" applyFill="1" applyAlignment="1">
      <alignment horizontal="center"/>
    </xf>
    <xf numFmtId="0" fontId="0" fillId="5" borderId="0" xfId="14" applyFont="1" applyFill="1" applyAlignment="1">
      <alignment vertical="center"/>
    </xf>
    <xf numFmtId="0" fontId="22" fillId="5" borderId="0" xfId="14" applyFont="1" applyFill="1" applyAlignment="1">
      <alignment vertical="center"/>
    </xf>
    <xf numFmtId="0" fontId="9" fillId="2" borderId="2" xfId="1" applyNumberFormat="1" applyFont="1" applyFill="1" applyBorder="1" applyAlignment="1"/>
    <xf numFmtId="0" fontId="11" fillId="2" borderId="2" xfId="1" applyNumberFormat="1" applyFont="1" applyFill="1" applyBorder="1" applyAlignment="1"/>
    <xf numFmtId="0" fontId="3" fillId="2" borderId="0" xfId="19" applyFill="1" applyAlignment="1">
      <alignment horizontal="right" vertical="center"/>
    </xf>
    <xf numFmtId="187" fontId="23" fillId="2" borderId="39" xfId="19" applyNumberFormat="1" applyFont="1" applyFill="1" applyBorder="1" applyAlignment="1">
      <alignment vertical="center"/>
    </xf>
    <xf numFmtId="187" fontId="23" fillId="2" borderId="38" xfId="19" applyNumberFormat="1" applyFont="1" applyFill="1" applyBorder="1" applyAlignment="1">
      <alignment vertical="center"/>
    </xf>
    <xf numFmtId="187" fontId="23" fillId="2" borderId="0" xfId="19" applyNumberFormat="1" applyFont="1" applyFill="1" applyAlignment="1">
      <alignment vertical="center"/>
    </xf>
    <xf numFmtId="187" fontId="23" fillId="2" borderId="21" xfId="19" applyNumberFormat="1" applyFont="1" applyFill="1" applyBorder="1" applyAlignment="1">
      <alignment vertical="center"/>
    </xf>
    <xf numFmtId="187" fontId="17" fillId="2" borderId="21" xfId="19" applyNumberFormat="1" applyFont="1" applyFill="1" applyBorder="1" applyAlignment="1">
      <alignment horizontal="left" vertical="center"/>
    </xf>
    <xf numFmtId="0" fontId="3" fillId="2" borderId="42" xfId="19" applyFill="1" applyBorder="1"/>
    <xf numFmtId="0" fontId="3" fillId="2" borderId="39" xfId="19" applyFill="1" applyBorder="1"/>
    <xf numFmtId="0" fontId="3" fillId="2" borderId="52" xfId="19" applyFill="1" applyBorder="1"/>
    <xf numFmtId="0" fontId="3" fillId="2" borderId="38" xfId="19" applyFill="1" applyBorder="1"/>
    <xf numFmtId="0" fontId="3" fillId="2" borderId="41" xfId="19" applyFill="1" applyBorder="1"/>
    <xf numFmtId="0" fontId="3" fillId="2" borderId="46" xfId="19" applyFill="1" applyBorder="1" applyAlignment="1">
      <alignment horizontal="center" vertical="center"/>
    </xf>
    <xf numFmtId="0" fontId="3" fillId="2" borderId="53" xfId="19" applyFill="1" applyBorder="1" applyAlignment="1">
      <alignment horizontal="center" vertical="center"/>
    </xf>
    <xf numFmtId="0" fontId="3" fillId="2" borderId="54" xfId="19" applyFill="1" applyBorder="1" applyAlignment="1">
      <alignment horizontal="center" vertical="center"/>
    </xf>
    <xf numFmtId="0" fontId="3" fillId="2" borderId="55" xfId="19" applyFill="1" applyBorder="1"/>
    <xf numFmtId="0" fontId="3" fillId="2" borderId="56" xfId="19" applyFill="1" applyBorder="1"/>
    <xf numFmtId="0" fontId="3" fillId="2" borderId="21" xfId="19" applyFill="1" applyBorder="1"/>
    <xf numFmtId="0" fontId="3" fillId="2" borderId="57" xfId="19" applyFill="1" applyBorder="1" applyAlignment="1">
      <alignment horizontal="center" vertical="center"/>
    </xf>
    <xf numFmtId="0" fontId="3" fillId="2" borderId="0" xfId="19" applyFill="1" applyAlignment="1">
      <alignment horizontal="center" vertical="center"/>
    </xf>
    <xf numFmtId="0" fontId="3" fillId="2" borderId="55" xfId="19" applyFill="1" applyBorder="1" applyAlignment="1">
      <alignment horizontal="center" vertical="center"/>
    </xf>
    <xf numFmtId="3" fontId="3" fillId="2" borderId="56" xfId="19" applyNumberFormat="1" applyFill="1" applyBorder="1"/>
    <xf numFmtId="0" fontId="3" fillId="2" borderId="56" xfId="19" applyFill="1" applyBorder="1" applyAlignment="1">
      <alignment horizontal="left" vertical="center"/>
    </xf>
    <xf numFmtId="0" fontId="3" fillId="2" borderId="56" xfId="19" applyFill="1" applyBorder="1" applyAlignment="1">
      <alignment horizontal="center"/>
    </xf>
    <xf numFmtId="189" fontId="3" fillId="2" borderId="56" xfId="19" applyNumberFormat="1" applyFill="1" applyBorder="1"/>
    <xf numFmtId="0" fontId="3" fillId="2" borderId="58" xfId="19" applyFill="1" applyBorder="1" applyAlignment="1">
      <alignment horizontal="center" vertical="center"/>
    </xf>
    <xf numFmtId="0" fontId="3" fillId="2" borderId="59" xfId="19" applyFill="1" applyBorder="1" applyAlignment="1">
      <alignment horizontal="center" vertical="center"/>
    </xf>
    <xf numFmtId="0" fontId="3" fillId="2" borderId="56" xfId="19" applyFill="1" applyBorder="1" applyAlignment="1">
      <alignment horizontal="center" vertical="center"/>
    </xf>
    <xf numFmtId="0" fontId="3" fillId="2" borderId="59" xfId="19" applyFill="1" applyBorder="1"/>
    <xf numFmtId="0" fontId="3" fillId="2" borderId="50" xfId="19" applyFill="1" applyBorder="1"/>
    <xf numFmtId="3" fontId="3" fillId="2" borderId="56" xfId="19" applyNumberFormat="1" applyFill="1" applyBorder="1" applyAlignment="1">
      <alignment horizontal="right"/>
    </xf>
    <xf numFmtId="0" fontId="3" fillId="2" borderId="40" xfId="19" applyFill="1" applyBorder="1"/>
    <xf numFmtId="0" fontId="3" fillId="2" borderId="4" xfId="19" applyFill="1" applyBorder="1"/>
    <xf numFmtId="0" fontId="3" fillId="2" borderId="3" xfId="19" applyFill="1" applyBorder="1"/>
    <xf numFmtId="0" fontId="9" fillId="2" borderId="2" xfId="17" applyNumberFormat="1" applyFont="1" applyFill="1" applyBorder="1" applyAlignment="1"/>
    <xf numFmtId="3" fontId="27" fillId="2" borderId="23" xfId="19" applyNumberFormat="1" applyFont="1" applyFill="1" applyBorder="1" applyAlignment="1">
      <alignment horizontal="center" vertical="center"/>
    </xf>
    <xf numFmtId="3" fontId="27" fillId="2" borderId="22" xfId="19" applyNumberFormat="1" applyFont="1" applyFill="1" applyBorder="1" applyAlignment="1">
      <alignment horizontal="center" vertical="center"/>
    </xf>
    <xf numFmtId="3" fontId="27" fillId="2" borderId="25" xfId="19" applyNumberFormat="1" applyFont="1" applyFill="1" applyBorder="1" applyAlignment="1">
      <alignment horizontal="center" vertical="center"/>
    </xf>
    <xf numFmtId="3" fontId="27" fillId="2" borderId="8" xfId="19" applyNumberFormat="1" applyFont="1" applyFill="1" applyBorder="1" applyAlignment="1">
      <alignment horizontal="center" vertical="center"/>
    </xf>
    <xf numFmtId="3" fontId="27" fillId="2" borderId="47" xfId="19" applyNumberFormat="1" applyFont="1" applyFill="1" applyBorder="1" applyAlignment="1">
      <alignment horizontal="left" vertical="center"/>
    </xf>
    <xf numFmtId="3" fontId="27" fillId="2" borderId="46" xfId="19" applyNumberFormat="1" applyFont="1" applyFill="1" applyBorder="1" applyAlignment="1">
      <alignment horizontal="left" vertical="center"/>
    </xf>
    <xf numFmtId="3" fontId="28" fillId="2" borderId="53" xfId="19" applyNumberFormat="1" applyFont="1" applyFill="1" applyBorder="1" applyAlignment="1">
      <alignment vertical="center"/>
    </xf>
    <xf numFmtId="3" fontId="28" fillId="2" borderId="60" xfId="19" applyNumberFormat="1" applyFont="1" applyFill="1" applyBorder="1" applyAlignment="1">
      <alignment horizontal="right" vertical="center"/>
    </xf>
    <xf numFmtId="3" fontId="28" fillId="2" borderId="46" xfId="19" applyNumberFormat="1" applyFont="1" applyFill="1" applyBorder="1" applyAlignment="1">
      <alignment horizontal="right" vertical="center"/>
    </xf>
    <xf numFmtId="3" fontId="28" fillId="2" borderId="45" xfId="19" applyNumberFormat="1" applyFont="1" applyFill="1" applyBorder="1" applyAlignment="1">
      <alignment vertical="center"/>
    </xf>
    <xf numFmtId="3" fontId="28" fillId="2" borderId="47" xfId="19" applyNumberFormat="1" applyFont="1" applyFill="1" applyBorder="1" applyAlignment="1">
      <alignment horizontal="left" vertical="center"/>
    </xf>
    <xf numFmtId="3" fontId="28" fillId="2" borderId="46" xfId="19" applyNumberFormat="1" applyFont="1" applyFill="1" applyBorder="1" applyAlignment="1">
      <alignment horizontal="left" vertical="center"/>
    </xf>
    <xf numFmtId="188" fontId="28" fillId="2" borderId="46" xfId="19" applyNumberFormat="1" applyFont="1" applyFill="1" applyBorder="1" applyAlignment="1">
      <alignment vertical="center"/>
    </xf>
    <xf numFmtId="3" fontId="28" fillId="2" borderId="45" xfId="19" applyNumberFormat="1" applyFont="1" applyFill="1" applyBorder="1" applyAlignment="1">
      <alignment horizontal="left" vertical="center"/>
    </xf>
    <xf numFmtId="3" fontId="28" fillId="2" borderId="60" xfId="19" applyNumberFormat="1" applyFont="1" applyFill="1" applyBorder="1" applyAlignment="1">
      <alignment vertical="center"/>
    </xf>
    <xf numFmtId="3" fontId="28" fillId="2" borderId="46" xfId="19" applyNumberFormat="1" applyFont="1" applyFill="1" applyBorder="1" applyAlignment="1">
      <alignment vertical="center"/>
    </xf>
    <xf numFmtId="0" fontId="25" fillId="6" borderId="0" xfId="6" applyFont="1" applyFill="1" applyAlignment="1">
      <alignment horizontal="right" vertical="center"/>
    </xf>
    <xf numFmtId="176" fontId="25" fillId="6" borderId="0" xfId="7" applyNumberFormat="1" applyFont="1" applyFill="1" applyAlignment="1">
      <alignment horizontal="right" vertical="center"/>
    </xf>
    <xf numFmtId="0" fontId="0" fillId="6" borderId="62" xfId="8" applyFont="1" applyFill="1" applyBorder="1" applyAlignment="1">
      <alignment horizontal="distributed" vertical="center"/>
    </xf>
    <xf numFmtId="0" fontId="0" fillId="6" borderId="63" xfId="6" applyFont="1" applyFill="1" applyBorder="1" applyAlignment="1">
      <alignment horizontal="center" vertical="center" shrinkToFit="1"/>
    </xf>
    <xf numFmtId="0" fontId="0" fillId="6" borderId="60" xfId="6" applyFont="1" applyFill="1" applyBorder="1" applyAlignment="1">
      <alignment horizontal="center" vertical="center"/>
    </xf>
    <xf numFmtId="0" fontId="7" fillId="6" borderId="62" xfId="6" applyFont="1" applyFill="1" applyBorder="1" applyAlignment="1">
      <alignment horizontal="distributed" vertical="center"/>
    </xf>
    <xf numFmtId="0" fontId="0" fillId="6" borderId="62" xfId="6" applyFont="1" applyFill="1" applyBorder="1" applyAlignment="1">
      <alignment horizontal="distributed" vertical="center"/>
    </xf>
    <xf numFmtId="0" fontId="0" fillId="6" borderId="66" xfId="6" applyFont="1" applyFill="1" applyBorder="1" applyAlignment="1">
      <alignment horizontal="center" vertical="center" shrinkToFit="1"/>
    </xf>
    <xf numFmtId="0" fontId="7" fillId="6" borderId="67" xfId="6" applyFont="1" applyFill="1" applyBorder="1" applyAlignment="1">
      <alignment horizontal="center" vertical="center"/>
    </xf>
    <xf numFmtId="0" fontId="7" fillId="6" borderId="51" xfId="6" applyFont="1" applyFill="1" applyBorder="1" applyAlignment="1">
      <alignment horizontal="center" vertical="center"/>
    </xf>
    <xf numFmtId="0" fontId="7" fillId="6" borderId="60" xfId="6" applyFont="1" applyFill="1" applyBorder="1" applyAlignment="1">
      <alignment horizontal="center" vertical="center"/>
    </xf>
    <xf numFmtId="0" fontId="0" fillId="6" borderId="50" xfId="6" applyFont="1" applyFill="1" applyBorder="1" applyAlignment="1">
      <alignment horizontal="center" vertical="center" shrinkToFit="1"/>
    </xf>
    <xf numFmtId="0" fontId="0" fillId="6" borderId="68" xfId="6" applyFont="1" applyFill="1" applyBorder="1" applyAlignment="1">
      <alignment horizontal="center" vertical="center" shrinkToFit="1"/>
    </xf>
    <xf numFmtId="0" fontId="0" fillId="6" borderId="60" xfId="8" applyFont="1" applyFill="1" applyBorder="1" applyAlignment="1">
      <alignment horizontal="distributed" vertical="center"/>
    </xf>
    <xf numFmtId="0" fontId="7" fillId="6" borderId="24" xfId="6" applyFont="1" applyFill="1" applyBorder="1" applyAlignment="1">
      <alignment horizontal="center" vertical="center"/>
    </xf>
    <xf numFmtId="0" fontId="29" fillId="2" borderId="61" xfId="2" quotePrefix="1" applyNumberFormat="1" applyFill="1" applyBorder="1" applyAlignment="1">
      <alignment horizontal="center" vertical="center"/>
    </xf>
    <xf numFmtId="3" fontId="34" fillId="0" borderId="62" xfId="0" applyNumberFormat="1" applyFont="1" applyBorder="1" applyAlignment="1">
      <alignment horizontal="left" vertical="center"/>
    </xf>
    <xf numFmtId="41" fontId="29" fillId="2" borderId="62" xfId="2" applyFill="1" applyBorder="1" applyAlignment="1">
      <alignment horizontal="center" vertical="center"/>
    </xf>
    <xf numFmtId="3" fontId="32" fillId="0" borderId="62" xfId="0" applyNumberFormat="1" applyFont="1" applyBorder="1" applyAlignment="1">
      <alignment horizontal="left" vertical="center"/>
    </xf>
    <xf numFmtId="3" fontId="35" fillId="0" borderId="62" xfId="0" applyNumberFormat="1" applyFont="1" applyBorder="1" applyAlignment="1">
      <alignment horizontal="left" vertical="center"/>
    </xf>
    <xf numFmtId="3" fontId="35" fillId="0" borderId="60" xfId="0" applyNumberFormat="1" applyFont="1" applyBorder="1" applyAlignment="1">
      <alignment horizontal="left" vertical="center"/>
    </xf>
    <xf numFmtId="3" fontId="35" fillId="0" borderId="46" xfId="0" applyNumberFormat="1" applyFont="1" applyBorder="1" applyAlignment="1">
      <alignment horizontal="left" vertical="center"/>
    </xf>
    <xf numFmtId="3" fontId="35" fillId="0" borderId="60" xfId="0" applyNumberFormat="1" applyFont="1" applyBorder="1">
      <alignment vertical="center"/>
    </xf>
    <xf numFmtId="41" fontId="29" fillId="2" borderId="54" xfId="2" applyFill="1" applyBorder="1">
      <alignment vertical="center"/>
    </xf>
    <xf numFmtId="0" fontId="38" fillId="0" borderId="62" xfId="3" applyFont="1" applyBorder="1" applyAlignment="1">
      <alignment horizontal="left" vertical="center" shrinkToFit="1"/>
    </xf>
    <xf numFmtId="41" fontId="38" fillId="0" borderId="62" xfId="2" quotePrefix="1" applyFont="1" applyBorder="1">
      <alignment vertical="center"/>
    </xf>
    <xf numFmtId="0" fontId="43" fillId="0" borderId="62" xfId="3" applyFont="1" applyBorder="1" applyAlignment="1">
      <alignment horizontal="left" vertical="center" shrinkToFit="1"/>
    </xf>
    <xf numFmtId="0" fontId="43" fillId="0" borderId="62" xfId="2" applyNumberFormat="1" applyFont="1" applyBorder="1" applyAlignment="1">
      <alignment horizontal="left" vertical="center" indent="1"/>
    </xf>
    <xf numFmtId="41" fontId="42" fillId="0" borderId="62" xfId="2" applyFont="1" applyBorder="1" applyAlignment="1">
      <alignment horizontal="center" vertical="center"/>
    </xf>
    <xf numFmtId="41" fontId="42" fillId="0" borderId="63" xfId="2" applyFont="1" applyBorder="1">
      <alignment vertical="center"/>
    </xf>
    <xf numFmtId="0" fontId="42" fillId="0" borderId="62" xfId="3" applyFont="1" applyBorder="1" applyAlignment="1">
      <alignment horizontal="left" vertical="center" shrinkToFit="1"/>
    </xf>
    <xf numFmtId="41" fontId="42" fillId="0" borderId="62" xfId="2" quotePrefix="1" applyFont="1" applyBorder="1">
      <alignment vertical="center"/>
    </xf>
    <xf numFmtId="41" fontId="43" fillId="0" borderId="61" xfId="2" applyFont="1" applyBorder="1">
      <alignment vertical="center"/>
    </xf>
    <xf numFmtId="0" fontId="43" fillId="0" borderId="62" xfId="3" applyFont="1" applyBorder="1" applyAlignment="1">
      <alignment horizontal="left" vertical="center" indent="1"/>
    </xf>
    <xf numFmtId="41" fontId="42" fillId="0" borderId="61" xfId="2" quotePrefix="1" applyFont="1" applyBorder="1">
      <alignment vertical="center"/>
    </xf>
    <xf numFmtId="0" fontId="42" fillId="0" borderId="62" xfId="2" applyNumberFormat="1" applyFont="1" applyBorder="1" applyAlignment="1">
      <alignment horizontal="left" vertical="center" indent="1"/>
    </xf>
    <xf numFmtId="41" fontId="43" fillId="0" borderId="61" xfId="2" quotePrefix="1" applyFont="1" applyBorder="1">
      <alignment vertical="center"/>
    </xf>
    <xf numFmtId="0" fontId="43" fillId="0" borderId="62" xfId="2" quotePrefix="1" applyNumberFormat="1" applyFont="1" applyBorder="1" applyAlignment="1">
      <alignment horizontal="left" vertical="center" indent="1"/>
    </xf>
    <xf numFmtId="41" fontId="42" fillId="0" borderId="61" xfId="2" applyFont="1" applyBorder="1">
      <alignment vertical="center"/>
    </xf>
    <xf numFmtId="41" fontId="43" fillId="0" borderId="62" xfId="2" applyFont="1" applyBorder="1" applyAlignment="1">
      <alignment horizontal="center" vertical="center"/>
    </xf>
    <xf numFmtId="0" fontId="43" fillId="0" borderId="65" xfId="2" applyNumberFormat="1" applyFont="1" applyBorder="1" applyAlignment="1">
      <alignment horizontal="left" vertical="center" indent="1"/>
    </xf>
    <xf numFmtId="41" fontId="43" fillId="0" borderId="65" xfId="2" applyFont="1" applyBorder="1" applyAlignment="1">
      <alignment horizontal="center" vertical="center"/>
    </xf>
    <xf numFmtId="41" fontId="42" fillId="0" borderId="66" xfId="2" applyFont="1" applyBorder="1">
      <alignment vertical="center"/>
    </xf>
    <xf numFmtId="4" fontId="42" fillId="0" borderId="62" xfId="2" applyNumberFormat="1" applyFont="1" applyBorder="1">
      <alignment vertical="center"/>
    </xf>
    <xf numFmtId="4" fontId="42" fillId="0" borderId="65" xfId="2" applyNumberFormat="1" applyFont="1" applyBorder="1">
      <alignment vertical="center"/>
    </xf>
    <xf numFmtId="180" fontId="28" fillId="2" borderId="46" xfId="19" applyNumberFormat="1" applyFont="1" applyFill="1" applyBorder="1" applyAlignment="1">
      <alignment vertical="center"/>
    </xf>
    <xf numFmtId="3" fontId="39" fillId="2" borderId="23" xfId="19" applyNumberFormat="1" applyFont="1" applyFill="1" applyBorder="1" applyAlignment="1">
      <alignment horizontal="center" vertical="center"/>
    </xf>
    <xf numFmtId="3" fontId="39" fillId="2" borderId="22" xfId="19" applyNumberFormat="1" applyFont="1" applyFill="1" applyBorder="1" applyAlignment="1">
      <alignment horizontal="center" vertical="center"/>
    </xf>
    <xf numFmtId="3" fontId="39" fillId="2" borderId="8" xfId="19" applyNumberFormat="1" applyFont="1" applyFill="1" applyBorder="1" applyAlignment="1">
      <alignment horizontal="center" vertical="center"/>
    </xf>
    <xf numFmtId="3" fontId="40" fillId="2" borderId="47" xfId="19" applyNumberFormat="1" applyFont="1" applyFill="1" applyBorder="1" applyAlignment="1">
      <alignment horizontal="center" vertical="center"/>
    </xf>
    <xf numFmtId="3" fontId="40" fillId="2" borderId="46" xfId="19" applyNumberFormat="1" applyFont="1" applyFill="1" applyBorder="1" applyAlignment="1">
      <alignment horizontal="left" vertical="center"/>
    </xf>
    <xf numFmtId="3" fontId="40" fillId="2" borderId="46" xfId="19" applyNumberFormat="1" applyFont="1" applyFill="1" applyBorder="1" applyAlignment="1">
      <alignment horizontal="center" vertical="center"/>
    </xf>
    <xf numFmtId="3" fontId="40" fillId="2" borderId="46" xfId="19" applyNumberFormat="1" applyFont="1" applyFill="1" applyBorder="1" applyAlignment="1">
      <alignment horizontal="right" vertical="center"/>
    </xf>
    <xf numFmtId="3" fontId="40" fillId="2" borderId="45" xfId="19" applyNumberFormat="1" applyFont="1" applyFill="1" applyBorder="1" applyAlignment="1">
      <alignment horizontal="right" vertical="center"/>
    </xf>
    <xf numFmtId="3" fontId="40" fillId="2" borderId="44" xfId="19" applyNumberFormat="1" applyFont="1" applyFill="1" applyBorder="1" applyAlignment="1">
      <alignment horizontal="center" vertical="center"/>
    </xf>
    <xf numFmtId="3" fontId="40" fillId="2" borderId="43" xfId="19" applyNumberFormat="1" applyFont="1" applyFill="1" applyBorder="1" applyAlignment="1">
      <alignment horizontal="left" vertical="center"/>
    </xf>
    <xf numFmtId="3" fontId="40" fillId="2" borderId="43" xfId="19" applyNumberFormat="1" applyFont="1" applyFill="1" applyBorder="1" applyAlignment="1">
      <alignment horizontal="center" vertical="center"/>
    </xf>
    <xf numFmtId="3" fontId="40" fillId="2" borderId="43" xfId="19" applyNumberFormat="1" applyFont="1" applyFill="1" applyBorder="1" applyAlignment="1">
      <alignment horizontal="right" vertical="center"/>
    </xf>
    <xf numFmtId="187" fontId="39" fillId="2" borderId="25" xfId="19" applyNumberFormat="1" applyFont="1" applyFill="1" applyBorder="1" applyAlignment="1">
      <alignment horizontal="center" vertical="center"/>
    </xf>
    <xf numFmtId="187" fontId="39" fillId="2" borderId="24" xfId="19" applyNumberFormat="1" applyFont="1" applyFill="1" applyBorder="1" applyAlignment="1">
      <alignment horizontal="center" vertical="center"/>
    </xf>
    <xf numFmtId="3" fontId="39" fillId="2" borderId="51" xfId="19" applyNumberFormat="1" applyFont="1" applyFill="1" applyBorder="1" applyAlignment="1">
      <alignment horizontal="right" vertical="center"/>
    </xf>
    <xf numFmtId="3" fontId="39" fillId="2" borderId="50" xfId="19" applyNumberFormat="1" applyFont="1" applyFill="1" applyBorder="1" applyAlignment="1">
      <alignment horizontal="right" vertical="center"/>
    </xf>
    <xf numFmtId="187" fontId="40" fillId="2" borderId="51" xfId="19" applyNumberFormat="1" applyFont="1" applyFill="1" applyBorder="1" applyAlignment="1">
      <alignment horizontal="right" vertical="center"/>
    </xf>
    <xf numFmtId="187" fontId="40" fillId="2" borderId="50" xfId="19" applyNumberFormat="1" applyFont="1" applyFill="1" applyBorder="1" applyAlignment="1">
      <alignment horizontal="right" vertical="center"/>
    </xf>
    <xf numFmtId="3" fontId="40" fillId="2" borderId="51" xfId="19" applyNumberFormat="1" applyFont="1" applyFill="1" applyBorder="1" applyAlignment="1">
      <alignment horizontal="right" vertical="center"/>
    </xf>
    <xf numFmtId="187" fontId="40" fillId="2" borderId="49" xfId="19" applyNumberFormat="1" applyFont="1" applyFill="1" applyBorder="1" applyAlignment="1">
      <alignment horizontal="right" vertical="center"/>
    </xf>
    <xf numFmtId="187" fontId="40" fillId="2" borderId="48" xfId="19" applyNumberFormat="1" applyFont="1" applyFill="1" applyBorder="1" applyAlignment="1">
      <alignment horizontal="right" vertical="center"/>
    </xf>
    <xf numFmtId="3" fontId="40" fillId="2" borderId="45" xfId="19" applyNumberFormat="1" applyFont="1" applyFill="1" applyBorder="1" applyAlignment="1">
      <alignment horizontal="left" vertical="center"/>
    </xf>
    <xf numFmtId="3" fontId="40" fillId="2" borderId="42" xfId="19" applyNumberFormat="1" applyFont="1" applyFill="1" applyBorder="1" applyAlignment="1">
      <alignment horizontal="left" vertical="center"/>
    </xf>
    <xf numFmtId="41" fontId="38" fillId="0" borderId="72" xfId="7" applyFont="1" applyBorder="1" applyAlignment="1">
      <alignment horizontal="center" vertical="center"/>
    </xf>
    <xf numFmtId="41" fontId="38" fillId="0" borderId="62" xfId="7" applyFont="1" applyBorder="1" applyAlignment="1">
      <alignment horizontal="center" vertical="center"/>
    </xf>
    <xf numFmtId="176" fontId="37" fillId="0" borderId="73" xfId="7" applyNumberFormat="1" applyFont="1" applyBorder="1" applyAlignment="1">
      <alignment horizontal="center" vertical="center"/>
    </xf>
    <xf numFmtId="176" fontId="38" fillId="0" borderId="73" xfId="7" applyNumberFormat="1" applyFont="1" applyBorder="1" applyAlignment="1">
      <alignment horizontal="center" vertical="center"/>
    </xf>
    <xf numFmtId="176" fontId="38" fillId="0" borderId="62" xfId="7" applyNumberFormat="1" applyFont="1" applyBorder="1" applyAlignment="1">
      <alignment horizontal="center" vertical="center"/>
    </xf>
    <xf numFmtId="176" fontId="38" fillId="0" borderId="74" xfId="7" applyNumberFormat="1" applyFont="1" applyBorder="1" applyAlignment="1">
      <alignment horizontal="center" vertical="center"/>
    </xf>
    <xf numFmtId="41" fontId="38" fillId="0" borderId="73" xfId="7" quotePrefix="1" applyFont="1" applyBorder="1">
      <alignment vertical="center"/>
    </xf>
    <xf numFmtId="0" fontId="38" fillId="0" borderId="62" xfId="3" applyFont="1" applyBorder="1" applyAlignment="1">
      <alignment vertical="center" shrinkToFit="1"/>
    </xf>
    <xf numFmtId="41" fontId="38" fillId="0" borderId="73" xfId="7" quotePrefix="1" applyFont="1" applyBorder="1" applyAlignment="1">
      <alignment horizontal="right" vertical="center"/>
    </xf>
    <xf numFmtId="41" fontId="38" fillId="0" borderId="62" xfId="7" quotePrefix="1" applyFont="1" applyBorder="1">
      <alignment vertical="center"/>
    </xf>
    <xf numFmtId="186" fontId="38" fillId="0" borderId="73" xfId="7" applyNumberFormat="1" applyFont="1" applyBorder="1" applyAlignment="1">
      <alignment horizontal="center" vertical="center"/>
    </xf>
    <xf numFmtId="41" fontId="37" fillId="0" borderId="62" xfId="7" applyFont="1" applyBorder="1" applyAlignment="1">
      <alignment horizontal="center" vertical="center"/>
    </xf>
    <xf numFmtId="0" fontId="38" fillId="0" borderId="73" xfId="7" applyNumberFormat="1" applyFont="1" applyBorder="1" applyAlignment="1">
      <alignment horizontal="center" vertical="center"/>
    </xf>
    <xf numFmtId="176" fontId="37" fillId="0" borderId="62" xfId="7" applyNumberFormat="1" applyFont="1" applyBorder="1" applyAlignment="1">
      <alignment horizontal="center" vertical="center"/>
    </xf>
    <xf numFmtId="176" fontId="37" fillId="0" borderId="74" xfId="7" applyNumberFormat="1" applyFont="1" applyBorder="1" applyAlignment="1">
      <alignment horizontal="center" vertical="center"/>
    </xf>
    <xf numFmtId="41" fontId="38" fillId="0" borderId="73" xfId="7" applyFont="1" applyBorder="1">
      <alignment vertical="center"/>
    </xf>
    <xf numFmtId="184" fontId="43" fillId="0" borderId="73" xfId="7" applyNumberFormat="1" applyFont="1" applyBorder="1" applyAlignment="1">
      <alignment horizontal="center" vertical="center"/>
    </xf>
    <xf numFmtId="176" fontId="43" fillId="0" borderId="73" xfId="7" applyNumberFormat="1" applyFont="1" applyBorder="1" applyAlignment="1">
      <alignment horizontal="center" vertical="center"/>
    </xf>
    <xf numFmtId="41" fontId="7" fillId="0" borderId="1" xfId="7" quotePrefix="1" applyFont="1" applyBorder="1" applyAlignment="1">
      <alignment horizontal="center" vertical="center" shrinkToFit="1"/>
    </xf>
    <xf numFmtId="41" fontId="7" fillId="0" borderId="1" xfId="7" quotePrefix="1" applyFont="1" applyBorder="1" applyAlignment="1">
      <alignment horizontal="center" vertical="center"/>
    </xf>
    <xf numFmtId="176" fontId="7" fillId="0" borderId="1" xfId="7" quotePrefix="1" applyNumberFormat="1" applyFont="1" applyBorder="1" applyAlignment="1">
      <alignment horizontal="center" vertical="center"/>
    </xf>
    <xf numFmtId="41" fontId="38" fillId="0" borderId="75" xfId="7" quotePrefix="1" applyFont="1" applyBorder="1">
      <alignment vertical="center"/>
    </xf>
    <xf numFmtId="41" fontId="38" fillId="0" borderId="75" xfId="7" quotePrefix="1" applyFont="1" applyBorder="1" applyAlignment="1">
      <alignment horizontal="right" vertical="center"/>
    </xf>
    <xf numFmtId="41" fontId="41" fillId="0" borderId="1" xfId="7" quotePrefix="1" applyFont="1" applyBorder="1" applyAlignment="1">
      <alignment horizontal="center" vertical="center"/>
    </xf>
    <xf numFmtId="41" fontId="7" fillId="0" borderId="1" xfId="2" quotePrefix="1" applyFont="1" applyBorder="1" applyAlignment="1">
      <alignment horizontal="center" vertical="center"/>
    </xf>
    <xf numFmtId="41" fontId="7" fillId="6" borderId="65" xfId="2" quotePrefix="1" applyFont="1" applyFill="1" applyBorder="1" applyAlignment="1">
      <alignment horizontal="center" vertical="center"/>
    </xf>
    <xf numFmtId="41" fontId="43" fillId="0" borderId="62" xfId="7" applyFont="1" applyBorder="1" applyAlignment="1">
      <alignment horizontal="center" vertical="center"/>
    </xf>
    <xf numFmtId="41" fontId="43" fillId="0" borderId="62" xfId="7" applyFont="1" applyBorder="1">
      <alignment vertical="center"/>
    </xf>
    <xf numFmtId="41" fontId="43" fillId="0" borderId="63" xfId="7" applyFont="1" applyBorder="1">
      <alignment vertical="center"/>
    </xf>
    <xf numFmtId="41" fontId="43" fillId="0" borderId="61" xfId="7" applyFont="1" applyBorder="1" applyAlignment="1">
      <alignment horizontal="center" vertical="center"/>
    </xf>
    <xf numFmtId="41" fontId="43" fillId="0" borderId="62" xfId="7" quotePrefix="1" applyFont="1" applyBorder="1">
      <alignment vertical="center"/>
    </xf>
    <xf numFmtId="181" fontId="43" fillId="0" borderId="62" xfId="7" applyNumberFormat="1" applyFont="1" applyBorder="1" applyAlignment="1">
      <alignment horizontal="center" vertical="center"/>
    </xf>
    <xf numFmtId="0" fontId="9" fillId="0" borderId="2" xfId="1" applyNumberFormat="1" applyFont="1" applyBorder="1" applyAlignment="1"/>
    <xf numFmtId="41" fontId="43" fillId="0" borderId="0" xfId="7" applyFont="1">
      <alignment vertical="center"/>
    </xf>
    <xf numFmtId="41" fontId="43" fillId="0" borderId="21" xfId="7" applyFont="1" applyBorder="1">
      <alignment vertical="center"/>
    </xf>
    <xf numFmtId="41" fontId="41" fillId="0" borderId="1" xfId="2" applyFont="1" applyBorder="1">
      <alignment vertical="center"/>
    </xf>
    <xf numFmtId="41" fontId="43" fillId="0" borderId="1" xfId="2" applyFont="1" applyBorder="1" applyAlignment="1">
      <alignment horizontal="center" vertical="center"/>
    </xf>
    <xf numFmtId="0" fontId="43" fillId="0" borderId="1" xfId="2" applyNumberFormat="1" applyFont="1" applyBorder="1" applyAlignment="1">
      <alignment horizontal="center" vertical="center"/>
    </xf>
    <xf numFmtId="176" fontId="43" fillId="0" borderId="1" xfId="2" applyNumberFormat="1" applyFont="1" applyBorder="1" applyAlignment="1">
      <alignment horizontal="right" vertical="center"/>
    </xf>
    <xf numFmtId="0" fontId="43" fillId="0" borderId="1" xfId="3" applyFont="1" applyBorder="1" applyAlignment="1">
      <alignment horizontal="center" vertical="center" shrinkToFit="1"/>
    </xf>
    <xf numFmtId="41" fontId="43" fillId="0" borderId="1" xfId="2" quotePrefix="1" applyFont="1" applyBorder="1" applyAlignment="1">
      <alignment horizontal="left" vertical="center" indent="1"/>
    </xf>
    <xf numFmtId="41" fontId="43" fillId="0" borderId="1" xfId="2" quotePrefix="1" applyFont="1" applyBorder="1" applyAlignment="1">
      <alignment horizontal="center" vertical="center"/>
    </xf>
    <xf numFmtId="183" fontId="43" fillId="0" borderId="1" xfId="2" applyNumberFormat="1" applyFont="1" applyBorder="1" applyAlignment="1">
      <alignment horizontal="center" vertical="center"/>
    </xf>
    <xf numFmtId="41" fontId="43" fillId="0" borderId="1" xfId="2" applyFont="1" applyBorder="1" applyAlignment="1">
      <alignment horizontal="left" vertical="center" indent="1"/>
    </xf>
    <xf numFmtId="41" fontId="41" fillId="0" borderId="61" xfId="7" applyFont="1" applyBorder="1" applyAlignment="1">
      <alignment horizontal="center" vertical="center"/>
    </xf>
    <xf numFmtId="41" fontId="41" fillId="0" borderId="62" xfId="7" quotePrefix="1" applyFont="1" applyBorder="1">
      <alignment vertical="center"/>
    </xf>
    <xf numFmtId="41" fontId="41" fillId="0" borderId="62" xfId="7" quotePrefix="1" applyFont="1" applyBorder="1" applyAlignment="1">
      <alignment horizontal="center" vertical="center"/>
    </xf>
    <xf numFmtId="41" fontId="43" fillId="0" borderId="0" xfId="2" applyFont="1">
      <alignment vertical="center"/>
    </xf>
    <xf numFmtId="41" fontId="43" fillId="0" borderId="0" xfId="2" applyFont="1" applyAlignment="1">
      <alignment vertical="center" shrinkToFit="1"/>
    </xf>
    <xf numFmtId="41" fontId="43" fillId="0" borderId="0" xfId="2" applyFont="1" applyAlignment="1">
      <alignment horizontal="center" vertical="center"/>
    </xf>
    <xf numFmtId="41" fontId="43" fillId="0" borderId="61" xfId="7" quotePrefix="1" applyFont="1" applyBorder="1" applyAlignment="1">
      <alignment horizontal="center" vertical="center"/>
    </xf>
    <xf numFmtId="41" fontId="43" fillId="0" borderId="62" xfId="7" quotePrefix="1" applyFont="1" applyBorder="1" applyAlignment="1">
      <alignment horizontal="center" vertical="center"/>
    </xf>
    <xf numFmtId="41" fontId="43" fillId="0" borderId="0" xfId="7" applyFont="1" applyAlignment="1">
      <alignment horizontal="center" vertical="center"/>
    </xf>
    <xf numFmtId="41" fontId="10" fillId="0" borderId="0" xfId="7" applyFont="1" applyAlignment="1">
      <alignment horizontal="center" vertical="center"/>
    </xf>
    <xf numFmtId="41" fontId="10" fillId="0" borderId="0" xfId="7" applyFont="1">
      <alignment vertical="center"/>
    </xf>
    <xf numFmtId="41" fontId="29" fillId="0" borderId="0" xfId="2">
      <alignment vertical="center"/>
    </xf>
    <xf numFmtId="41" fontId="29" fillId="0" borderId="0" xfId="2" applyAlignment="1">
      <alignment vertical="center" shrinkToFit="1"/>
    </xf>
    <xf numFmtId="41" fontId="29" fillId="0" borderId="0" xfId="2" applyAlignment="1">
      <alignment horizontal="center" vertical="center"/>
    </xf>
    <xf numFmtId="41" fontId="0" fillId="0" borderId="0" xfId="7" applyFont="1" applyAlignment="1">
      <alignment horizontal="left" vertical="center"/>
    </xf>
    <xf numFmtId="41" fontId="41" fillId="0" borderId="5" xfId="7" quotePrefix="1" applyFont="1" applyBorder="1" applyAlignment="1">
      <alignment horizontal="center" vertical="center"/>
    </xf>
    <xf numFmtId="41" fontId="43" fillId="0" borderId="79" xfId="7" applyFont="1" applyBorder="1">
      <alignment vertical="center"/>
    </xf>
    <xf numFmtId="41" fontId="43" fillId="0" borderId="62" xfId="7" applyFont="1" applyBorder="1" applyAlignment="1">
      <alignment horizontal="right" vertical="center"/>
    </xf>
    <xf numFmtId="0" fontId="9" fillId="0" borderId="0" xfId="1" applyNumberFormat="1" applyFont="1" applyAlignment="1"/>
    <xf numFmtId="41" fontId="0" fillId="0" borderId="62" xfId="7" quotePrefix="1" applyFont="1" applyBorder="1">
      <alignment vertical="center"/>
    </xf>
    <xf numFmtId="41" fontId="0" fillId="0" borderId="62" xfId="7" applyFont="1" applyBorder="1" applyAlignment="1">
      <alignment horizontal="center" vertical="center"/>
    </xf>
    <xf numFmtId="41" fontId="0" fillId="0" borderId="62" xfId="7" applyFont="1" applyBorder="1">
      <alignment vertical="center"/>
    </xf>
    <xf numFmtId="41" fontId="0" fillId="0" borderId="63" xfId="7" applyFont="1" applyBorder="1">
      <alignment vertical="center"/>
    </xf>
    <xf numFmtId="41" fontId="0" fillId="0" borderId="62" xfId="7" quotePrefix="1" applyFont="1" applyBorder="1" applyAlignment="1">
      <alignment horizontal="center" vertical="center"/>
    </xf>
    <xf numFmtId="41" fontId="29" fillId="0" borderId="61" xfId="7" applyFont="1" applyBorder="1" applyAlignment="1">
      <alignment horizontal="center" vertical="center"/>
    </xf>
    <xf numFmtId="41" fontId="0" fillId="0" borderId="62" xfId="3" applyNumberFormat="1" applyFont="1" applyBorder="1" applyAlignment="1">
      <alignment horizontal="left" vertical="center" shrinkToFit="1"/>
    </xf>
    <xf numFmtId="0" fontId="6" fillId="0" borderId="0" xfId="1" applyNumberFormat="1" applyFont="1" applyAlignment="1"/>
    <xf numFmtId="41" fontId="7" fillId="0" borderId="61" xfId="2" applyFont="1" applyBorder="1">
      <alignment vertical="center"/>
    </xf>
    <xf numFmtId="41" fontId="29" fillId="0" borderId="62" xfId="2" applyBorder="1" applyAlignment="1">
      <alignment horizontal="left" vertical="center"/>
    </xf>
    <xf numFmtId="41" fontId="29" fillId="0" borderId="62" xfId="2" applyBorder="1" applyAlignment="1">
      <alignment horizontal="center" vertical="center"/>
    </xf>
    <xf numFmtId="41" fontId="29" fillId="0" borderId="62" xfId="2" applyBorder="1">
      <alignment vertical="center"/>
    </xf>
    <xf numFmtId="41" fontId="29" fillId="0" borderId="63" xfId="2" applyBorder="1">
      <alignment vertical="center"/>
    </xf>
    <xf numFmtId="41" fontId="7" fillId="0" borderId="61" xfId="7" applyFont="1" applyBorder="1">
      <alignment vertical="center"/>
    </xf>
    <xf numFmtId="0" fontId="0" fillId="0" borderId="62" xfId="3" quotePrefix="1" applyFont="1" applyBorder="1" applyAlignment="1">
      <alignment horizontal="left" vertical="center" shrinkToFit="1"/>
    </xf>
    <xf numFmtId="41" fontId="29" fillId="0" borderId="62" xfId="2" quotePrefix="1" applyBorder="1" applyAlignment="1">
      <alignment horizontal="left" vertical="center"/>
    </xf>
    <xf numFmtId="41" fontId="29" fillId="0" borderId="61" xfId="2" applyBorder="1" applyAlignment="1">
      <alignment horizontal="left" vertical="center" indent="1"/>
    </xf>
    <xf numFmtId="41" fontId="20" fillId="0" borderId="61" xfId="7" applyFont="1" applyBorder="1">
      <alignment vertical="center"/>
    </xf>
    <xf numFmtId="41" fontId="7" fillId="0" borderId="62" xfId="2" applyFont="1" applyBorder="1">
      <alignment vertical="center"/>
    </xf>
    <xf numFmtId="41" fontId="7" fillId="0" borderId="5" xfId="2" quotePrefix="1" applyFont="1" applyBorder="1" applyAlignment="1">
      <alignment horizontal="center" vertical="center"/>
    </xf>
    <xf numFmtId="41" fontId="29" fillId="0" borderId="79" xfId="2" applyBorder="1">
      <alignment vertical="center"/>
    </xf>
    <xf numFmtId="0" fontId="29" fillId="0" borderId="62" xfId="3" quotePrefix="1" applyFont="1" applyBorder="1" applyAlignment="1">
      <alignment horizontal="left" vertical="center" shrinkToFit="1"/>
    </xf>
    <xf numFmtId="41" fontId="29" fillId="0" borderId="65" xfId="2" applyBorder="1">
      <alignment vertical="center"/>
    </xf>
    <xf numFmtId="41" fontId="29" fillId="0" borderId="63" xfId="2" applyBorder="1" applyAlignment="1">
      <alignment horizontal="center" vertical="center"/>
    </xf>
    <xf numFmtId="0" fontId="29" fillId="6" borderId="50" xfId="6" applyFont="1" applyFill="1" applyBorder="1" applyAlignment="1">
      <alignment horizontal="center" vertical="center" shrinkToFit="1"/>
    </xf>
    <xf numFmtId="0" fontId="29" fillId="6" borderId="63" xfId="6" applyFont="1" applyFill="1" applyBorder="1" applyAlignment="1">
      <alignment horizontal="center" vertical="center" shrinkToFit="1"/>
    </xf>
    <xf numFmtId="0" fontId="13" fillId="0" borderId="10" xfId="12" applyFont="1" applyBorder="1" applyAlignment="1">
      <alignment horizontal="center" vertical="center"/>
    </xf>
    <xf numFmtId="0" fontId="13" fillId="0" borderId="1" xfId="12" applyFont="1" applyBorder="1" applyAlignment="1">
      <alignment horizontal="center" vertical="center"/>
    </xf>
    <xf numFmtId="0" fontId="0" fillId="6" borderId="0" xfId="14" applyFont="1" applyFill="1" applyAlignment="1">
      <alignment vertical="center"/>
    </xf>
    <xf numFmtId="41" fontId="29" fillId="6" borderId="0" xfId="2" applyFill="1">
      <alignment vertical="center"/>
    </xf>
    <xf numFmtId="41" fontId="7" fillId="6" borderId="23" xfId="2" applyFont="1" applyFill="1" applyBorder="1" applyAlignment="1">
      <alignment horizontal="center" vertical="center"/>
    </xf>
    <xf numFmtId="41" fontId="7" fillId="6" borderId="25" xfId="2" applyFont="1" applyFill="1" applyBorder="1" applyAlignment="1">
      <alignment horizontal="center" vertical="center"/>
    </xf>
    <xf numFmtId="41" fontId="7" fillId="6" borderId="25" xfId="18" applyFont="1" applyFill="1" applyBorder="1" applyAlignment="1">
      <alignment horizontal="center" vertical="center" shrinkToFit="1"/>
    </xf>
    <xf numFmtId="41" fontId="7" fillId="6" borderId="24" xfId="2" applyFont="1" applyFill="1" applyBorder="1" applyAlignment="1">
      <alignment horizontal="center" vertical="center" shrinkToFit="1"/>
    </xf>
    <xf numFmtId="0" fontId="0" fillId="6" borderId="47" xfId="15" applyFont="1" applyFill="1" applyBorder="1" applyAlignment="1">
      <alignment horizontal="center" vertical="center" wrapText="1"/>
    </xf>
    <xf numFmtId="0" fontId="0" fillId="6" borderId="60" xfId="15" applyFont="1" applyFill="1" applyBorder="1" applyAlignment="1">
      <alignment horizontal="left" vertical="center" wrapText="1"/>
    </xf>
    <xf numFmtId="185" fontId="0" fillId="6" borderId="60" xfId="16" applyNumberFormat="1" applyFont="1" applyFill="1" applyBorder="1" applyAlignment="1" applyProtection="1">
      <alignment horizontal="center" vertical="center"/>
      <protection locked="0"/>
    </xf>
    <xf numFmtId="0" fontId="0" fillId="6" borderId="61" xfId="15" applyFont="1" applyFill="1" applyBorder="1" applyAlignment="1">
      <alignment horizontal="center" vertical="center" wrapText="1"/>
    </xf>
    <xf numFmtId="0" fontId="0" fillId="6" borderId="62" xfId="15" applyFont="1" applyFill="1" applyBorder="1" applyAlignment="1">
      <alignment horizontal="left" vertical="center" wrapText="1"/>
    </xf>
    <xf numFmtId="185" fontId="0" fillId="6" borderId="62" xfId="16" applyNumberFormat="1" applyFont="1" applyFill="1" applyBorder="1" applyAlignment="1" applyProtection="1">
      <alignment horizontal="center" vertical="center"/>
      <protection locked="0"/>
    </xf>
    <xf numFmtId="0" fontId="0" fillId="6" borderId="63" xfId="14" applyFont="1" applyFill="1" applyBorder="1" applyAlignment="1">
      <alignment horizontal="center" vertical="center"/>
    </xf>
    <xf numFmtId="0" fontId="0" fillId="6" borderId="63" xfId="16" applyFont="1" applyFill="1" applyBorder="1" applyAlignment="1" applyProtection="1">
      <alignment horizontal="center" vertical="center"/>
      <protection locked="0"/>
    </xf>
    <xf numFmtId="0" fontId="29" fillId="6" borderId="67" xfId="15" applyFont="1" applyFill="1" applyBorder="1" applyAlignment="1">
      <alignment horizontal="left" vertical="center" wrapText="1"/>
    </xf>
    <xf numFmtId="185" fontId="0" fillId="6" borderId="67" xfId="16" applyNumberFormat="1" applyFont="1" applyFill="1" applyBorder="1" applyAlignment="1" applyProtection="1">
      <alignment horizontal="center" vertical="center"/>
      <protection locked="0"/>
    </xf>
    <xf numFmtId="0" fontId="0" fillId="6" borderId="77" xfId="14" applyFont="1" applyFill="1" applyBorder="1" applyAlignment="1">
      <alignment horizontal="center" vertical="center"/>
    </xf>
    <xf numFmtId="0" fontId="29" fillId="6" borderId="62" xfId="15" applyFont="1" applyFill="1" applyBorder="1" applyAlignment="1">
      <alignment horizontal="left" vertical="center" wrapText="1"/>
    </xf>
    <xf numFmtId="3" fontId="35" fillId="0" borderId="65" xfId="0" applyNumberFormat="1" applyFont="1" applyBorder="1" applyAlignment="1">
      <alignment horizontal="left" vertical="center"/>
    </xf>
    <xf numFmtId="0" fontId="38" fillId="0" borderId="65" xfId="3" applyFont="1" applyBorder="1" applyAlignment="1">
      <alignment horizontal="left" vertical="center" shrinkToFit="1"/>
    </xf>
    <xf numFmtId="41" fontId="38" fillId="0" borderId="65" xfId="7" applyFont="1" applyBorder="1" applyAlignment="1">
      <alignment horizontal="center" vertical="center"/>
    </xf>
    <xf numFmtId="176" fontId="38" fillId="0" borderId="52" xfId="7" applyNumberFormat="1" applyFont="1" applyBorder="1" applyAlignment="1">
      <alignment horizontal="center" vertical="center"/>
    </xf>
    <xf numFmtId="41" fontId="29" fillId="0" borderId="62" xfId="3" quotePrefix="1" applyNumberFormat="1" applyFont="1" applyBorder="1" applyAlignment="1">
      <alignment horizontal="left" vertical="center" shrinkToFit="1"/>
    </xf>
    <xf numFmtId="41" fontId="29" fillId="0" borderId="62" xfId="3" applyNumberFormat="1" applyFont="1" applyBorder="1" applyAlignment="1">
      <alignment horizontal="left" vertical="center" shrinkToFit="1"/>
    </xf>
    <xf numFmtId="42" fontId="15" fillId="0" borderId="0" xfId="13" applyNumberFormat="1" applyFont="1" applyAlignment="1">
      <alignment horizontal="right" vertical="center"/>
    </xf>
    <xf numFmtId="0" fontId="15" fillId="0" borderId="0" xfId="12" applyFont="1" applyAlignment="1">
      <alignment horizontal="center" vertical="center"/>
    </xf>
    <xf numFmtId="0" fontId="13" fillId="0" borderId="0" xfId="12" applyFont="1" applyAlignment="1">
      <alignment horizontal="center" vertical="center"/>
    </xf>
    <xf numFmtId="0" fontId="16" fillId="0" borderId="0" xfId="12" quotePrefix="1" applyFont="1" applyAlignment="1">
      <alignment vertical="center"/>
    </xf>
    <xf numFmtId="0" fontId="12" fillId="0" borderId="0" xfId="12" applyFont="1" applyAlignment="1">
      <alignment horizontal="left" vertical="center"/>
    </xf>
    <xf numFmtId="41" fontId="12" fillId="0" borderId="0" xfId="12" applyNumberFormat="1" applyFont="1" applyAlignment="1">
      <alignment vertical="center"/>
    </xf>
    <xf numFmtId="41" fontId="29" fillId="0" borderId="62" xfId="7" applyFont="1" applyBorder="1" applyAlignment="1">
      <alignment horizontal="center" vertical="center"/>
    </xf>
    <xf numFmtId="0" fontId="35" fillId="0" borderId="46" xfId="0" applyFont="1" applyBorder="1" applyAlignment="1">
      <alignment horizontal="right" vertical="center"/>
    </xf>
    <xf numFmtId="41" fontId="29" fillId="2" borderId="0" xfId="2" applyFill="1" applyAlignment="1">
      <alignment horizontal="right" vertical="center"/>
    </xf>
    <xf numFmtId="0" fontId="29" fillId="2" borderId="62" xfId="2" applyNumberFormat="1" applyFill="1" applyBorder="1" applyAlignment="1">
      <alignment horizontal="right" vertical="center"/>
    </xf>
    <xf numFmtId="3" fontId="35" fillId="0" borderId="46" xfId="0" applyNumberFormat="1" applyFont="1" applyBorder="1" applyAlignment="1">
      <alignment horizontal="center" vertical="center"/>
    </xf>
    <xf numFmtId="3" fontId="35" fillId="0" borderId="68" xfId="0" applyNumberFormat="1" applyFont="1" applyBorder="1" applyAlignment="1">
      <alignment horizontal="center" vertical="center"/>
    </xf>
    <xf numFmtId="0" fontId="29" fillId="2" borderId="62" xfId="2" applyNumberFormat="1" applyFill="1" applyBorder="1">
      <alignment vertical="center"/>
    </xf>
    <xf numFmtId="190" fontId="38" fillId="0" borderId="73" xfId="7" applyNumberFormat="1" applyFont="1" applyBorder="1" applyAlignment="1">
      <alignment horizontal="center" vertical="center"/>
    </xf>
    <xf numFmtId="191" fontId="38" fillId="0" borderId="73" xfId="7" applyNumberFormat="1" applyFont="1" applyBorder="1" applyAlignment="1">
      <alignment horizontal="center" vertical="center"/>
    </xf>
    <xf numFmtId="191" fontId="37" fillId="0" borderId="73" xfId="7" applyNumberFormat="1" applyFont="1" applyBorder="1" applyAlignment="1">
      <alignment horizontal="center" vertical="center"/>
    </xf>
    <xf numFmtId="191" fontId="38" fillId="0" borderId="52" xfId="7" applyNumberFormat="1" applyFont="1" applyBorder="1" applyAlignment="1">
      <alignment horizontal="center" vertical="center"/>
    </xf>
    <xf numFmtId="191" fontId="38" fillId="0" borderId="62" xfId="7" applyNumberFormat="1" applyFont="1" applyBorder="1" applyAlignment="1">
      <alignment horizontal="center" vertical="center"/>
    </xf>
    <xf numFmtId="191" fontId="38" fillId="0" borderId="65" xfId="7" applyNumberFormat="1" applyFont="1" applyBorder="1" applyAlignment="1">
      <alignment horizontal="center" vertical="center"/>
    </xf>
    <xf numFmtId="192" fontId="41" fillId="0" borderId="62" xfId="7" applyNumberFormat="1" applyFont="1" applyBorder="1" applyAlignment="1">
      <alignment horizontal="center" vertical="center"/>
    </xf>
    <xf numFmtId="192" fontId="43" fillId="0" borderId="62" xfId="7" applyNumberFormat="1" applyFont="1" applyBorder="1" applyAlignment="1">
      <alignment horizontal="center" vertical="center"/>
    </xf>
    <xf numFmtId="41" fontId="43" fillId="0" borderId="82" xfId="7" applyFont="1" applyBorder="1" applyAlignment="1">
      <alignment horizontal="center" vertical="center"/>
    </xf>
    <xf numFmtId="41" fontId="43" fillId="0" borderId="67" xfId="7" quotePrefix="1" applyFont="1" applyBorder="1">
      <alignment vertical="center"/>
    </xf>
    <xf numFmtId="0" fontId="43" fillId="0" borderId="67" xfId="3" applyFont="1" applyBorder="1" applyAlignment="1">
      <alignment horizontal="left" vertical="center" shrinkToFit="1"/>
    </xf>
    <xf numFmtId="41" fontId="43" fillId="0" borderId="67" xfId="7" applyFont="1" applyBorder="1" applyAlignment="1">
      <alignment horizontal="center" vertical="center"/>
    </xf>
    <xf numFmtId="181" fontId="43" fillId="0" borderId="67" xfId="7" applyNumberFormat="1" applyFont="1" applyBorder="1" applyAlignment="1">
      <alignment horizontal="center" vertical="center"/>
    </xf>
    <xf numFmtId="41" fontId="43" fillId="0" borderId="67" xfId="7" applyFont="1" applyBorder="1">
      <alignment vertical="center"/>
    </xf>
    <xf numFmtId="41" fontId="43" fillId="0" borderId="56" xfId="7" applyFont="1" applyBorder="1">
      <alignment vertical="center"/>
    </xf>
    <xf numFmtId="41" fontId="43" fillId="0" borderId="77" xfId="7" applyFont="1" applyBorder="1">
      <alignment vertical="center"/>
    </xf>
    <xf numFmtId="41" fontId="0" fillId="0" borderId="65" xfId="7" applyFont="1" applyBorder="1">
      <alignment vertical="center"/>
    </xf>
    <xf numFmtId="41" fontId="0" fillId="0" borderId="65" xfId="7" applyFont="1" applyBorder="1" applyAlignment="1">
      <alignment horizontal="center" vertical="center"/>
    </xf>
    <xf numFmtId="41" fontId="0" fillId="0" borderId="66" xfId="7" applyFont="1" applyBorder="1">
      <alignment vertical="center"/>
    </xf>
    <xf numFmtId="41" fontId="0" fillId="0" borderId="62" xfId="7" applyFont="1" applyBorder="1" applyAlignment="1">
      <alignment horizontal="right" vertical="center"/>
    </xf>
    <xf numFmtId="0" fontId="29" fillId="0" borderId="62" xfId="3" applyFont="1" applyBorder="1" applyAlignment="1">
      <alignment horizontal="left" vertical="center" shrinkToFit="1"/>
    </xf>
    <xf numFmtId="41" fontId="0" fillId="0" borderId="62" xfId="3" quotePrefix="1" applyNumberFormat="1" applyFont="1" applyBorder="1" applyAlignment="1">
      <alignment horizontal="left" vertical="center" shrinkToFit="1"/>
    </xf>
    <xf numFmtId="3" fontId="35" fillId="0" borderId="61" xfId="0" applyNumberFormat="1" applyFont="1" applyBorder="1" applyAlignment="1">
      <alignment horizontal="left" vertical="center"/>
    </xf>
    <xf numFmtId="3" fontId="35" fillId="0" borderId="64" xfId="0" applyNumberFormat="1" applyFont="1" applyBorder="1" applyAlignment="1">
      <alignment horizontal="left" vertical="center"/>
    </xf>
    <xf numFmtId="0" fontId="0" fillId="6" borderId="64" xfId="15" applyFont="1" applyFill="1" applyBorder="1" applyAlignment="1">
      <alignment horizontal="center" vertical="center" wrapText="1"/>
    </xf>
    <xf numFmtId="0" fontId="29" fillId="6" borderId="65" xfId="15" applyFont="1" applyFill="1" applyBorder="1" applyAlignment="1">
      <alignment horizontal="left" vertical="center" wrapText="1"/>
    </xf>
    <xf numFmtId="185" fontId="0" fillId="6" borderId="65" xfId="16" applyNumberFormat="1" applyFont="1" applyFill="1" applyBorder="1" applyAlignment="1" applyProtection="1">
      <alignment horizontal="center" vertical="center"/>
      <protection locked="0"/>
    </xf>
    <xf numFmtId="0" fontId="0" fillId="6" borderId="66" xfId="16" applyFont="1" applyFill="1" applyBorder="1" applyAlignment="1" applyProtection="1">
      <alignment horizontal="center" vertical="center"/>
      <protection locked="0"/>
    </xf>
    <xf numFmtId="41" fontId="42" fillId="0" borderId="63" xfId="2" applyFont="1" applyBorder="1" applyAlignment="1">
      <alignment horizontal="center" vertical="center"/>
    </xf>
    <xf numFmtId="41" fontId="41" fillId="0" borderId="61" xfId="2" applyFont="1" applyBorder="1">
      <alignment vertical="center"/>
    </xf>
    <xf numFmtId="41" fontId="42" fillId="0" borderId="77" xfId="2" applyFont="1" applyBorder="1">
      <alignment vertical="center"/>
    </xf>
    <xf numFmtId="41" fontId="45" fillId="0" borderId="61" xfId="2" applyFont="1" applyBorder="1">
      <alignment vertical="center"/>
    </xf>
    <xf numFmtId="0" fontId="46" fillId="0" borderId="0" xfId="1" applyNumberFormat="1" applyFont="1" applyAlignment="1"/>
    <xf numFmtId="41" fontId="7" fillId="0" borderId="62" xfId="2" applyFont="1" applyBorder="1" applyAlignment="1">
      <alignment horizontal="left" vertical="center"/>
    </xf>
    <xf numFmtId="41" fontId="7" fillId="0" borderId="62" xfId="2" applyFont="1" applyBorder="1" applyAlignment="1">
      <alignment horizontal="center" vertical="center"/>
    </xf>
    <xf numFmtId="41" fontId="7" fillId="0" borderId="63" xfId="2" applyFont="1" applyBorder="1">
      <alignment vertical="center"/>
    </xf>
    <xf numFmtId="0" fontId="7" fillId="6" borderId="22" xfId="6" applyFont="1" applyFill="1" applyBorder="1" applyAlignment="1">
      <alignment horizontal="center" vertical="center"/>
    </xf>
    <xf numFmtId="0" fontId="0" fillId="6" borderId="46" xfId="6" applyFont="1" applyFill="1" applyBorder="1" applyAlignment="1">
      <alignment horizontal="left" vertical="center"/>
    </xf>
    <xf numFmtId="0" fontId="0" fillId="6" borderId="75" xfId="6" applyFont="1" applyFill="1" applyBorder="1" applyAlignment="1">
      <alignment horizontal="left" vertical="center"/>
    </xf>
    <xf numFmtId="10" fontId="0" fillId="6" borderId="75" xfId="6" applyNumberFormat="1" applyFont="1" applyFill="1" applyBorder="1" applyAlignment="1">
      <alignment horizontal="center" vertical="center"/>
    </xf>
    <xf numFmtId="10" fontId="0" fillId="6" borderId="75" xfId="8" applyNumberFormat="1" applyFont="1" applyFill="1" applyBorder="1" applyAlignment="1">
      <alignment horizontal="center" vertical="center"/>
    </xf>
    <xf numFmtId="178" fontId="0" fillId="6" borderId="75" xfId="8" applyNumberFormat="1" applyFont="1" applyFill="1" applyBorder="1" applyAlignment="1">
      <alignment horizontal="center" vertical="center"/>
    </xf>
    <xf numFmtId="10" fontId="26" fillId="6" borderId="75" xfId="8" applyNumberFormat="1" applyFont="1" applyFill="1" applyBorder="1" applyAlignment="1">
      <alignment horizontal="center" vertical="center"/>
    </xf>
    <xf numFmtId="10" fontId="33" fillId="6" borderId="75" xfId="8" applyNumberFormat="1" applyFont="1" applyFill="1" applyBorder="1" applyAlignment="1">
      <alignment horizontal="center" vertical="center"/>
    </xf>
    <xf numFmtId="10" fontId="0" fillId="6" borderId="75" xfId="8" applyNumberFormat="1" applyFont="1" applyFill="1" applyBorder="1" applyAlignment="1">
      <alignment horizontal="center" vertical="center" shrinkToFit="1"/>
    </xf>
    <xf numFmtId="178" fontId="0" fillId="6" borderId="75" xfId="6" applyNumberFormat="1" applyFont="1" applyFill="1" applyBorder="1" applyAlignment="1">
      <alignment horizontal="center" vertical="center"/>
    </xf>
    <xf numFmtId="179" fontId="0" fillId="6" borderId="75" xfId="6" applyNumberFormat="1" applyFont="1" applyFill="1" applyBorder="1" applyAlignment="1">
      <alignment horizontal="center" vertical="center"/>
    </xf>
    <xf numFmtId="179" fontId="0" fillId="6" borderId="83" xfId="6" applyNumberFormat="1" applyFont="1" applyFill="1" applyBorder="1" applyAlignment="1">
      <alignment horizontal="center" vertical="center"/>
    </xf>
    <xf numFmtId="0" fontId="7" fillId="6" borderId="1" xfId="8" applyFont="1" applyFill="1" applyBorder="1" applyAlignment="1">
      <alignment horizontal="center" vertical="center"/>
    </xf>
    <xf numFmtId="0" fontId="29" fillId="6" borderId="68" xfId="16" applyFont="1" applyFill="1" applyBorder="1" applyAlignment="1" applyProtection="1">
      <alignment horizontal="center" vertical="center"/>
      <protection locked="0"/>
    </xf>
    <xf numFmtId="4" fontId="43" fillId="0" borderId="62" xfId="2" applyNumberFormat="1" applyFont="1" applyBorder="1" applyAlignment="1">
      <alignment horizontal="left" vertical="center" indent="1"/>
    </xf>
    <xf numFmtId="41" fontId="29" fillId="0" borderId="62" xfId="7" quotePrefix="1" applyFont="1" applyBorder="1">
      <alignment vertical="center"/>
    </xf>
    <xf numFmtId="177" fontId="8" fillId="6" borderId="60" xfId="9" applyNumberFormat="1" applyFont="1" applyFill="1" applyBorder="1" applyAlignment="1">
      <alignment horizontal="right" vertical="center" shrinkToFit="1"/>
    </xf>
    <xf numFmtId="177" fontId="20" fillId="6" borderId="84" xfId="9" applyNumberFormat="1" applyFont="1" applyFill="1" applyBorder="1" applyAlignment="1">
      <alignment horizontal="right" vertical="center" shrinkToFit="1"/>
    </xf>
    <xf numFmtId="177" fontId="8" fillId="6" borderId="62" xfId="9" applyNumberFormat="1" applyFont="1" applyFill="1" applyBorder="1" applyAlignment="1">
      <alignment horizontal="right" vertical="center" shrinkToFit="1"/>
    </xf>
    <xf numFmtId="177" fontId="20" fillId="6" borderId="62" xfId="9" applyNumberFormat="1" applyFont="1" applyFill="1" applyBorder="1" applyAlignment="1">
      <alignment horizontal="right" vertical="center" shrinkToFit="1"/>
    </xf>
    <xf numFmtId="177" fontId="8" fillId="6" borderId="84" xfId="9" applyNumberFormat="1" applyFont="1" applyFill="1" applyBorder="1" applyAlignment="1">
      <alignment horizontal="right" vertical="center" shrinkToFit="1"/>
    </xf>
    <xf numFmtId="177" fontId="8" fillId="6" borderId="62" xfId="10" applyNumberFormat="1" applyFont="1" applyFill="1" applyBorder="1" applyAlignment="1">
      <alignment horizontal="right" vertical="center" shrinkToFit="1"/>
    </xf>
    <xf numFmtId="177" fontId="8" fillId="6" borderId="84" xfId="10" applyNumberFormat="1" applyFont="1" applyFill="1" applyBorder="1" applyAlignment="1">
      <alignment horizontal="right" vertical="center" shrinkToFit="1"/>
    </xf>
    <xf numFmtId="177" fontId="20" fillId="6" borderId="65" xfId="9" applyNumberFormat="1" applyFont="1" applyFill="1" applyBorder="1" applyAlignment="1">
      <alignment horizontal="right" vertical="center" shrinkToFit="1"/>
    </xf>
    <xf numFmtId="177" fontId="20" fillId="6" borderId="85" xfId="9" applyNumberFormat="1" applyFont="1" applyFill="1" applyBorder="1" applyAlignment="1">
      <alignment horizontal="right" vertical="center" shrinkToFit="1"/>
    </xf>
    <xf numFmtId="0" fontId="41" fillId="0" borderId="62" xfId="7" quotePrefix="1" applyNumberFormat="1" applyFont="1" applyBorder="1">
      <alignment vertical="center"/>
    </xf>
    <xf numFmtId="0" fontId="0" fillId="0" borderId="62" xfId="7" applyNumberFormat="1" applyFont="1" applyBorder="1">
      <alignment vertical="center"/>
    </xf>
    <xf numFmtId="0" fontId="0" fillId="0" borderId="62" xfId="7" quotePrefix="1" applyNumberFormat="1" applyFont="1" applyBorder="1">
      <alignment vertical="center"/>
    </xf>
    <xf numFmtId="0" fontId="29" fillId="0" borderId="62" xfId="2" quotePrefix="1" applyNumberFormat="1" applyBorder="1" applyAlignment="1">
      <alignment horizontal="left" vertical="center"/>
    </xf>
    <xf numFmtId="41" fontId="41" fillId="0" borderId="76" xfId="2" applyFont="1" applyBorder="1">
      <alignment vertical="center"/>
    </xf>
    <xf numFmtId="0" fontId="43" fillId="0" borderId="70" xfId="3" applyFont="1" applyBorder="1" applyAlignment="1">
      <alignment horizontal="left" vertical="center" shrinkToFit="1"/>
    </xf>
    <xf numFmtId="0" fontId="43" fillId="0" borderId="70" xfId="3" applyFont="1" applyBorder="1" applyAlignment="1">
      <alignment horizontal="left" vertical="center" indent="1"/>
    </xf>
    <xf numFmtId="41" fontId="42" fillId="0" borderId="70" xfId="2" applyFont="1" applyBorder="1" applyAlignment="1">
      <alignment horizontal="center" vertical="center"/>
    </xf>
    <xf numFmtId="4" fontId="42" fillId="0" borderId="70" xfId="2" applyNumberFormat="1" applyFont="1" applyBorder="1">
      <alignment vertical="center"/>
    </xf>
    <xf numFmtId="41" fontId="42" fillId="0" borderId="71" xfId="2" applyFont="1" applyBorder="1">
      <alignment vertical="center"/>
    </xf>
    <xf numFmtId="3" fontId="35" fillId="6" borderId="61" xfId="0" applyNumberFormat="1" applyFont="1" applyFill="1" applyBorder="1" applyAlignment="1">
      <alignment horizontal="left" vertical="center"/>
    </xf>
    <xf numFmtId="3" fontId="35" fillId="6" borderId="60" xfId="0" applyNumberFormat="1" applyFont="1" applyFill="1" applyBorder="1" applyAlignment="1">
      <alignment horizontal="left" vertical="center"/>
    </xf>
    <xf numFmtId="0" fontId="43" fillId="6" borderId="62" xfId="2" applyNumberFormat="1" applyFont="1" applyFill="1" applyBorder="1" applyAlignment="1">
      <alignment horizontal="left" vertical="center" indent="1"/>
    </xf>
    <xf numFmtId="41" fontId="42" fillId="6" borderId="62" xfId="2" applyFont="1" applyFill="1" applyBorder="1" applyAlignment="1">
      <alignment horizontal="center" vertical="center"/>
    </xf>
    <xf numFmtId="4" fontId="42" fillId="6" borderId="62" xfId="2" applyNumberFormat="1" applyFont="1" applyFill="1" applyBorder="1">
      <alignment vertical="center"/>
    </xf>
    <xf numFmtId="41" fontId="43" fillId="6" borderId="61" xfId="2" applyFont="1" applyFill="1" applyBorder="1">
      <alignment vertical="center"/>
    </xf>
    <xf numFmtId="0" fontId="42" fillId="6" borderId="62" xfId="3" applyFont="1" applyFill="1" applyBorder="1" applyAlignment="1">
      <alignment horizontal="left" vertical="center" shrinkToFit="1"/>
    </xf>
    <xf numFmtId="0" fontId="42" fillId="6" borderId="62" xfId="2" applyNumberFormat="1" applyFont="1" applyFill="1" applyBorder="1" applyAlignment="1">
      <alignment horizontal="left" vertical="center" indent="1"/>
    </xf>
    <xf numFmtId="41" fontId="43" fillId="6" borderId="62" xfId="2" applyFont="1" applyFill="1" applyBorder="1" applyAlignment="1">
      <alignment horizontal="center" vertical="center"/>
    </xf>
    <xf numFmtId="3" fontId="35" fillId="6" borderId="62" xfId="0" applyNumberFormat="1" applyFont="1" applyFill="1" applyBorder="1" applyAlignment="1">
      <alignment horizontal="left" vertical="center"/>
    </xf>
    <xf numFmtId="3" fontId="35" fillId="6" borderId="82" xfId="0" applyNumberFormat="1" applyFont="1" applyFill="1" applyBorder="1" applyAlignment="1">
      <alignment horizontal="left" vertical="center"/>
    </xf>
    <xf numFmtId="3" fontId="35" fillId="6" borderId="67" xfId="0" applyNumberFormat="1" applyFont="1" applyFill="1" applyBorder="1" applyAlignment="1">
      <alignment horizontal="left" vertical="center"/>
    </xf>
    <xf numFmtId="0" fontId="43" fillId="6" borderId="67" xfId="2" applyNumberFormat="1" applyFont="1" applyFill="1" applyBorder="1" applyAlignment="1">
      <alignment horizontal="left" vertical="center" indent="1"/>
    </xf>
    <xf numFmtId="41" fontId="43" fillId="6" borderId="67" xfId="2" applyFont="1" applyFill="1" applyBorder="1" applyAlignment="1">
      <alignment horizontal="center" vertical="center"/>
    </xf>
    <xf numFmtId="4" fontId="42" fillId="6" borderId="67" xfId="2" applyNumberFormat="1" applyFont="1" applyFill="1" applyBorder="1">
      <alignment vertical="center"/>
    </xf>
    <xf numFmtId="0" fontId="0" fillId="6" borderId="62" xfId="6" applyFont="1" applyFill="1" applyBorder="1" applyAlignment="1">
      <alignment horizontal="center" vertical="center"/>
    </xf>
    <xf numFmtId="0" fontId="7" fillId="6" borderId="65" xfId="6" applyFont="1" applyFill="1" applyBorder="1" applyAlignment="1">
      <alignment horizontal="center" vertical="center"/>
    </xf>
    <xf numFmtId="0" fontId="7" fillId="6" borderId="62" xfId="6" applyFont="1" applyFill="1" applyBorder="1" applyAlignment="1">
      <alignment horizontal="center" vertical="center"/>
    </xf>
    <xf numFmtId="0" fontId="49" fillId="6" borderId="3" xfId="20" applyFont="1" applyFill="1" applyBorder="1">
      <alignment vertical="center"/>
    </xf>
    <xf numFmtId="0" fontId="37" fillId="6" borderId="4" xfId="20" applyFont="1" applyFill="1" applyBorder="1">
      <alignment vertical="center"/>
    </xf>
    <xf numFmtId="0" fontId="37" fillId="6" borderId="40" xfId="20" applyFont="1" applyFill="1" applyBorder="1">
      <alignment vertical="center"/>
    </xf>
    <xf numFmtId="0" fontId="42" fillId="6" borderId="0" xfId="20" applyFont="1" applyFill="1">
      <alignment vertical="center"/>
    </xf>
    <xf numFmtId="0" fontId="37" fillId="6" borderId="21" xfId="20" applyFont="1" applyFill="1" applyBorder="1">
      <alignment vertical="center"/>
    </xf>
    <xf numFmtId="0" fontId="37" fillId="6" borderId="0" xfId="20" applyFont="1" applyFill="1">
      <alignment vertical="center"/>
    </xf>
    <xf numFmtId="0" fontId="37" fillId="6" borderId="41" xfId="20" applyFont="1" applyFill="1" applyBorder="1">
      <alignment vertical="center"/>
    </xf>
    <xf numFmtId="0" fontId="52" fillId="6" borderId="0" xfId="20" applyFont="1" applyFill="1">
      <alignment vertical="center"/>
    </xf>
    <xf numFmtId="0" fontId="37" fillId="6" borderId="38" xfId="20" applyFont="1" applyFill="1" applyBorder="1">
      <alignment vertical="center"/>
    </xf>
    <xf numFmtId="0" fontId="52" fillId="6" borderId="39" xfId="20" applyFont="1" applyFill="1" applyBorder="1">
      <alignment vertical="center"/>
    </xf>
    <xf numFmtId="0" fontId="37" fillId="6" borderId="39" xfId="20" applyFont="1" applyFill="1" applyBorder="1">
      <alignment vertical="center"/>
    </xf>
    <xf numFmtId="0" fontId="37" fillId="6" borderId="42" xfId="20" applyFont="1" applyFill="1" applyBorder="1">
      <alignment vertical="center"/>
    </xf>
    <xf numFmtId="0" fontId="52" fillId="6" borderId="21" xfId="20" applyFont="1" applyFill="1" applyBorder="1">
      <alignment vertical="center"/>
    </xf>
    <xf numFmtId="0" fontId="42" fillId="6" borderId="41" xfId="20" applyFont="1" applyFill="1" applyBorder="1">
      <alignment vertical="center"/>
    </xf>
    <xf numFmtId="0" fontId="42" fillId="6" borderId="21" xfId="20" applyFont="1" applyFill="1" applyBorder="1">
      <alignment vertical="center"/>
    </xf>
    <xf numFmtId="0" fontId="3" fillId="0" borderId="0" xfId="19"/>
    <xf numFmtId="0" fontId="3" fillId="0" borderId="56" xfId="19" applyBorder="1" applyAlignment="1">
      <alignment horizontal="center" vertical="center"/>
    </xf>
    <xf numFmtId="189" fontId="37" fillId="0" borderId="56" xfId="0" applyNumberFormat="1" applyFont="1" applyBorder="1" applyAlignment="1"/>
    <xf numFmtId="0" fontId="37" fillId="0" borderId="56" xfId="0" applyFont="1" applyBorder="1" applyAlignment="1">
      <alignment horizontal="left" vertical="center"/>
    </xf>
    <xf numFmtId="0" fontId="37" fillId="0" borderId="56" xfId="0" applyFont="1" applyBorder="1" applyAlignment="1"/>
    <xf numFmtId="0" fontId="3" fillId="0" borderId="56" xfId="19" applyBorder="1"/>
    <xf numFmtId="0" fontId="3" fillId="0" borderId="56" xfId="19" applyBorder="1" applyAlignment="1">
      <alignment horizontal="left" vertical="center"/>
    </xf>
    <xf numFmtId="187" fontId="23" fillId="6" borderId="0" xfId="19" applyNumberFormat="1" applyFont="1" applyFill="1" applyAlignment="1">
      <alignment vertical="center"/>
    </xf>
    <xf numFmtId="41" fontId="0" fillId="6" borderId="62" xfId="7" quotePrefix="1" applyFont="1" applyFill="1" applyBorder="1">
      <alignment vertical="center"/>
    </xf>
    <xf numFmtId="41" fontId="0" fillId="6" borderId="62" xfId="7" applyFont="1" applyFill="1" applyBorder="1" applyAlignment="1">
      <alignment horizontal="center" vertical="center"/>
    </xf>
    <xf numFmtId="41" fontId="0" fillId="6" borderId="62" xfId="7" applyFont="1" applyFill="1" applyBorder="1">
      <alignment vertical="center"/>
    </xf>
    <xf numFmtId="41" fontId="0" fillId="6" borderId="63" xfId="7" applyFont="1" applyFill="1" applyBorder="1">
      <alignment vertical="center"/>
    </xf>
    <xf numFmtId="0" fontId="0" fillId="6" borderId="60" xfId="6" applyFont="1" applyFill="1" applyBorder="1" applyAlignment="1">
      <alignment horizontal="left" vertical="center"/>
    </xf>
    <xf numFmtId="0" fontId="0" fillId="6" borderId="62" xfId="6" applyFont="1" applyFill="1" applyBorder="1" applyAlignment="1">
      <alignment horizontal="left" vertical="center"/>
    </xf>
    <xf numFmtId="0" fontId="7" fillId="6" borderId="62" xfId="6" applyFont="1" applyFill="1" applyBorder="1" applyAlignment="1">
      <alignment horizontal="left" vertical="center"/>
    </xf>
    <xf numFmtId="0" fontId="29" fillId="6" borderId="62" xfId="6" applyFont="1" applyFill="1" applyBorder="1" applyAlignment="1">
      <alignment horizontal="left" vertical="center"/>
    </xf>
    <xf numFmtId="0" fontId="7" fillId="6" borderId="65" xfId="6" applyFont="1" applyFill="1" applyBorder="1" applyAlignment="1">
      <alignment horizontal="left" vertical="center"/>
    </xf>
    <xf numFmtId="41" fontId="7" fillId="6" borderId="25" xfId="8" applyNumberFormat="1" applyFont="1" applyFill="1" applyBorder="1" applyAlignment="1">
      <alignment horizontal="center" vertical="center"/>
    </xf>
    <xf numFmtId="0" fontId="29" fillId="6" borderId="62" xfId="6" applyFont="1" applyFill="1" applyBorder="1" applyAlignment="1">
      <alignment horizontal="distributed" vertical="center"/>
    </xf>
    <xf numFmtId="0" fontId="59" fillId="6" borderId="0" xfId="20" applyFont="1" applyFill="1" applyAlignment="1">
      <alignment horizontal="left" vertical="center"/>
    </xf>
    <xf numFmtId="0" fontId="63" fillId="6" borderId="0" xfId="20" applyFont="1" applyFill="1" applyAlignment="1">
      <alignment horizontal="left" vertical="center"/>
    </xf>
    <xf numFmtId="0" fontId="61" fillId="6" borderId="0" xfId="20" applyFont="1" applyFill="1" applyAlignment="1">
      <alignment horizontal="left" vertical="center"/>
    </xf>
    <xf numFmtId="0" fontId="29" fillId="6" borderId="61" xfId="2" quotePrefix="1" applyNumberFormat="1" applyFill="1" applyBorder="1" applyAlignment="1">
      <alignment horizontal="center" vertical="center"/>
    </xf>
    <xf numFmtId="3" fontId="35" fillId="6" borderId="46" xfId="0" applyNumberFormat="1" applyFont="1" applyFill="1" applyBorder="1" applyAlignment="1">
      <alignment horizontal="left" vertical="center"/>
    </xf>
    <xf numFmtId="41" fontId="29" fillId="6" borderId="62" xfId="2" applyFill="1" applyBorder="1" applyAlignment="1">
      <alignment horizontal="center" vertical="center"/>
    </xf>
    <xf numFmtId="3" fontId="35" fillId="6" borderId="60" xfId="0" applyNumberFormat="1" applyFont="1" applyFill="1" applyBorder="1">
      <alignment vertical="center"/>
    </xf>
    <xf numFmtId="0" fontId="29" fillId="6" borderId="62" xfId="2" quotePrefix="1" applyNumberFormat="1" applyFill="1" applyBorder="1" applyAlignment="1">
      <alignment horizontal="right" vertical="center"/>
    </xf>
    <xf numFmtId="0" fontId="35" fillId="6" borderId="46" xfId="0" applyFont="1" applyFill="1" applyBorder="1" applyAlignment="1">
      <alignment horizontal="right" vertical="center"/>
    </xf>
    <xf numFmtId="0" fontId="29" fillId="6" borderId="62" xfId="2" applyNumberFormat="1" applyFill="1" applyBorder="1" applyAlignment="1">
      <alignment horizontal="right" vertical="center"/>
    </xf>
    <xf numFmtId="3" fontId="35" fillId="6" borderId="46" xfId="0" applyNumberFormat="1" applyFont="1" applyFill="1" applyBorder="1" applyAlignment="1">
      <alignment horizontal="center" vertical="center"/>
    </xf>
    <xf numFmtId="41" fontId="29" fillId="6" borderId="54" xfId="2" applyFill="1" applyBorder="1">
      <alignment vertical="center"/>
    </xf>
    <xf numFmtId="3" fontId="35" fillId="6" borderId="68" xfId="0" applyNumberFormat="1" applyFont="1" applyFill="1" applyBorder="1" applyAlignment="1">
      <alignment horizontal="center" vertical="center"/>
    </xf>
    <xf numFmtId="0" fontId="6" fillId="6" borderId="0" xfId="1" applyNumberFormat="1" applyFont="1" applyFill="1" applyAlignment="1"/>
    <xf numFmtId="0" fontId="29" fillId="6" borderId="62" xfId="2" applyNumberFormat="1" applyFill="1" applyBorder="1">
      <alignment vertical="center"/>
    </xf>
    <xf numFmtId="41" fontId="29" fillId="6" borderId="0" xfId="18" applyFill="1">
      <alignment vertical="center"/>
    </xf>
    <xf numFmtId="0" fontId="6" fillId="6" borderId="0" xfId="17" applyNumberFormat="1" applyFont="1" applyFill="1" applyAlignment="1"/>
    <xf numFmtId="41" fontId="29" fillId="6" borderId="62" xfId="18" applyFill="1" applyBorder="1" applyAlignment="1">
      <alignment horizontal="center" vertical="center"/>
    </xf>
    <xf numFmtId="0" fontId="29" fillId="6" borderId="62" xfId="18" applyNumberFormat="1" applyFill="1" applyBorder="1">
      <alignment vertical="center"/>
    </xf>
    <xf numFmtId="0" fontId="29" fillId="6" borderId="62" xfId="18" applyNumberFormat="1" applyFill="1" applyBorder="1" applyAlignment="1">
      <alignment horizontal="right" vertical="center"/>
    </xf>
    <xf numFmtId="41" fontId="7" fillId="0" borderId="1" xfId="2" applyFont="1" applyBorder="1" applyAlignment="1">
      <alignment horizontal="center" vertical="center"/>
    </xf>
    <xf numFmtId="41" fontId="29" fillId="0" borderId="0" xfId="2">
      <alignment vertical="center"/>
    </xf>
    <xf numFmtId="0" fontId="3" fillId="2" borderId="0" xfId="19" applyFill="1"/>
    <xf numFmtId="41" fontId="29" fillId="2" borderId="0" xfId="2" applyFill="1">
      <alignment vertical="center"/>
    </xf>
    <xf numFmtId="0" fontId="65" fillId="6" borderId="0" xfId="20" applyFont="1" applyFill="1" applyAlignment="1">
      <alignment horizontal="left" vertical="center"/>
    </xf>
    <xf numFmtId="0" fontId="42" fillId="6" borderId="38" xfId="20" applyFont="1" applyFill="1" applyBorder="1" applyAlignment="1">
      <alignment horizontal="center" vertical="center"/>
    </xf>
    <xf numFmtId="0" fontId="42" fillId="6" borderId="39" xfId="20" applyFont="1" applyFill="1" applyBorder="1" applyAlignment="1">
      <alignment horizontal="center" vertical="center"/>
    </xf>
    <xf numFmtId="0" fontId="42" fillId="6" borderId="42" xfId="20" applyFont="1" applyFill="1" applyBorder="1" applyAlignment="1">
      <alignment horizontal="center" vertical="center"/>
    </xf>
    <xf numFmtId="41" fontId="67" fillId="6" borderId="86" xfId="21" applyFont="1" applyFill="1" applyBorder="1" applyAlignment="1">
      <alignment horizontal="center" vertical="center" wrapText="1" shrinkToFit="1"/>
    </xf>
    <xf numFmtId="41" fontId="67" fillId="6" borderId="87" xfId="21" applyFont="1" applyFill="1" applyBorder="1" applyAlignment="1">
      <alignment horizontal="center" vertical="center" wrapText="1" shrinkToFit="1"/>
    </xf>
    <xf numFmtId="41" fontId="67" fillId="6" borderId="88" xfId="21" applyFont="1" applyFill="1" applyBorder="1" applyAlignment="1">
      <alignment horizontal="center" vertical="center" wrapText="1" shrinkToFit="1"/>
    </xf>
    <xf numFmtId="41" fontId="67" fillId="6" borderId="21" xfId="21" applyFont="1" applyFill="1" applyBorder="1" applyAlignment="1">
      <alignment horizontal="center" vertical="center" wrapText="1" shrinkToFit="1"/>
    </xf>
    <xf numFmtId="41" fontId="67" fillId="6" borderId="0" xfId="21" applyFont="1" applyFill="1" applyBorder="1" applyAlignment="1">
      <alignment horizontal="center" vertical="center" wrapText="1" shrinkToFit="1"/>
    </xf>
    <xf numFmtId="41" fontId="67" fillId="6" borderId="41" xfId="21" applyFont="1" applyFill="1" applyBorder="1" applyAlignment="1">
      <alignment horizontal="center" vertical="center" wrapText="1" shrinkToFit="1"/>
    </xf>
    <xf numFmtId="0" fontId="62" fillId="6" borderId="0" xfId="20" applyFont="1" applyFill="1" applyAlignment="1">
      <alignment horizontal="left" vertical="center"/>
    </xf>
    <xf numFmtId="0" fontId="63" fillId="6" borderId="0" xfId="20" applyFont="1" applyFill="1" applyAlignment="1">
      <alignment horizontal="left" vertical="center"/>
    </xf>
    <xf numFmtId="0" fontId="42" fillId="6" borderId="0" xfId="20" applyFont="1" applyFill="1" applyAlignment="1">
      <alignment horizontal="left" vertical="center"/>
    </xf>
    <xf numFmtId="0" fontId="59" fillId="6" borderId="0" xfId="20" applyFont="1" applyFill="1" applyAlignment="1">
      <alignment horizontal="left" vertical="center"/>
    </xf>
    <xf numFmtId="41" fontId="42" fillId="6" borderId="1" xfId="21" applyFont="1" applyFill="1" applyBorder="1" applyAlignment="1">
      <alignment horizontal="center" vertical="center" shrinkToFit="1"/>
    </xf>
    <xf numFmtId="41" fontId="59" fillId="6" borderId="1" xfId="21" applyFont="1" applyFill="1" applyBorder="1" applyAlignment="1">
      <alignment horizontal="center" vertical="center" shrinkToFit="1"/>
    </xf>
    <xf numFmtId="9" fontId="59" fillId="6" borderId="1" xfId="21" applyNumberFormat="1" applyFont="1" applyFill="1" applyBorder="1" applyAlignment="1">
      <alignment horizontal="center" vertical="center" shrinkToFit="1"/>
    </xf>
    <xf numFmtId="193" fontId="42" fillId="6" borderId="1" xfId="21" applyNumberFormat="1" applyFont="1" applyFill="1" applyBorder="1" applyAlignment="1">
      <alignment horizontal="center" vertical="center" shrinkToFit="1"/>
    </xf>
    <xf numFmtId="41" fontId="42" fillId="6" borderId="5" xfId="21" applyFont="1" applyFill="1" applyBorder="1" applyAlignment="1">
      <alignment horizontal="center" vertical="center" shrinkToFit="1"/>
    </xf>
    <xf numFmtId="41" fontId="42" fillId="6" borderId="7" xfId="21" applyFont="1" applyFill="1" applyBorder="1" applyAlignment="1">
      <alignment horizontal="center" vertical="center" shrinkToFit="1"/>
    </xf>
    <xf numFmtId="41" fontId="42" fillId="6" borderId="8" xfId="21" applyFont="1" applyFill="1" applyBorder="1" applyAlignment="1">
      <alignment horizontal="center" vertical="center" shrinkToFit="1"/>
    </xf>
    <xf numFmtId="41" fontId="42" fillId="6" borderId="1" xfId="21" applyFont="1" applyFill="1" applyBorder="1" applyAlignment="1">
      <alignment horizontal="left" vertical="center" shrinkToFit="1"/>
    </xf>
    <xf numFmtId="41" fontId="37" fillId="6" borderId="1" xfId="21" applyFont="1" applyFill="1" applyBorder="1" applyAlignment="1">
      <alignment horizontal="center" vertical="center" wrapText="1" shrinkToFit="1"/>
    </xf>
    <xf numFmtId="41" fontId="37" fillId="6" borderId="1" xfId="21" applyFont="1" applyFill="1" applyBorder="1" applyAlignment="1">
      <alignment horizontal="center" vertical="center" shrinkToFit="1"/>
    </xf>
    <xf numFmtId="0" fontId="53" fillId="6" borderId="3" xfId="20" applyFont="1" applyFill="1" applyBorder="1" applyAlignment="1">
      <alignment horizontal="center" vertical="center" wrapText="1"/>
    </xf>
    <xf numFmtId="0" fontId="53" fillId="6" borderId="4" xfId="20" applyFont="1" applyFill="1" applyBorder="1" applyAlignment="1">
      <alignment horizontal="center" vertical="center" wrapText="1"/>
    </xf>
    <xf numFmtId="0" fontId="53" fillId="6" borderId="38" xfId="20" applyFont="1" applyFill="1" applyBorder="1" applyAlignment="1">
      <alignment horizontal="center" vertical="center" wrapText="1"/>
    </xf>
    <xf numFmtId="0" fontId="53" fillId="6" borderId="39" xfId="20" applyFont="1" applyFill="1" applyBorder="1" applyAlignment="1">
      <alignment horizontal="center" vertical="center" wrapText="1"/>
    </xf>
    <xf numFmtId="41" fontId="57" fillId="6" borderId="4" xfId="21" applyFont="1" applyFill="1" applyBorder="1" applyAlignment="1">
      <alignment horizontal="center" vertical="center" shrinkToFit="1"/>
    </xf>
    <xf numFmtId="41" fontId="57" fillId="6" borderId="39" xfId="21" applyFont="1" applyFill="1" applyBorder="1" applyAlignment="1">
      <alignment horizontal="center" vertical="center" shrinkToFit="1"/>
    </xf>
    <xf numFmtId="0" fontId="37" fillId="6" borderId="4" xfId="20" applyFont="1" applyFill="1" applyBorder="1" applyAlignment="1">
      <alignment horizontal="center" vertical="center"/>
    </xf>
    <xf numFmtId="0" fontId="37" fillId="6" borderId="39" xfId="20" applyFont="1" applyFill="1" applyBorder="1" applyAlignment="1">
      <alignment horizontal="center" vertical="center"/>
    </xf>
    <xf numFmtId="41" fontId="57" fillId="6" borderId="4" xfId="20" applyNumberFormat="1" applyFont="1" applyFill="1" applyBorder="1" applyAlignment="1">
      <alignment horizontal="center" vertical="center"/>
    </xf>
    <xf numFmtId="41" fontId="57" fillId="6" borderId="39" xfId="20" applyNumberFormat="1" applyFont="1" applyFill="1" applyBorder="1" applyAlignment="1">
      <alignment horizontal="center" vertical="center"/>
    </xf>
    <xf numFmtId="0" fontId="52" fillId="6" borderId="28" xfId="20" applyFont="1" applyFill="1" applyBorder="1" applyAlignment="1">
      <alignment horizontal="center" vertical="center" shrinkToFit="1"/>
    </xf>
    <xf numFmtId="0" fontId="37" fillId="6" borderId="5" xfId="20" applyFont="1" applyFill="1" applyBorder="1" applyAlignment="1">
      <alignment horizontal="center" vertical="center"/>
    </xf>
    <xf numFmtId="0" fontId="37" fillId="6" borderId="7" xfId="20" applyFont="1" applyFill="1" applyBorder="1" applyAlignment="1">
      <alignment horizontal="center" vertical="center"/>
    </xf>
    <xf numFmtId="0" fontId="37" fillId="6" borderId="8" xfId="20" applyFont="1" applyFill="1" applyBorder="1" applyAlignment="1">
      <alignment horizontal="center" vertical="center"/>
    </xf>
    <xf numFmtId="0" fontId="49" fillId="6" borderId="5" xfId="20" applyFont="1" applyFill="1" applyBorder="1" applyAlignment="1">
      <alignment horizontal="center" vertical="center"/>
    </xf>
    <xf numFmtId="0" fontId="49" fillId="6" borderId="7" xfId="20" applyFont="1" applyFill="1" applyBorder="1" applyAlignment="1">
      <alignment horizontal="center" vertical="center"/>
    </xf>
    <xf numFmtId="0" fontId="55" fillId="6" borderId="7" xfId="20" applyFont="1" applyFill="1" applyBorder="1" applyAlignment="1">
      <alignment horizontal="center" vertical="center"/>
    </xf>
    <xf numFmtId="0" fontId="55" fillId="6" borderId="8" xfId="20" applyFont="1" applyFill="1" applyBorder="1" applyAlignment="1">
      <alignment horizontal="center" vertical="center"/>
    </xf>
    <xf numFmtId="0" fontId="49" fillId="6" borderId="5" xfId="20" applyFont="1" applyFill="1" applyBorder="1" applyAlignment="1">
      <alignment horizontal="center" vertical="center" shrinkToFit="1"/>
    </xf>
    <xf numFmtId="0" fontId="49" fillId="6" borderId="7" xfId="20" applyFont="1" applyFill="1" applyBorder="1" applyAlignment="1">
      <alignment horizontal="center" vertical="center" shrinkToFit="1"/>
    </xf>
    <xf numFmtId="0" fontId="49" fillId="6" borderId="8" xfId="20" applyFont="1" applyFill="1" applyBorder="1" applyAlignment="1">
      <alignment horizontal="center" vertical="center" shrinkToFit="1"/>
    </xf>
    <xf numFmtId="0" fontId="42" fillId="6" borderId="28" xfId="20" applyFont="1" applyFill="1" applyBorder="1" applyAlignment="1">
      <alignment horizontal="center" vertical="center" shrinkToFit="1"/>
    </xf>
    <xf numFmtId="41" fontId="42" fillId="6" borderId="86" xfId="21" applyFont="1" applyFill="1" applyBorder="1" applyAlignment="1">
      <alignment horizontal="center" vertical="center" shrinkToFit="1"/>
    </xf>
    <xf numFmtId="41" fontId="42" fillId="6" borderId="87" xfId="21" applyFont="1" applyFill="1" applyBorder="1" applyAlignment="1">
      <alignment horizontal="center" vertical="center" shrinkToFit="1"/>
    </xf>
    <xf numFmtId="41" fontId="42" fillId="6" borderId="88" xfId="21" applyFont="1" applyFill="1" applyBorder="1" applyAlignment="1">
      <alignment horizontal="center" vertical="center" shrinkToFit="1"/>
    </xf>
    <xf numFmtId="41" fontId="42" fillId="6" borderId="38" xfId="21" applyFont="1" applyFill="1" applyBorder="1" applyAlignment="1">
      <alignment horizontal="center" vertical="center" shrinkToFit="1"/>
    </xf>
    <xf numFmtId="41" fontId="42" fillId="6" borderId="39" xfId="21" applyFont="1" applyFill="1" applyBorder="1" applyAlignment="1">
      <alignment horizontal="center" vertical="center" shrinkToFit="1"/>
    </xf>
    <xf numFmtId="41" fontId="42" fillId="6" borderId="42" xfId="21" applyFont="1" applyFill="1" applyBorder="1" applyAlignment="1">
      <alignment horizontal="center" vertical="center" shrinkToFit="1"/>
    </xf>
    <xf numFmtId="0" fontId="65" fillId="6" borderId="86" xfId="21" applyNumberFormat="1" applyFont="1" applyFill="1" applyBorder="1" applyAlignment="1">
      <alignment horizontal="center" vertical="center" wrapText="1" shrinkToFit="1"/>
    </xf>
    <xf numFmtId="0" fontId="65" fillId="6" borderId="87" xfId="21" applyNumberFormat="1" applyFont="1" applyFill="1" applyBorder="1" applyAlignment="1">
      <alignment horizontal="center" vertical="center" wrapText="1" shrinkToFit="1"/>
    </xf>
    <xf numFmtId="0" fontId="65" fillId="6" borderId="88" xfId="21" applyNumberFormat="1" applyFont="1" applyFill="1" applyBorder="1" applyAlignment="1">
      <alignment horizontal="center" vertical="center" wrapText="1" shrinkToFit="1"/>
    </xf>
    <xf numFmtId="0" fontId="65" fillId="6" borderId="38" xfId="21" applyNumberFormat="1" applyFont="1" applyFill="1" applyBorder="1" applyAlignment="1">
      <alignment horizontal="center" vertical="center" wrapText="1" shrinkToFit="1"/>
    </xf>
    <xf numFmtId="0" fontId="65" fillId="6" borderId="39" xfId="21" applyNumberFormat="1" applyFont="1" applyFill="1" applyBorder="1" applyAlignment="1">
      <alignment horizontal="center" vertical="center" wrapText="1" shrinkToFit="1"/>
    </xf>
    <xf numFmtId="0" fontId="65" fillId="6" borderId="42" xfId="21" applyNumberFormat="1" applyFont="1" applyFill="1" applyBorder="1" applyAlignment="1">
      <alignment horizontal="center" vertical="center" wrapText="1" shrinkToFit="1"/>
    </xf>
    <xf numFmtId="0" fontId="50" fillId="6" borderId="4" xfId="20" applyFont="1" applyFill="1" applyBorder="1" applyAlignment="1">
      <alignment horizontal="left" vertical="center"/>
    </xf>
    <xf numFmtId="0" fontId="51" fillId="7" borderId="21" xfId="20" applyFont="1" applyFill="1" applyBorder="1" applyAlignment="1">
      <alignment horizontal="center" vertical="center"/>
    </xf>
    <xf numFmtId="0" fontId="64" fillId="7" borderId="0" xfId="20" applyFont="1" applyFill="1" applyAlignment="1">
      <alignment horizontal="center" vertical="center"/>
    </xf>
    <xf numFmtId="0" fontId="51" fillId="7" borderId="0" xfId="20" applyFont="1" applyFill="1" applyAlignment="1">
      <alignment horizontal="center" vertical="center"/>
    </xf>
    <xf numFmtId="0" fontId="51" fillId="7" borderId="41" xfId="20" applyFont="1" applyFill="1" applyBorder="1" applyAlignment="1">
      <alignment horizontal="center" vertical="center"/>
    </xf>
    <xf numFmtId="49" fontId="52" fillId="6" borderId="39" xfId="20" applyNumberFormat="1" applyFont="1" applyFill="1" applyBorder="1" applyAlignment="1">
      <alignment horizontal="left" vertical="center" shrinkToFit="1"/>
    </xf>
    <xf numFmtId="0" fontId="37" fillId="6" borderId="3" xfId="20" applyFont="1" applyFill="1" applyBorder="1" applyAlignment="1">
      <alignment horizontal="center" vertical="center" textRotation="255"/>
    </xf>
    <xf numFmtId="0" fontId="37" fillId="6" borderId="40" xfId="20" applyFont="1" applyFill="1" applyBorder="1" applyAlignment="1">
      <alignment horizontal="center" vertical="center" textRotation="255"/>
    </xf>
    <xf numFmtId="0" fontId="37" fillId="6" borderId="21" xfId="20" applyFont="1" applyFill="1" applyBorder="1" applyAlignment="1">
      <alignment horizontal="center" vertical="center" textRotation="255"/>
    </xf>
    <xf numFmtId="0" fontId="37" fillId="6" borderId="41" xfId="20" applyFont="1" applyFill="1" applyBorder="1" applyAlignment="1">
      <alignment horizontal="center" vertical="center" textRotation="255"/>
    </xf>
    <xf numFmtId="0" fontId="37" fillId="6" borderId="38" xfId="20" applyFont="1" applyFill="1" applyBorder="1" applyAlignment="1">
      <alignment horizontal="center" vertical="center" textRotation="255"/>
    </xf>
    <xf numFmtId="0" fontId="37" fillId="6" borderId="42" xfId="20" applyFont="1" applyFill="1" applyBorder="1" applyAlignment="1">
      <alignment horizontal="center" vertical="center" textRotation="255"/>
    </xf>
    <xf numFmtId="0" fontId="53" fillId="6" borderId="5" xfId="20" applyFont="1" applyFill="1" applyBorder="1" applyAlignment="1">
      <alignment horizontal="center" vertical="center"/>
    </xf>
    <xf numFmtId="0" fontId="53" fillId="6" borderId="7" xfId="20" applyFont="1" applyFill="1" applyBorder="1" applyAlignment="1">
      <alignment horizontal="center" vertical="center"/>
    </xf>
    <xf numFmtId="0" fontId="53" fillId="6" borderId="8" xfId="20" applyFont="1" applyFill="1" applyBorder="1" applyAlignment="1">
      <alignment horizontal="center" vertical="center"/>
    </xf>
    <xf numFmtId="0" fontId="52" fillId="6" borderId="7" xfId="20" applyFont="1" applyFill="1" applyBorder="1" applyAlignment="1">
      <alignment horizontal="left" vertical="center"/>
    </xf>
    <xf numFmtId="0" fontId="37" fillId="6" borderId="1" xfId="20" applyFont="1" applyFill="1" applyBorder="1" applyAlignment="1">
      <alignment horizontal="center" vertical="center"/>
    </xf>
    <xf numFmtId="0" fontId="53" fillId="6" borderId="5" xfId="20" applyFont="1" applyFill="1" applyBorder="1" applyAlignment="1">
      <alignment horizontal="left" vertical="center"/>
    </xf>
    <xf numFmtId="0" fontId="53" fillId="6" borderId="7" xfId="20" applyFont="1" applyFill="1" applyBorder="1" applyAlignment="1">
      <alignment horizontal="left" vertical="center"/>
    </xf>
    <xf numFmtId="0" fontId="53" fillId="6" borderId="8" xfId="20" applyFont="1" applyFill="1" applyBorder="1" applyAlignment="1">
      <alignment horizontal="left" vertical="center"/>
    </xf>
    <xf numFmtId="0" fontId="37" fillId="6" borderId="5" xfId="20" applyFont="1" applyFill="1" applyBorder="1" applyAlignment="1">
      <alignment horizontal="center" vertical="center" shrinkToFit="1"/>
    </xf>
    <xf numFmtId="0" fontId="37" fillId="6" borderId="7" xfId="20" applyFont="1" applyFill="1" applyBorder="1" applyAlignment="1">
      <alignment horizontal="center" vertical="center" shrinkToFit="1"/>
    </xf>
    <xf numFmtId="0" fontId="37" fillId="6" borderId="8" xfId="20" applyFont="1" applyFill="1" applyBorder="1" applyAlignment="1">
      <alignment horizontal="center" vertical="center" shrinkToFit="1"/>
    </xf>
    <xf numFmtId="0" fontId="54" fillId="6" borderId="5" xfId="20" applyFont="1" applyFill="1" applyBorder="1" applyAlignment="1">
      <alignment horizontal="center" vertical="center" wrapText="1" shrinkToFit="1"/>
    </xf>
    <xf numFmtId="0" fontId="54" fillId="6" borderId="7" xfId="20" applyFont="1" applyFill="1" applyBorder="1" applyAlignment="1">
      <alignment horizontal="center" vertical="center" wrapText="1" shrinkToFit="1"/>
    </xf>
    <xf numFmtId="0" fontId="54" fillId="6" borderId="8" xfId="20" applyFont="1" applyFill="1" applyBorder="1" applyAlignment="1">
      <alignment horizontal="center" vertical="center" wrapText="1" shrinkToFit="1"/>
    </xf>
    <xf numFmtId="0" fontId="53" fillId="6" borderId="0" xfId="20" applyFont="1" applyFill="1" applyAlignment="1">
      <alignment horizontal="center" vertical="center"/>
    </xf>
    <xf numFmtId="0" fontId="53" fillId="6" borderId="39" xfId="20" applyFont="1" applyFill="1" applyBorder="1" applyAlignment="1">
      <alignment horizontal="center" vertical="center"/>
    </xf>
    <xf numFmtId="41" fontId="7" fillId="6" borderId="81" xfId="2" quotePrefix="1" applyFont="1" applyFill="1" applyBorder="1" applyAlignment="1">
      <alignment horizontal="center" vertical="center"/>
    </xf>
    <xf numFmtId="0" fontId="13" fillId="6" borderId="26" xfId="12" applyFont="1" applyFill="1" applyBorder="1" applyAlignment="1">
      <alignment horizontal="center" vertical="center"/>
    </xf>
    <xf numFmtId="0" fontId="7" fillId="0" borderId="10" xfId="12" applyFont="1" applyBorder="1" applyAlignment="1">
      <alignment horizontal="center" vertical="center"/>
    </xf>
    <xf numFmtId="0" fontId="7" fillId="0" borderId="1" xfId="12" applyFont="1" applyBorder="1" applyAlignment="1">
      <alignment horizontal="center" vertical="center"/>
    </xf>
    <xf numFmtId="0" fontId="13" fillId="0" borderId="10" xfId="12" applyFont="1" applyBorder="1" applyAlignment="1">
      <alignment horizontal="center" vertical="center" wrapText="1"/>
    </xf>
    <xf numFmtId="0" fontId="13" fillId="0" borderId="1" xfId="12" applyFont="1" applyBorder="1" applyAlignment="1">
      <alignment horizontal="center" vertical="center"/>
    </xf>
    <xf numFmtId="0" fontId="13" fillId="0" borderId="10" xfId="12" applyFont="1" applyBorder="1" applyAlignment="1">
      <alignment horizontal="center" vertical="center"/>
    </xf>
    <xf numFmtId="0" fontId="13" fillId="0" borderId="37" xfId="12" applyFont="1" applyBorder="1" applyAlignment="1">
      <alignment horizontal="center" vertical="center"/>
    </xf>
    <xf numFmtId="0" fontId="13" fillId="0" borderId="15" xfId="12" applyFont="1" applyBorder="1" applyAlignment="1">
      <alignment horizontal="center" vertical="center"/>
    </xf>
    <xf numFmtId="0" fontId="18" fillId="0" borderId="11" xfId="12" applyFont="1" applyBorder="1" applyAlignment="1">
      <alignment horizontal="center" vertical="center"/>
    </xf>
    <xf numFmtId="0" fontId="18" fillId="0" borderId="0" xfId="12" applyFont="1" applyAlignment="1">
      <alignment horizontal="center" vertical="center"/>
    </xf>
    <xf numFmtId="0" fontId="18" fillId="0" borderId="2" xfId="12" applyFont="1" applyBorder="1" applyAlignment="1">
      <alignment horizontal="center" vertical="center"/>
    </xf>
    <xf numFmtId="0" fontId="14" fillId="4" borderId="31" xfId="12" applyFont="1" applyFill="1" applyBorder="1" applyAlignment="1">
      <alignment horizontal="center" vertical="center"/>
    </xf>
    <xf numFmtId="0" fontId="14" fillId="4" borderId="32" xfId="12" applyFont="1" applyFill="1" applyBorder="1" applyAlignment="1">
      <alignment horizontal="center" vertical="center"/>
    </xf>
    <xf numFmtId="0" fontId="14" fillId="0" borderId="33" xfId="12" applyFont="1" applyBorder="1" applyAlignment="1">
      <alignment horizontal="center" vertical="center"/>
    </xf>
    <xf numFmtId="0" fontId="14" fillId="0" borderId="34" xfId="12" applyFont="1" applyBorder="1" applyAlignment="1">
      <alignment horizontal="center" vertical="center"/>
    </xf>
    <xf numFmtId="0" fontId="15" fillId="0" borderId="34" xfId="12" applyFont="1" applyBorder="1" applyAlignment="1">
      <alignment horizontal="left" vertical="center" indent="1"/>
    </xf>
    <xf numFmtId="41" fontId="15" fillId="0" borderId="35" xfId="13" applyNumberFormat="1" applyFont="1" applyBorder="1" applyAlignment="1">
      <alignment horizontal="center" vertical="center"/>
    </xf>
    <xf numFmtId="41" fontId="15" fillId="0" borderId="36" xfId="13" applyNumberFormat="1" applyFont="1" applyBorder="1" applyAlignment="1">
      <alignment horizontal="center" vertical="center"/>
    </xf>
    <xf numFmtId="0" fontId="31" fillId="0" borderId="0" xfId="12" applyFont="1" applyAlignment="1">
      <alignment horizontal="left" vertical="center" wrapText="1"/>
    </xf>
    <xf numFmtId="0" fontId="14" fillId="0" borderId="26" xfId="12" applyFont="1" applyBorder="1" applyAlignment="1">
      <alignment horizontal="center" vertical="center" wrapText="1"/>
    </xf>
    <xf numFmtId="0" fontId="14" fillId="0" borderId="26" xfId="12" applyFont="1" applyBorder="1" applyAlignment="1">
      <alignment horizontal="center" vertical="center"/>
    </xf>
    <xf numFmtId="0" fontId="14" fillId="0" borderId="27" xfId="12" applyFont="1" applyBorder="1" applyAlignment="1">
      <alignment horizontal="center" vertical="center"/>
    </xf>
    <xf numFmtId="0" fontId="14" fillId="0" borderId="1" xfId="12" applyFont="1" applyBorder="1" applyAlignment="1">
      <alignment horizontal="center" vertical="center"/>
    </xf>
    <xf numFmtId="0" fontId="15" fillId="0" borderId="5" xfId="12" applyFont="1" applyBorder="1" applyAlignment="1">
      <alignment horizontal="left" vertical="center" indent="1"/>
    </xf>
    <xf numFmtId="0" fontId="15" fillId="0" borderId="7" xfId="12" applyFont="1" applyBorder="1" applyAlignment="1">
      <alignment horizontal="left" vertical="center" indent="1"/>
    </xf>
    <xf numFmtId="0" fontId="15" fillId="0" borderId="8" xfId="12" applyFont="1" applyBorder="1" applyAlignment="1">
      <alignment horizontal="left" vertical="center" indent="1"/>
    </xf>
    <xf numFmtId="41" fontId="15" fillId="0" borderId="7" xfId="13" applyNumberFormat="1" applyFont="1" applyBorder="1" applyAlignment="1">
      <alignment horizontal="center" vertical="center"/>
    </xf>
    <xf numFmtId="41" fontId="15" fillId="0" borderId="8" xfId="13" applyNumberFormat="1" applyFont="1" applyBorder="1" applyAlignment="1">
      <alignment horizontal="center" vertical="center"/>
    </xf>
    <xf numFmtId="0" fontId="14" fillId="0" borderId="28" xfId="12" applyFont="1" applyBorder="1" applyAlignment="1">
      <alignment horizontal="center" vertical="center"/>
    </xf>
    <xf numFmtId="0" fontId="15" fillId="0" borderId="16" xfId="12" applyFont="1" applyBorder="1" applyAlignment="1">
      <alignment horizontal="left" vertical="center" indent="1"/>
    </xf>
    <xf numFmtId="0" fontId="15" fillId="0" borderId="29" xfId="12" applyFont="1" applyBorder="1" applyAlignment="1">
      <alignment horizontal="left" vertical="center" indent="1"/>
    </xf>
    <xf numFmtId="0" fontId="15" fillId="0" borderId="30" xfId="12" applyFont="1" applyBorder="1" applyAlignment="1">
      <alignment horizontal="left" vertical="center" indent="1"/>
    </xf>
    <xf numFmtId="41" fontId="15" fillId="0" borderId="29" xfId="13" applyNumberFormat="1" applyFont="1" applyBorder="1" applyAlignment="1">
      <alignment horizontal="center" vertical="center"/>
    </xf>
    <xf numFmtId="41" fontId="15" fillId="0" borderId="30" xfId="13" applyNumberFormat="1" applyFont="1" applyBorder="1" applyAlignment="1">
      <alignment horizontal="center" vertical="center"/>
    </xf>
    <xf numFmtId="0" fontId="14" fillId="0" borderId="0" xfId="12" applyFont="1" applyAlignment="1">
      <alignment horizontal="center" vertical="center"/>
    </xf>
    <xf numFmtId="0" fontId="15" fillId="0" borderId="0" xfId="12" applyFont="1" applyAlignment="1">
      <alignment horizontal="left" vertical="center" indent="1"/>
    </xf>
    <xf numFmtId="41" fontId="15" fillId="0" borderId="0" xfId="13" applyNumberFormat="1" applyFont="1" applyAlignment="1">
      <alignment horizontal="center" vertical="center"/>
    </xf>
    <xf numFmtId="0" fontId="14" fillId="0" borderId="0" xfId="12" applyFont="1" applyAlignment="1">
      <alignment horizontal="left" vertical="center"/>
    </xf>
    <xf numFmtId="0" fontId="68" fillId="0" borderId="0" xfId="20" applyFont="1" applyAlignment="1">
      <alignment horizontal="center" vertical="center"/>
    </xf>
    <xf numFmtId="0" fontId="20" fillId="6" borderId="39" xfId="5" applyFont="1" applyFill="1" applyBorder="1" applyAlignment="1">
      <alignment horizontal="left" vertical="center"/>
    </xf>
    <xf numFmtId="0" fontId="7" fillId="6" borderId="39" xfId="5" applyFont="1" applyFill="1" applyBorder="1" applyAlignment="1">
      <alignment horizontal="left" vertical="center"/>
    </xf>
    <xf numFmtId="0" fontId="20" fillId="6" borderId="0" xfId="5" applyFont="1" applyFill="1" applyAlignment="1">
      <alignment horizontal="left" vertical="center"/>
    </xf>
    <xf numFmtId="0" fontId="7" fillId="6" borderId="23" xfId="6" applyFont="1" applyFill="1" applyBorder="1" applyAlignment="1">
      <alignment horizontal="center" vertical="center"/>
    </xf>
    <xf numFmtId="0" fontId="7" fillId="6" borderId="25" xfId="6" applyFont="1" applyFill="1" applyBorder="1" applyAlignment="1">
      <alignment horizontal="center" vertical="center"/>
    </xf>
    <xf numFmtId="0" fontId="7" fillId="6" borderId="25" xfId="6" quotePrefix="1" applyFont="1" applyFill="1" applyBorder="1" applyAlignment="1">
      <alignment horizontal="center" vertical="center" wrapText="1"/>
    </xf>
    <xf numFmtId="0" fontId="7" fillId="6" borderId="25" xfId="8" quotePrefix="1" applyFont="1" applyFill="1" applyBorder="1" applyAlignment="1">
      <alignment horizontal="center" vertical="center" wrapText="1"/>
    </xf>
    <xf numFmtId="0" fontId="7" fillId="6" borderId="25" xfId="8" applyFont="1" applyFill="1" applyBorder="1" applyAlignment="1">
      <alignment horizontal="center" vertical="center" wrapText="1"/>
    </xf>
    <xf numFmtId="0" fontId="7" fillId="6" borderId="25" xfId="6" applyFont="1" applyFill="1" applyBorder="1" applyAlignment="1">
      <alignment horizontal="center" vertical="center" wrapText="1"/>
    </xf>
    <xf numFmtId="0" fontId="7" fillId="6" borderId="47" xfId="6" applyFont="1" applyFill="1" applyBorder="1" applyAlignment="1">
      <alignment horizontal="center" vertical="center" wrapText="1"/>
    </xf>
    <xf numFmtId="0" fontId="7" fillId="6" borderId="61" xfId="6" applyFont="1" applyFill="1" applyBorder="1" applyAlignment="1">
      <alignment horizontal="center" vertical="center" wrapText="1"/>
    </xf>
    <xf numFmtId="0" fontId="29" fillId="6" borderId="61" xfId="6" applyFont="1" applyFill="1" applyBorder="1" applyAlignment="1">
      <alignment horizontal="center" vertical="center"/>
    </xf>
    <xf numFmtId="0" fontId="0" fillId="6" borderId="62" xfId="6" applyFont="1" applyFill="1" applyBorder="1" applyAlignment="1">
      <alignment horizontal="center" vertical="center"/>
    </xf>
    <xf numFmtId="0" fontId="7" fillId="6" borderId="64" xfId="6" applyFont="1" applyFill="1" applyBorder="1" applyAlignment="1">
      <alignment horizontal="center" vertical="center"/>
    </xf>
    <xf numFmtId="0" fontId="7" fillId="6" borderId="65" xfId="6" applyFont="1" applyFill="1" applyBorder="1" applyAlignment="1">
      <alignment horizontal="center" vertical="center"/>
    </xf>
    <xf numFmtId="0" fontId="7" fillId="6" borderId="61" xfId="6" applyFont="1" applyFill="1" applyBorder="1" applyAlignment="1">
      <alignment horizontal="center" vertical="center"/>
    </xf>
    <xf numFmtId="0" fontId="7" fillId="6" borderId="62" xfId="6" applyFont="1" applyFill="1" applyBorder="1" applyAlignment="1">
      <alignment horizontal="center" vertical="center"/>
    </xf>
    <xf numFmtId="41" fontId="7" fillId="0" borderId="5" xfId="7" applyFont="1" applyBorder="1" applyAlignment="1">
      <alignment horizontal="center" vertical="center"/>
    </xf>
    <xf numFmtId="41" fontId="7" fillId="0" borderId="8" xfId="7" applyFont="1" applyBorder="1" applyAlignment="1">
      <alignment horizontal="center" vertical="center"/>
    </xf>
    <xf numFmtId="41" fontId="7" fillId="0" borderId="1" xfId="2" quotePrefix="1" applyFont="1" applyBorder="1" applyAlignment="1">
      <alignment horizontal="center" vertical="center"/>
    </xf>
    <xf numFmtId="41" fontId="7" fillId="0" borderId="5" xfId="2" quotePrefix="1" applyFont="1" applyBorder="1" applyAlignment="1">
      <alignment horizontal="center" vertical="center"/>
    </xf>
    <xf numFmtId="41" fontId="36" fillId="0" borderId="0" xfId="2" applyFont="1" applyAlignment="1">
      <alignment horizontal="center" vertical="top"/>
    </xf>
    <xf numFmtId="41" fontId="7" fillId="0" borderId="0" xfId="2" applyFont="1">
      <alignment vertical="center"/>
    </xf>
    <xf numFmtId="41" fontId="7" fillId="0" borderId="1" xfId="2" quotePrefix="1" applyFont="1" applyBorder="1" applyAlignment="1">
      <alignment horizontal="center" vertical="center" shrinkToFit="1"/>
    </xf>
    <xf numFmtId="41" fontId="7" fillId="0" borderId="1" xfId="2" applyFont="1" applyBorder="1" applyAlignment="1">
      <alignment horizontal="center" vertical="center"/>
    </xf>
    <xf numFmtId="41" fontId="7" fillId="0" borderId="5" xfId="2" applyFont="1" applyBorder="1" applyAlignment="1">
      <alignment horizontal="center" vertical="center"/>
    </xf>
    <xf numFmtId="41" fontId="7" fillId="0" borderId="80" xfId="2" quotePrefix="1" applyFont="1" applyBorder="1" applyAlignment="1">
      <alignment horizontal="center" vertical="center"/>
    </xf>
    <xf numFmtId="41" fontId="7" fillId="0" borderId="50" xfId="2" quotePrefix="1" applyFont="1" applyBorder="1" applyAlignment="1">
      <alignment horizontal="center" vertical="center"/>
    </xf>
    <xf numFmtId="41" fontId="7" fillId="0" borderId="48" xfId="2" quotePrefix="1" applyFont="1" applyBorder="1" applyAlignment="1">
      <alignment horizontal="center" vertical="center"/>
    </xf>
    <xf numFmtId="41" fontId="7" fillId="0" borderId="8" xfId="2" applyFont="1" applyBorder="1" applyAlignment="1">
      <alignment horizontal="center" vertical="center"/>
    </xf>
    <xf numFmtId="41" fontId="41" fillId="0" borderId="0" xfId="2" applyFont="1" applyAlignment="1">
      <alignment horizontal="center" vertical="top"/>
    </xf>
    <xf numFmtId="41" fontId="20" fillId="0" borderId="5" xfId="2" applyFont="1" applyBorder="1" applyAlignment="1">
      <alignment horizontal="center" vertical="center"/>
    </xf>
    <xf numFmtId="41" fontId="20" fillId="0" borderId="8" xfId="2" applyFont="1" applyBorder="1" applyAlignment="1">
      <alignment horizontal="center" vertical="center"/>
    </xf>
    <xf numFmtId="41" fontId="20" fillId="0" borderId="5" xfId="7" applyFont="1" applyBorder="1" applyAlignment="1">
      <alignment horizontal="center" vertical="center"/>
    </xf>
    <xf numFmtId="41" fontId="20" fillId="0" borderId="8" xfId="7" applyFont="1" applyBorder="1" applyAlignment="1">
      <alignment horizontal="center" vertical="center"/>
    </xf>
    <xf numFmtId="41" fontId="36" fillId="0" borderId="0" xfId="7" applyFont="1" applyAlignment="1">
      <alignment horizontal="center" vertical="top"/>
    </xf>
    <xf numFmtId="41" fontId="7" fillId="0" borderId="0" xfId="7" applyFont="1" applyAlignment="1">
      <alignment horizontal="left" vertical="center"/>
    </xf>
    <xf numFmtId="41" fontId="7" fillId="0" borderId="1" xfId="7" quotePrefix="1" applyFont="1" applyBorder="1" applyAlignment="1">
      <alignment horizontal="center" vertical="center"/>
    </xf>
    <xf numFmtId="41" fontId="7" fillId="0" borderId="1" xfId="7" quotePrefix="1" applyFont="1" applyBorder="1" applyAlignment="1">
      <alignment horizontal="center" vertical="center" shrinkToFit="1"/>
    </xf>
    <xf numFmtId="41" fontId="7" fillId="0" borderId="1" xfId="7" applyFont="1" applyBorder="1" applyAlignment="1">
      <alignment horizontal="center" vertical="center"/>
    </xf>
    <xf numFmtId="41" fontId="20" fillId="0" borderId="1" xfId="7" applyFont="1" applyBorder="1" applyAlignment="1">
      <alignment horizontal="center" vertical="center"/>
    </xf>
    <xf numFmtId="41" fontId="41" fillId="0" borderId="80" xfId="7" quotePrefix="1" applyFont="1" applyBorder="1" applyAlignment="1">
      <alignment horizontal="center" vertical="center"/>
    </xf>
    <xf numFmtId="41" fontId="41" fillId="0" borderId="50" xfId="7" quotePrefix="1" applyFont="1" applyBorder="1" applyAlignment="1">
      <alignment horizontal="center" vertical="center"/>
    </xf>
    <xf numFmtId="41" fontId="41" fillId="0" borderId="48" xfId="7" quotePrefix="1" applyFont="1" applyBorder="1" applyAlignment="1">
      <alignment horizontal="center" vertical="center"/>
    </xf>
    <xf numFmtId="41" fontId="41" fillId="0" borderId="1" xfId="2" quotePrefix="1" applyFont="1" applyBorder="1" applyAlignment="1">
      <alignment horizontal="center" vertical="center"/>
    </xf>
    <xf numFmtId="0" fontId="41" fillId="0" borderId="1" xfId="2" quotePrefix="1" applyNumberFormat="1" applyFont="1" applyBorder="1" applyAlignment="1">
      <alignment horizontal="center" vertical="center"/>
    </xf>
    <xf numFmtId="176" fontId="41" fillId="0" borderId="9" xfId="2" applyNumberFormat="1" applyFont="1" applyBorder="1" applyAlignment="1">
      <alignment horizontal="center" vertical="center"/>
    </xf>
    <xf numFmtId="176" fontId="41" fillId="0" borderId="6" xfId="2" quotePrefix="1" applyNumberFormat="1" applyFont="1" applyBorder="1" applyAlignment="1">
      <alignment horizontal="center" vertical="center"/>
    </xf>
    <xf numFmtId="176" fontId="41" fillId="0" borderId="34" xfId="2" quotePrefix="1" applyNumberFormat="1" applyFont="1" applyBorder="1" applyAlignment="1">
      <alignment horizontal="center" vertical="center"/>
    </xf>
    <xf numFmtId="176" fontId="41" fillId="0" borderId="3" xfId="2" applyNumberFormat="1" applyFont="1" applyBorder="1" applyAlignment="1">
      <alignment horizontal="center" vertical="center"/>
    </xf>
    <xf numFmtId="176" fontId="41" fillId="0" borderId="21" xfId="2" quotePrefix="1" applyNumberFormat="1" applyFont="1" applyBorder="1" applyAlignment="1">
      <alignment horizontal="center" vertical="center"/>
    </xf>
    <xf numFmtId="176" fontId="41" fillId="0" borderId="38" xfId="2" quotePrefix="1" applyNumberFormat="1" applyFont="1" applyBorder="1" applyAlignment="1">
      <alignment horizontal="center" vertical="center"/>
    </xf>
    <xf numFmtId="41" fontId="41" fillId="0" borderId="1" xfId="2" quotePrefix="1" applyFont="1" applyBorder="1" applyAlignment="1">
      <alignment horizontal="center" vertical="center" shrinkToFit="1"/>
    </xf>
    <xf numFmtId="41" fontId="41" fillId="0" borderId="3" xfId="7" quotePrefix="1" applyFont="1" applyBorder="1" applyAlignment="1">
      <alignment horizontal="center" vertical="center"/>
    </xf>
    <xf numFmtId="41" fontId="41" fillId="0" borderId="40" xfId="7" quotePrefix="1" applyFont="1" applyBorder="1" applyAlignment="1">
      <alignment horizontal="center" vertical="center"/>
    </xf>
    <xf numFmtId="41" fontId="41" fillId="0" borderId="21" xfId="7" quotePrefix="1" applyFont="1" applyBorder="1" applyAlignment="1">
      <alignment horizontal="center" vertical="center"/>
    </xf>
    <xf numFmtId="41" fontId="41" fillId="0" borderId="41" xfId="7" quotePrefix="1" applyFont="1" applyBorder="1" applyAlignment="1">
      <alignment horizontal="center" vertical="center"/>
    </xf>
    <xf numFmtId="41" fontId="41" fillId="0" borderId="38" xfId="7" quotePrefix="1" applyFont="1" applyBorder="1" applyAlignment="1">
      <alignment horizontal="center" vertical="center"/>
    </xf>
    <xf numFmtId="41" fontId="41" fillId="0" borderId="42" xfId="7" quotePrefix="1" applyFont="1" applyBorder="1" applyAlignment="1">
      <alignment horizontal="center" vertical="center"/>
    </xf>
    <xf numFmtId="41" fontId="41" fillId="0" borderId="1" xfId="7" quotePrefix="1" applyFont="1" applyBorder="1" applyAlignment="1">
      <alignment horizontal="center" vertical="center" shrinkToFit="1"/>
    </xf>
    <xf numFmtId="41" fontId="41" fillId="0" borderId="1" xfId="7" quotePrefix="1" applyFont="1" applyBorder="1" applyAlignment="1">
      <alignment horizontal="center" vertical="center"/>
    </xf>
    <xf numFmtId="41" fontId="41" fillId="0" borderId="1" xfId="7" applyFont="1" applyBorder="1" applyAlignment="1">
      <alignment horizontal="center" vertical="center"/>
    </xf>
    <xf numFmtId="41" fontId="41" fillId="0" borderId="5" xfId="7" applyFont="1" applyBorder="1" applyAlignment="1">
      <alignment horizontal="center" vertical="center"/>
    </xf>
    <xf numFmtId="41" fontId="41" fillId="0" borderId="5" xfId="7" quotePrefix="1" applyFont="1" applyBorder="1" applyAlignment="1">
      <alignment horizontal="center" vertical="center"/>
    </xf>
    <xf numFmtId="41" fontId="19" fillId="0" borderId="0" xfId="2" applyFont="1" applyAlignment="1">
      <alignment horizontal="center" vertical="top"/>
    </xf>
    <xf numFmtId="41" fontId="7" fillId="0" borderId="39" xfId="7" applyFont="1" applyBorder="1" applyAlignment="1">
      <alignment horizontal="left" vertical="center"/>
    </xf>
    <xf numFmtId="41" fontId="29" fillId="0" borderId="0" xfId="2">
      <alignment vertical="center"/>
    </xf>
    <xf numFmtId="176" fontId="7" fillId="0" borderId="1" xfId="7" quotePrefix="1" applyNumberFormat="1" applyFont="1" applyBorder="1" applyAlignment="1">
      <alignment horizontal="center" vertical="center"/>
    </xf>
    <xf numFmtId="41" fontId="36" fillId="2" borderId="0" xfId="7" applyFont="1" applyFill="1" applyAlignment="1">
      <alignment horizontal="center" vertical="top"/>
    </xf>
    <xf numFmtId="41" fontId="7" fillId="2" borderId="39" xfId="7" applyFont="1" applyFill="1" applyBorder="1" applyAlignment="1">
      <alignment horizontal="left" vertical="center"/>
    </xf>
    <xf numFmtId="0" fontId="36" fillId="2" borderId="0" xfId="19" applyFont="1" applyFill="1" applyAlignment="1">
      <alignment horizontal="center" vertical="center"/>
    </xf>
    <xf numFmtId="0" fontId="38" fillId="2" borderId="0" xfId="19" applyFont="1" applyFill="1"/>
    <xf numFmtId="187" fontId="39" fillId="2" borderId="5" xfId="19" applyNumberFormat="1" applyFont="1" applyFill="1" applyBorder="1" applyAlignment="1">
      <alignment horizontal="center" vertical="center"/>
    </xf>
    <xf numFmtId="187" fontId="39" fillId="2" borderId="7" xfId="19" applyNumberFormat="1" applyFont="1" applyFill="1" applyBorder="1" applyAlignment="1">
      <alignment horizontal="center" vertical="center"/>
    </xf>
    <xf numFmtId="3" fontId="27" fillId="2" borderId="7" xfId="19" applyNumberFormat="1" applyFont="1" applyFill="1" applyBorder="1" applyAlignment="1">
      <alignment horizontal="center" vertical="center"/>
    </xf>
    <xf numFmtId="3" fontId="28" fillId="2" borderId="53" xfId="19" applyNumberFormat="1" applyFont="1" applyFill="1" applyBorder="1" applyAlignment="1">
      <alignment vertical="center"/>
    </xf>
    <xf numFmtId="187" fontId="28" fillId="2" borderId="53" xfId="19" applyNumberFormat="1" applyFont="1" applyFill="1" applyBorder="1" applyAlignment="1">
      <alignment vertical="center"/>
    </xf>
    <xf numFmtId="188" fontId="28" fillId="2" borderId="53" xfId="19" applyNumberFormat="1" applyFont="1" applyFill="1" applyBorder="1" applyAlignment="1">
      <alignment vertical="center"/>
    </xf>
    <xf numFmtId="0" fontId="3" fillId="2" borderId="55" xfId="19" applyFill="1" applyBorder="1" applyAlignment="1">
      <alignment horizontal="center" vertical="center"/>
    </xf>
    <xf numFmtId="0" fontId="3" fillId="2" borderId="0" xfId="19" applyFill="1" applyAlignment="1">
      <alignment horizontal="center" vertical="center"/>
    </xf>
    <xf numFmtId="0" fontId="3" fillId="2" borderId="57" xfId="19" applyFill="1" applyBorder="1" applyAlignment="1">
      <alignment horizontal="center" vertical="center"/>
    </xf>
    <xf numFmtId="0" fontId="21" fillId="2" borderId="0" xfId="19" applyFont="1" applyFill="1" applyAlignment="1">
      <alignment horizontal="center" vertical="center"/>
    </xf>
    <xf numFmtId="0" fontId="3" fillId="2" borderId="0" xfId="19" applyFill="1"/>
    <xf numFmtId="0" fontId="24" fillId="2" borderId="0" xfId="19" applyFont="1" applyFill="1" applyAlignment="1">
      <alignment vertical="center"/>
    </xf>
    <xf numFmtId="41" fontId="36" fillId="2" borderId="0" xfId="2" applyFont="1" applyFill="1" applyAlignment="1">
      <alignment horizontal="center" vertical="top"/>
    </xf>
    <xf numFmtId="41" fontId="29" fillId="2" borderId="0" xfId="2" applyFill="1">
      <alignment vertical="center"/>
    </xf>
    <xf numFmtId="41" fontId="20" fillId="0" borderId="9" xfId="2" applyFont="1" applyBorder="1" applyAlignment="1">
      <alignment horizontal="center" vertical="center"/>
    </xf>
    <xf numFmtId="41" fontId="20" fillId="0" borderId="6" xfId="2" applyFont="1" applyBorder="1" applyAlignment="1">
      <alignment horizontal="center" vertical="center"/>
    </xf>
    <xf numFmtId="41" fontId="20" fillId="0" borderId="34" xfId="2" applyFont="1" applyBorder="1" applyAlignment="1">
      <alignment horizontal="center" vertical="center"/>
    </xf>
    <xf numFmtId="41" fontId="7" fillId="6" borderId="71" xfId="2" quotePrefix="1" applyFont="1" applyFill="1" applyBorder="1" applyAlignment="1">
      <alignment horizontal="center" vertical="center"/>
    </xf>
    <xf numFmtId="41" fontId="7" fillId="6" borderId="66" xfId="2" quotePrefix="1" applyFont="1" applyFill="1" applyBorder="1" applyAlignment="1">
      <alignment horizontal="center" vertical="center"/>
    </xf>
    <xf numFmtId="41" fontId="7" fillId="6" borderId="70" xfId="2" applyFont="1" applyFill="1" applyBorder="1" applyAlignment="1">
      <alignment horizontal="center" vertical="center"/>
    </xf>
    <xf numFmtId="41" fontId="7" fillId="6" borderId="65" xfId="2" applyFont="1" applyFill="1" applyBorder="1" applyAlignment="1">
      <alignment horizontal="center" vertical="center"/>
    </xf>
    <xf numFmtId="41" fontId="7" fillId="6" borderId="70" xfId="2" applyFont="1" applyFill="1" applyBorder="1" applyAlignment="1">
      <alignment horizontal="center" vertical="center" shrinkToFit="1"/>
    </xf>
    <xf numFmtId="41" fontId="7" fillId="6" borderId="65" xfId="2" applyFont="1" applyFill="1" applyBorder="1" applyAlignment="1">
      <alignment horizontal="center" vertical="center" shrinkToFit="1"/>
    </xf>
    <xf numFmtId="41" fontId="7" fillId="6" borderId="70" xfId="2" quotePrefix="1" applyFont="1" applyFill="1" applyBorder="1" applyAlignment="1">
      <alignment horizontal="center" vertical="center"/>
    </xf>
    <xf numFmtId="41" fontId="7" fillId="6" borderId="65" xfId="2" quotePrefix="1" applyFont="1" applyFill="1" applyBorder="1" applyAlignment="1">
      <alignment horizontal="center" vertical="center"/>
    </xf>
    <xf numFmtId="41" fontId="7" fillId="6" borderId="78" xfId="2" quotePrefix="1" applyFont="1" applyFill="1" applyBorder="1" applyAlignment="1">
      <alignment horizontal="center" vertical="center"/>
    </xf>
    <xf numFmtId="41" fontId="7" fillId="6" borderId="69" xfId="2" quotePrefix="1" applyFont="1" applyFill="1" applyBorder="1" applyAlignment="1">
      <alignment horizontal="center" vertical="center"/>
    </xf>
    <xf numFmtId="41" fontId="7" fillId="6" borderId="76" xfId="2" applyFont="1" applyFill="1" applyBorder="1" applyAlignment="1">
      <alignment horizontal="center" vertical="center"/>
    </xf>
    <xf numFmtId="41" fontId="7" fillId="6" borderId="64" xfId="2" applyFont="1" applyFill="1" applyBorder="1" applyAlignment="1">
      <alignment horizontal="center" vertical="center"/>
    </xf>
    <xf numFmtId="41" fontId="29" fillId="6" borderId="0" xfId="2" applyFill="1">
      <alignment vertical="center"/>
    </xf>
    <xf numFmtId="41" fontId="36" fillId="6" borderId="0" xfId="2" applyFont="1" applyFill="1" applyAlignment="1">
      <alignment horizontal="center" vertical="top"/>
    </xf>
    <xf numFmtId="0" fontId="69" fillId="0" borderId="0" xfId="22" applyFont="1" applyAlignment="1">
      <alignment horizontal="center" vertical="center"/>
    </xf>
    <xf numFmtId="0" fontId="69" fillId="0" borderId="0" xfId="22" applyFont="1" applyAlignment="1">
      <alignment vertical="center"/>
    </xf>
    <xf numFmtId="0" fontId="70" fillId="0" borderId="0" xfId="22" applyFont="1" applyAlignment="1">
      <alignment horizontal="center" vertical="center"/>
    </xf>
    <xf numFmtId="0" fontId="71" fillId="0" borderId="0" xfId="22" applyFont="1" applyAlignment="1">
      <alignment horizontal="center" vertical="center"/>
    </xf>
    <xf numFmtId="194" fontId="71" fillId="0" borderId="0" xfId="22" applyNumberFormat="1" applyFont="1" applyAlignment="1">
      <alignment horizontal="center" vertical="center"/>
    </xf>
    <xf numFmtId="0" fontId="72" fillId="0" borderId="0" xfId="22" applyFont="1" applyAlignment="1">
      <alignment horizontal="center" vertical="center"/>
    </xf>
    <xf numFmtId="0" fontId="73" fillId="0" borderId="0" xfId="22" applyFont="1" applyAlignment="1">
      <alignment horizontal="center" vertical="center"/>
    </xf>
    <xf numFmtId="0" fontId="69" fillId="0" borderId="0" xfId="22" applyFont="1" applyAlignment="1">
      <alignment horizontal="left" vertical="center"/>
    </xf>
    <xf numFmtId="0" fontId="69" fillId="0" borderId="0" xfId="22" applyFont="1" applyAlignment="1">
      <alignment horizontal="right" vertical="center"/>
    </xf>
    <xf numFmtId="3" fontId="40" fillId="2" borderId="89" xfId="19" applyNumberFormat="1" applyFont="1" applyFill="1" applyBorder="1" applyAlignment="1">
      <alignment horizontal="center" vertical="center"/>
    </xf>
    <xf numFmtId="3" fontId="40" fillId="2" borderId="57" xfId="19" applyNumberFormat="1" applyFont="1" applyFill="1" applyBorder="1" applyAlignment="1">
      <alignment horizontal="left" vertical="center"/>
    </xf>
    <xf numFmtId="3" fontId="40" fillId="2" borderId="57" xfId="19" applyNumberFormat="1" applyFont="1" applyFill="1" applyBorder="1" applyAlignment="1">
      <alignment horizontal="center" vertical="center"/>
    </xf>
    <xf numFmtId="3" fontId="40" fillId="2" borderId="57" xfId="19" applyNumberFormat="1" applyFont="1" applyFill="1" applyBorder="1" applyAlignment="1">
      <alignment horizontal="right" vertical="center"/>
    </xf>
    <xf numFmtId="3" fontId="40" fillId="2" borderId="41" xfId="19" applyNumberFormat="1" applyFont="1" applyFill="1" applyBorder="1" applyAlignment="1">
      <alignment horizontal="right" vertical="center"/>
    </xf>
    <xf numFmtId="0" fontId="3" fillId="2" borderId="62" xfId="19" applyFill="1" applyBorder="1" applyAlignment="1">
      <alignment vertical="center"/>
    </xf>
    <xf numFmtId="0" fontId="3" fillId="2" borderId="62" xfId="19" applyFill="1" applyBorder="1"/>
    <xf numFmtId="0" fontId="3" fillId="2" borderId="61" xfId="19" applyFill="1" applyBorder="1" applyAlignment="1">
      <alignment vertical="center"/>
    </xf>
    <xf numFmtId="0" fontId="3" fillId="2" borderId="63" xfId="19" applyFill="1" applyBorder="1" applyAlignment="1">
      <alignment vertical="center"/>
    </xf>
    <xf numFmtId="0" fontId="3" fillId="2" borderId="61" xfId="19" applyFill="1" applyBorder="1"/>
    <xf numFmtId="0" fontId="3" fillId="2" borderId="63" xfId="19" applyFill="1" applyBorder="1"/>
    <xf numFmtId="0" fontId="3" fillId="2" borderId="64" xfId="19" applyFill="1" applyBorder="1"/>
    <xf numFmtId="0" fontId="3" fillId="2" borderId="65" xfId="19" applyFill="1" applyBorder="1"/>
    <xf numFmtId="0" fontId="3" fillId="2" borderId="66" xfId="19" applyFill="1" applyBorder="1"/>
    <xf numFmtId="3" fontId="28" fillId="2" borderId="89" xfId="19" applyNumberFormat="1" applyFont="1" applyFill="1" applyBorder="1" applyAlignment="1">
      <alignment horizontal="left" vertical="center"/>
    </xf>
    <xf numFmtId="3" fontId="28" fillId="2" borderId="57" xfId="19" applyNumberFormat="1" applyFont="1" applyFill="1" applyBorder="1" applyAlignment="1">
      <alignment horizontal="left" vertical="center"/>
    </xf>
    <xf numFmtId="3" fontId="28" fillId="2" borderId="0" xfId="19" applyNumberFormat="1" applyFont="1" applyFill="1" applyBorder="1" applyAlignment="1">
      <alignment vertical="center"/>
    </xf>
    <xf numFmtId="3" fontId="28" fillId="2" borderId="51" xfId="19" applyNumberFormat="1" applyFont="1" applyFill="1" applyBorder="1" applyAlignment="1">
      <alignment vertical="center"/>
    </xf>
    <xf numFmtId="3" fontId="28" fillId="2" borderId="57" xfId="19" applyNumberFormat="1" applyFont="1" applyFill="1" applyBorder="1" applyAlignment="1">
      <alignment vertical="center"/>
    </xf>
    <xf numFmtId="3" fontId="28" fillId="2" borderId="41" xfId="19" applyNumberFormat="1" applyFont="1" applyFill="1" applyBorder="1" applyAlignment="1">
      <alignment horizontal="left" vertical="center"/>
    </xf>
    <xf numFmtId="0" fontId="3" fillId="2" borderId="79" xfId="19" applyFill="1" applyBorder="1" applyAlignment="1">
      <alignment vertical="center"/>
    </xf>
    <xf numFmtId="0" fontId="3" fillId="2" borderId="73" xfId="19" applyFill="1" applyBorder="1" applyAlignment="1">
      <alignment vertical="center"/>
    </xf>
    <xf numFmtId="0" fontId="3" fillId="2" borderId="75" xfId="19" applyFill="1" applyBorder="1" applyAlignment="1">
      <alignment vertical="center"/>
    </xf>
    <xf numFmtId="0" fontId="3" fillId="2" borderId="79" xfId="19" applyFill="1" applyBorder="1"/>
    <xf numFmtId="0" fontId="3" fillId="2" borderId="73" xfId="19" applyFill="1" applyBorder="1"/>
    <xf numFmtId="0" fontId="3" fillId="2" borderId="75" xfId="19" applyFill="1" applyBorder="1"/>
    <xf numFmtId="0" fontId="3" fillId="2" borderId="69" xfId="19" applyFill="1" applyBorder="1"/>
    <xf numFmtId="0" fontId="3" fillId="2" borderId="83" xfId="19" applyFill="1" applyBorder="1"/>
    <xf numFmtId="41" fontId="29" fillId="2" borderId="62" xfId="2" applyFill="1" applyBorder="1">
      <alignment vertical="center"/>
    </xf>
    <xf numFmtId="41" fontId="29" fillId="2" borderId="62" xfId="2" applyFill="1" applyBorder="1" applyAlignment="1">
      <alignment vertical="center" shrinkToFit="1"/>
    </xf>
    <xf numFmtId="41" fontId="29" fillId="2" borderId="62" xfId="2" applyFill="1" applyBorder="1" applyAlignment="1">
      <alignment horizontal="right" vertical="center"/>
    </xf>
    <xf numFmtId="41" fontId="29" fillId="2" borderId="61" xfId="2" applyFill="1" applyBorder="1">
      <alignment vertical="center"/>
    </xf>
    <xf numFmtId="41" fontId="29" fillId="2" borderId="63" xfId="2" applyFill="1" applyBorder="1">
      <alignment vertical="center"/>
    </xf>
    <xf numFmtId="41" fontId="29" fillId="2" borderId="64" xfId="2" applyFill="1" applyBorder="1">
      <alignment vertical="center"/>
    </xf>
    <xf numFmtId="41" fontId="29" fillId="2" borderId="65" xfId="2" applyFill="1" applyBorder="1" applyAlignment="1">
      <alignment vertical="center" shrinkToFit="1"/>
    </xf>
    <xf numFmtId="41" fontId="29" fillId="2" borderId="65" xfId="2" applyFill="1" applyBorder="1" applyAlignment="1">
      <alignment horizontal="center" vertical="center"/>
    </xf>
    <xf numFmtId="41" fontId="29" fillId="2" borderId="65" xfId="2" applyFill="1" applyBorder="1">
      <alignment vertical="center"/>
    </xf>
    <xf numFmtId="41" fontId="29" fillId="2" borderId="65" xfId="2" applyFill="1" applyBorder="1" applyAlignment="1">
      <alignment horizontal="right" vertical="center"/>
    </xf>
    <xf numFmtId="41" fontId="29" fillId="2" borderId="66" xfId="2" applyFill="1" applyBorder="1">
      <alignment vertical="center"/>
    </xf>
    <xf numFmtId="41" fontId="47" fillId="0" borderId="90" xfId="2" applyFont="1" applyBorder="1">
      <alignment vertical="center"/>
    </xf>
    <xf numFmtId="41" fontId="10" fillId="0" borderId="90" xfId="2" applyFont="1" applyBorder="1" applyAlignment="1">
      <alignment horizontal="left" vertical="center"/>
    </xf>
    <xf numFmtId="41" fontId="29" fillId="0" borderId="90" xfId="2" applyBorder="1" applyAlignment="1">
      <alignment horizontal="center" vertical="center"/>
    </xf>
    <xf numFmtId="41" fontId="29" fillId="0" borderId="90" xfId="2" applyBorder="1">
      <alignment vertical="center"/>
    </xf>
    <xf numFmtId="41" fontId="7" fillId="0" borderId="90" xfId="2" applyFont="1" applyBorder="1">
      <alignment vertical="center"/>
    </xf>
    <xf numFmtId="41" fontId="48" fillId="0" borderId="84" xfId="7" applyFont="1" applyBorder="1">
      <alignment vertical="center"/>
    </xf>
    <xf numFmtId="41" fontId="10" fillId="0" borderId="84" xfId="2" applyFont="1" applyBorder="1" applyAlignment="1">
      <alignment horizontal="left" vertical="center"/>
    </xf>
    <xf numFmtId="41" fontId="29" fillId="0" borderId="84" xfId="2" applyBorder="1" applyAlignment="1">
      <alignment horizontal="center" vertical="center"/>
    </xf>
    <xf numFmtId="41" fontId="29" fillId="0" borderId="84" xfId="2" applyBorder="1">
      <alignment vertical="center"/>
    </xf>
    <xf numFmtId="41" fontId="7" fillId="0" borderId="84" xfId="2" applyFont="1" applyBorder="1">
      <alignment vertical="center"/>
    </xf>
    <xf numFmtId="41" fontId="29" fillId="0" borderId="84" xfId="3" quotePrefix="1" applyNumberFormat="1" applyFont="1" applyBorder="1" applyAlignment="1">
      <alignment horizontal="left" vertical="center" shrinkToFit="1"/>
    </xf>
    <xf numFmtId="0" fontId="29" fillId="0" borderId="84" xfId="3" quotePrefix="1" applyFont="1" applyBorder="1" applyAlignment="1">
      <alignment horizontal="left" vertical="center" shrinkToFit="1"/>
    </xf>
    <xf numFmtId="41" fontId="7" fillId="0" borderId="84" xfId="7" applyFont="1" applyBorder="1">
      <alignment vertical="center"/>
    </xf>
    <xf numFmtId="41" fontId="29" fillId="0" borderId="84" xfId="2" quotePrefix="1" applyBorder="1" applyAlignment="1">
      <alignment horizontal="left" vertical="center"/>
    </xf>
    <xf numFmtId="0" fontId="29" fillId="0" borderId="84" xfId="3" applyFont="1" applyBorder="1" applyAlignment="1">
      <alignment horizontal="left" vertical="center" shrinkToFit="1"/>
    </xf>
    <xf numFmtId="41" fontId="29" fillId="0" borderId="84" xfId="7" applyFont="1" applyBorder="1" applyAlignment="1">
      <alignment horizontal="center" vertical="center"/>
    </xf>
    <xf numFmtId="41" fontId="7" fillId="0" borderId="85" xfId="2" applyFont="1" applyBorder="1">
      <alignment vertical="center"/>
    </xf>
    <xf numFmtId="0" fontId="29" fillId="0" borderId="85" xfId="3" applyFont="1" applyBorder="1" applyAlignment="1">
      <alignment horizontal="left" vertical="center" shrinkToFit="1"/>
    </xf>
    <xf numFmtId="41" fontId="29" fillId="0" borderId="85" xfId="7" applyFont="1" applyBorder="1" applyAlignment="1">
      <alignment horizontal="center" vertical="center"/>
    </xf>
    <xf numFmtId="41" fontId="29" fillId="0" borderId="85" xfId="2" applyBorder="1">
      <alignment vertical="center"/>
    </xf>
    <xf numFmtId="41" fontId="29" fillId="0" borderId="85" xfId="2" applyBorder="1" applyAlignment="1">
      <alignment horizontal="center" vertical="center"/>
    </xf>
    <xf numFmtId="0" fontId="29" fillId="0" borderId="1" xfId="3" applyFont="1" applyBorder="1" applyAlignment="1">
      <alignment horizontal="left" vertical="center" shrinkToFit="1"/>
    </xf>
    <xf numFmtId="41" fontId="29" fillId="0" borderId="1" xfId="7" applyFont="1" applyBorder="1" applyAlignment="1">
      <alignment horizontal="center" vertical="center"/>
    </xf>
    <xf numFmtId="41" fontId="29" fillId="0" borderId="1" xfId="2" applyBorder="1">
      <alignment vertical="center"/>
    </xf>
    <xf numFmtId="41" fontId="7" fillId="0" borderId="1" xfId="2" applyFont="1" applyBorder="1">
      <alignment vertical="center"/>
    </xf>
    <xf numFmtId="41" fontId="29" fillId="0" borderId="1" xfId="2" applyBorder="1" applyAlignment="1">
      <alignment horizontal="center" vertical="center"/>
    </xf>
    <xf numFmtId="41" fontId="29" fillId="0" borderId="64" xfId="2" applyBorder="1">
      <alignment vertical="center"/>
    </xf>
    <xf numFmtId="41" fontId="29" fillId="0" borderId="65" xfId="2" applyBorder="1" applyAlignment="1">
      <alignment vertical="center" shrinkToFit="1"/>
    </xf>
    <xf numFmtId="41" fontId="29" fillId="0" borderId="65" xfId="2" applyBorder="1" applyAlignment="1">
      <alignment horizontal="center" vertical="center"/>
    </xf>
    <xf numFmtId="41" fontId="29" fillId="0" borderId="66" xfId="2" applyBorder="1">
      <alignment vertical="center"/>
    </xf>
    <xf numFmtId="41" fontId="29" fillId="0" borderId="82" xfId="7" applyFont="1" applyBorder="1" applyAlignment="1">
      <alignment horizontal="center" vertical="center"/>
    </xf>
    <xf numFmtId="41" fontId="0" fillId="0" borderId="67" xfId="7" applyFont="1" applyBorder="1">
      <alignment vertical="center"/>
    </xf>
    <xf numFmtId="41" fontId="0" fillId="0" borderId="67" xfId="7" quotePrefix="1" applyFont="1" applyBorder="1">
      <alignment vertical="center"/>
    </xf>
    <xf numFmtId="41" fontId="0" fillId="0" borderId="67" xfId="7" applyFont="1" applyBorder="1" applyAlignment="1">
      <alignment horizontal="center" vertical="center"/>
    </xf>
    <xf numFmtId="41" fontId="0" fillId="0" borderId="77" xfId="7" applyFont="1" applyBorder="1">
      <alignment vertical="center"/>
    </xf>
    <xf numFmtId="41" fontId="0" fillId="0" borderId="61" xfId="7" applyFont="1" applyBorder="1" applyAlignment="1">
      <alignment horizontal="center" vertical="center"/>
    </xf>
    <xf numFmtId="41" fontId="0" fillId="0" borderId="62" xfId="7" applyFont="1" applyBorder="1" applyAlignment="1">
      <alignment vertical="center" shrinkToFit="1"/>
    </xf>
    <xf numFmtId="41" fontId="0" fillId="0" borderId="64" xfId="7" applyFont="1" applyBorder="1" applyAlignment="1">
      <alignment horizontal="center" vertical="center"/>
    </xf>
    <xf numFmtId="41" fontId="0" fillId="0" borderId="65" xfId="7" applyFont="1" applyBorder="1" applyAlignment="1">
      <alignment vertical="center" shrinkToFit="1"/>
    </xf>
    <xf numFmtId="41" fontId="10" fillId="0" borderId="61" xfId="7" applyFont="1" applyBorder="1" applyAlignment="1">
      <alignment horizontal="center" vertical="center"/>
    </xf>
    <xf numFmtId="41" fontId="10" fillId="0" borderId="62" xfId="7" quotePrefix="1" applyFont="1" applyBorder="1">
      <alignment vertical="center"/>
    </xf>
    <xf numFmtId="0" fontId="10" fillId="0" borderId="62" xfId="3" applyFont="1" applyBorder="1" applyAlignment="1">
      <alignment horizontal="left" vertical="center" shrinkToFit="1"/>
    </xf>
    <xf numFmtId="181" fontId="0" fillId="0" borderId="62" xfId="7" applyNumberFormat="1" applyFont="1" applyBorder="1" applyAlignment="1">
      <alignment horizontal="center" vertical="center"/>
    </xf>
    <xf numFmtId="41" fontId="43" fillId="0" borderId="0" xfId="2" applyFont="1" applyBorder="1" applyAlignment="1">
      <alignment horizontal="left" vertical="center" indent="1"/>
    </xf>
    <xf numFmtId="41" fontId="43" fillId="0" borderId="0" xfId="2" applyFont="1" applyBorder="1" applyAlignment="1">
      <alignment horizontal="center" vertical="center"/>
    </xf>
    <xf numFmtId="183" fontId="43" fillId="0" borderId="0" xfId="2" applyNumberFormat="1" applyFont="1" applyBorder="1" applyAlignment="1">
      <alignment horizontal="center" vertical="center"/>
    </xf>
    <xf numFmtId="176" fontId="43" fillId="0" borderId="0" xfId="2" applyNumberFormat="1" applyFont="1" applyBorder="1" applyAlignment="1">
      <alignment horizontal="right" vertical="center"/>
    </xf>
    <xf numFmtId="176" fontId="38" fillId="0" borderId="63" xfId="7" applyNumberFormat="1" applyFont="1" applyBorder="1" applyAlignment="1">
      <alignment horizontal="center" vertical="center"/>
    </xf>
    <xf numFmtId="176" fontId="38" fillId="0" borderId="66" xfId="7" applyNumberFormat="1" applyFont="1" applyBorder="1" applyAlignment="1">
      <alignment horizontal="center" vertical="center"/>
    </xf>
    <xf numFmtId="41" fontId="38" fillId="0" borderId="91" xfId="7" applyFont="1" applyBorder="1" applyAlignment="1">
      <alignment horizontal="center" vertical="center"/>
    </xf>
    <xf numFmtId="176" fontId="38" fillId="0" borderId="79" xfId="7" applyNumberFormat="1" applyFont="1" applyBorder="1" applyAlignment="1">
      <alignment horizontal="center" vertical="center"/>
    </xf>
    <xf numFmtId="176" fontId="38" fillId="0" borderId="75" xfId="7" applyNumberFormat="1" applyFont="1" applyBorder="1" applyAlignment="1">
      <alignment horizontal="center" vertical="center"/>
    </xf>
    <xf numFmtId="176" fontId="38" fillId="0" borderId="69" xfId="7" applyNumberFormat="1" applyFont="1" applyBorder="1" applyAlignment="1">
      <alignment horizontal="center" vertical="center"/>
    </xf>
    <xf numFmtId="176" fontId="38" fillId="0" borderId="83" xfId="7" applyNumberFormat="1" applyFont="1" applyBorder="1" applyAlignment="1">
      <alignment horizontal="center" vertical="center"/>
    </xf>
    <xf numFmtId="41" fontId="38" fillId="0" borderId="92" xfId="7" applyFont="1" applyBorder="1" applyAlignment="1">
      <alignment horizontal="center" vertical="center"/>
    </xf>
    <xf numFmtId="41" fontId="7" fillId="0" borderId="61" xfId="7" quotePrefix="1" applyFont="1" applyBorder="1" applyAlignment="1">
      <alignment horizontal="center" vertical="center"/>
    </xf>
    <xf numFmtId="41" fontId="38" fillId="0" borderId="93" xfId="7" applyFont="1" applyBorder="1" applyAlignment="1">
      <alignment horizontal="center" vertical="center"/>
    </xf>
    <xf numFmtId="41" fontId="38" fillId="0" borderId="83" xfId="7" quotePrefix="1" applyFont="1" applyBorder="1">
      <alignment vertical="center"/>
    </xf>
    <xf numFmtId="41" fontId="38" fillId="0" borderId="59" xfId="7" quotePrefix="1" applyFont="1" applyBorder="1">
      <alignment vertical="center"/>
    </xf>
    <xf numFmtId="41" fontId="38" fillId="0" borderId="46" xfId="7" quotePrefix="1" applyFont="1" applyBorder="1">
      <alignment vertical="center"/>
    </xf>
    <xf numFmtId="0" fontId="38" fillId="0" borderId="67" xfId="3" applyFont="1" applyBorder="1" applyAlignment="1">
      <alignment horizontal="left" vertical="center" shrinkToFit="1"/>
    </xf>
    <xf numFmtId="41" fontId="38" fillId="0" borderId="67" xfId="7" applyFont="1" applyBorder="1" applyAlignment="1">
      <alignment horizontal="center" vertical="center"/>
    </xf>
    <xf numFmtId="176" fontId="38" fillId="0" borderId="59" xfId="7" applyNumberFormat="1" applyFont="1" applyBorder="1" applyAlignment="1">
      <alignment horizontal="center" vertical="center"/>
    </xf>
    <xf numFmtId="191" fontId="38" fillId="0" borderId="59" xfId="7" applyNumberFormat="1" applyFont="1" applyBorder="1" applyAlignment="1">
      <alignment horizontal="center" vertical="center"/>
    </xf>
    <xf numFmtId="191" fontId="38" fillId="0" borderId="67" xfId="7" applyNumberFormat="1" applyFont="1" applyBorder="1" applyAlignment="1">
      <alignment horizontal="center" vertical="center"/>
    </xf>
    <xf numFmtId="176" fontId="38" fillId="0" borderId="94" xfId="7" applyNumberFormat="1" applyFont="1" applyBorder="1" applyAlignment="1">
      <alignment horizontal="center" vertical="center"/>
    </xf>
  </cellXfs>
  <cellStyles count="23">
    <cellStyle name="쉼표" xfId="1" builtinId="3"/>
    <cellStyle name="쉼표 [0]" xfId="2" builtinId="6"/>
    <cellStyle name="쉼표 [0] 2" xfId="13"/>
    <cellStyle name="쉼표 [0] 3" xfId="18"/>
    <cellStyle name="쉼표 [0] 3 2" xfId="21"/>
    <cellStyle name="쉼표 [0] 3 3" xfId="7"/>
    <cellStyle name="쉼표 [0] 8" xfId="11"/>
    <cellStyle name="쉼표 [0]_내역샘플" xfId="10"/>
    <cellStyle name="쉼표 2" xfId="17"/>
    <cellStyle name="콤마 [0]_두산건설" xfId="9"/>
    <cellStyle name="표준" xfId="0" builtinId="0"/>
    <cellStyle name="표준 10 5 2" xfId="22"/>
    <cellStyle name="표준 2" xfId="19"/>
    <cellStyle name="표준 2 3 2" xfId="5"/>
    <cellStyle name="표준 3 2" xfId="20"/>
    <cellStyle name="표준 4" xfId="12"/>
    <cellStyle name="표준_4-건축공사" xfId="4"/>
    <cellStyle name="표준_내역(초절전) 부평 횃불교회 전열난방-방종석목사님" xfId="3"/>
    <cellStyle name="표준_내역샘플" xfId="6"/>
    <cellStyle name="표준_설계예산서(익산~동순천)-전력설비" xfId="16"/>
    <cellStyle name="표준_설계참고자료(최종)" xfId="14"/>
    <cellStyle name="표준_소방서 방충망 설치 공사" xfId="8"/>
    <cellStyle name="표준_역사내역2차"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0.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63" Type="http://schemas.openxmlformats.org/officeDocument/2006/relationships/externalLink" Target="externalLinks/externalLink46.xml"/><Relationship Id="rId84" Type="http://schemas.openxmlformats.org/officeDocument/2006/relationships/externalLink" Target="externalLinks/externalLink67.xml"/><Relationship Id="rId16" Type="http://schemas.openxmlformats.org/officeDocument/2006/relationships/worksheet" Target="worksheets/sheet16.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123" Type="http://schemas.openxmlformats.org/officeDocument/2006/relationships/externalLink" Target="externalLinks/externalLink106.xml"/><Relationship Id="rId128"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3.xml"/><Relationship Id="rId95" Type="http://schemas.openxmlformats.org/officeDocument/2006/relationships/externalLink" Target="externalLinks/externalLink78.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113" Type="http://schemas.openxmlformats.org/officeDocument/2006/relationships/externalLink" Target="externalLinks/externalLink96.xml"/><Relationship Id="rId118" Type="http://schemas.openxmlformats.org/officeDocument/2006/relationships/externalLink" Target="externalLinks/externalLink101.xml"/><Relationship Id="rId134" Type="http://schemas.openxmlformats.org/officeDocument/2006/relationships/sharedStrings" Target="sharedStrings.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59" Type="http://schemas.openxmlformats.org/officeDocument/2006/relationships/externalLink" Target="externalLinks/externalLink42.xml"/><Relationship Id="rId103" Type="http://schemas.openxmlformats.org/officeDocument/2006/relationships/externalLink" Target="externalLinks/externalLink86.xml"/><Relationship Id="rId108" Type="http://schemas.openxmlformats.org/officeDocument/2006/relationships/externalLink" Target="externalLinks/externalLink91.xml"/><Relationship Id="rId124" Type="http://schemas.openxmlformats.org/officeDocument/2006/relationships/externalLink" Target="externalLinks/externalLink107.xml"/><Relationship Id="rId129" Type="http://schemas.openxmlformats.org/officeDocument/2006/relationships/externalLink" Target="externalLinks/externalLink112.xml"/><Relationship Id="rId54" Type="http://schemas.openxmlformats.org/officeDocument/2006/relationships/externalLink" Target="externalLinks/externalLink37.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91" Type="http://schemas.openxmlformats.org/officeDocument/2006/relationships/externalLink" Target="externalLinks/externalLink74.xml"/><Relationship Id="rId96" Type="http://schemas.openxmlformats.org/officeDocument/2006/relationships/externalLink" Target="externalLinks/externalLink7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49" Type="http://schemas.openxmlformats.org/officeDocument/2006/relationships/externalLink" Target="externalLinks/externalLink32.xml"/><Relationship Id="rId114" Type="http://schemas.openxmlformats.org/officeDocument/2006/relationships/externalLink" Target="externalLinks/externalLink97.xml"/><Relationship Id="rId119" Type="http://schemas.openxmlformats.org/officeDocument/2006/relationships/externalLink" Target="externalLinks/externalLink102.xml"/><Relationship Id="rId44" Type="http://schemas.openxmlformats.org/officeDocument/2006/relationships/externalLink" Target="externalLinks/externalLink27.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130" Type="http://schemas.openxmlformats.org/officeDocument/2006/relationships/externalLink" Target="externalLinks/externalLink113.xml"/><Relationship Id="rId135"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109" Type="http://schemas.openxmlformats.org/officeDocument/2006/relationships/externalLink" Target="externalLinks/externalLink9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04" Type="http://schemas.openxmlformats.org/officeDocument/2006/relationships/externalLink" Target="externalLinks/externalLink87.xml"/><Relationship Id="rId120" Type="http://schemas.openxmlformats.org/officeDocument/2006/relationships/externalLink" Target="externalLinks/externalLink103.xml"/><Relationship Id="rId125" Type="http://schemas.openxmlformats.org/officeDocument/2006/relationships/externalLink" Target="externalLinks/externalLink108.xml"/><Relationship Id="rId7" Type="http://schemas.openxmlformats.org/officeDocument/2006/relationships/worksheet" Target="worksheets/sheet7.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15" Type="http://schemas.openxmlformats.org/officeDocument/2006/relationships/externalLink" Target="externalLinks/externalLink98.xml"/><Relationship Id="rId131" Type="http://schemas.openxmlformats.org/officeDocument/2006/relationships/externalLink" Target="externalLinks/externalLink114.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 Id="rId14" Type="http://schemas.openxmlformats.org/officeDocument/2006/relationships/worksheet" Target="worksheets/sheet14.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56" Type="http://schemas.openxmlformats.org/officeDocument/2006/relationships/externalLink" Target="externalLinks/externalLink39.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105" Type="http://schemas.openxmlformats.org/officeDocument/2006/relationships/externalLink" Target="externalLinks/externalLink88.xml"/><Relationship Id="rId126" Type="http://schemas.openxmlformats.org/officeDocument/2006/relationships/externalLink" Target="externalLinks/externalLink109.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93" Type="http://schemas.openxmlformats.org/officeDocument/2006/relationships/externalLink" Target="externalLinks/externalLink76.xml"/><Relationship Id="rId98" Type="http://schemas.openxmlformats.org/officeDocument/2006/relationships/externalLink" Target="externalLinks/externalLink81.xml"/><Relationship Id="rId121" Type="http://schemas.openxmlformats.org/officeDocument/2006/relationships/externalLink" Target="externalLinks/externalLink104.xml"/><Relationship Id="rId3" Type="http://schemas.openxmlformats.org/officeDocument/2006/relationships/worksheet" Target="worksheets/sheet3.xml"/><Relationship Id="rId25" Type="http://schemas.openxmlformats.org/officeDocument/2006/relationships/externalLink" Target="externalLinks/externalLink8.xml"/><Relationship Id="rId46" Type="http://schemas.openxmlformats.org/officeDocument/2006/relationships/externalLink" Target="externalLinks/externalLink29.xml"/><Relationship Id="rId67" Type="http://schemas.openxmlformats.org/officeDocument/2006/relationships/externalLink" Target="externalLinks/externalLink50.xml"/><Relationship Id="rId116" Type="http://schemas.openxmlformats.org/officeDocument/2006/relationships/externalLink" Target="externalLinks/externalLink99.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62" Type="http://schemas.openxmlformats.org/officeDocument/2006/relationships/externalLink" Target="externalLinks/externalLink45.xml"/><Relationship Id="rId83" Type="http://schemas.openxmlformats.org/officeDocument/2006/relationships/externalLink" Target="externalLinks/externalLink66.xml"/><Relationship Id="rId88" Type="http://schemas.openxmlformats.org/officeDocument/2006/relationships/externalLink" Target="externalLinks/externalLink71.xml"/><Relationship Id="rId111" Type="http://schemas.openxmlformats.org/officeDocument/2006/relationships/externalLink" Target="externalLinks/externalLink94.xml"/><Relationship Id="rId132"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externalLink" Target="externalLinks/externalLink19.xml"/><Relationship Id="rId57" Type="http://schemas.openxmlformats.org/officeDocument/2006/relationships/externalLink" Target="externalLinks/externalLink40.xml"/><Relationship Id="rId106" Type="http://schemas.openxmlformats.org/officeDocument/2006/relationships/externalLink" Target="externalLinks/externalLink89.xml"/><Relationship Id="rId127" Type="http://schemas.openxmlformats.org/officeDocument/2006/relationships/externalLink" Target="externalLinks/externalLink110.xml"/><Relationship Id="rId10" Type="http://schemas.openxmlformats.org/officeDocument/2006/relationships/worksheet" Target="worksheets/sheet10.xml"/><Relationship Id="rId31" Type="http://schemas.openxmlformats.org/officeDocument/2006/relationships/externalLink" Target="externalLinks/externalLink14.xml"/><Relationship Id="rId52" Type="http://schemas.openxmlformats.org/officeDocument/2006/relationships/externalLink" Target="externalLinks/externalLink35.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94" Type="http://schemas.openxmlformats.org/officeDocument/2006/relationships/externalLink" Target="externalLinks/externalLink77.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122" Type="http://schemas.openxmlformats.org/officeDocument/2006/relationships/externalLink" Target="externalLinks/externalLink105.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9.xml"/><Relationship Id="rId47" Type="http://schemas.openxmlformats.org/officeDocument/2006/relationships/externalLink" Target="externalLinks/externalLink30.xml"/><Relationship Id="rId68" Type="http://schemas.openxmlformats.org/officeDocument/2006/relationships/externalLink" Target="externalLinks/externalLink51.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3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42</xdr:col>
      <xdr:colOff>152400</xdr:colOff>
      <xdr:row>5</xdr:row>
      <xdr:rowOff>38100</xdr:rowOff>
    </xdr:from>
    <xdr:to>
      <xdr:col>43</xdr:col>
      <xdr:colOff>219075</xdr:colOff>
      <xdr:row>5</xdr:row>
      <xdr:rowOff>266700</xdr:rowOff>
    </xdr:to>
    <xdr:pic>
      <xdr:nvPicPr>
        <xdr:cNvPr id="2" name="Picture 8" descr="도장수정">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00850" y="1295400"/>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29</xdr:col>
      <xdr:colOff>123825</xdr:colOff>
      <xdr:row>26</xdr:row>
      <xdr:rowOff>99390</xdr:rowOff>
    </xdr:from>
    <xdr:to>
      <xdr:col>43</xdr:col>
      <xdr:colOff>122574</xdr:colOff>
      <xdr:row>31</xdr:row>
      <xdr:rowOff>95251</xdr:rowOff>
    </xdr:to>
    <xdr:grpSp>
      <xdr:nvGrpSpPr>
        <xdr:cNvPr id="17" name="그룹 16">
          <a:extLst>
            <a:ext uri="{FF2B5EF4-FFF2-40B4-BE49-F238E27FC236}">
              <a16:creationId xmlns:a16="http://schemas.microsoft.com/office/drawing/2014/main" xmlns="" id="{00000000-0008-0000-0000-000011000000}"/>
            </a:ext>
          </a:extLst>
        </xdr:cNvPr>
        <xdr:cNvGrpSpPr/>
      </xdr:nvGrpSpPr>
      <xdr:grpSpPr>
        <a:xfrm>
          <a:off x="4667250" y="7795590"/>
          <a:ext cx="2265699" cy="1338886"/>
          <a:chOff x="4681330" y="7697442"/>
          <a:chExt cx="2433431" cy="1980372"/>
        </a:xfrm>
      </xdr:grpSpPr>
      <xdr:grpSp>
        <xdr:nvGrpSpPr>
          <xdr:cNvPr id="18" name="Group 9">
            <a:extLst>
              <a:ext uri="{FF2B5EF4-FFF2-40B4-BE49-F238E27FC236}">
                <a16:creationId xmlns:a16="http://schemas.microsoft.com/office/drawing/2014/main" xmlns="" id="{00000000-0008-0000-0000-000012000000}"/>
              </a:ext>
            </a:extLst>
          </xdr:cNvPr>
          <xdr:cNvGrpSpPr>
            <a:grpSpLocks/>
          </xdr:cNvGrpSpPr>
        </xdr:nvGrpSpPr>
        <xdr:grpSpPr bwMode="auto">
          <a:xfrm>
            <a:off x="4681330" y="7697442"/>
            <a:ext cx="2433431" cy="1980372"/>
            <a:chOff x="480" y="813"/>
            <a:chExt cx="250" cy="146"/>
          </a:xfrm>
        </xdr:grpSpPr>
        <xdr:sp macro="" textlink="">
          <xdr:nvSpPr>
            <xdr:cNvPr id="20" name="AutoShape 3">
              <a:extLst>
                <a:ext uri="{FF2B5EF4-FFF2-40B4-BE49-F238E27FC236}">
                  <a16:creationId xmlns:a16="http://schemas.microsoft.com/office/drawing/2014/main" xmlns="" id="{00000000-0008-0000-0000-000014000000}"/>
                </a:ext>
              </a:extLst>
            </xdr:cNvPr>
            <xdr:cNvSpPr>
              <a:spLocks noChangeArrowheads="1"/>
            </xdr:cNvSpPr>
          </xdr:nvSpPr>
          <xdr:spPr bwMode="auto">
            <a:xfrm>
              <a:off x="480" y="813"/>
              <a:ext cx="250" cy="142"/>
            </a:xfrm>
            <a:prstGeom prst="foldedCorner">
              <a:avLst>
                <a:gd name="adj" fmla="val 10611"/>
              </a:avLst>
            </a:prstGeom>
            <a:solidFill>
              <a:srgbClr val="FFFFFF">
                <a:alpha val="47058"/>
              </a:srgbClr>
            </a:solidFill>
            <a:ln w="9525">
              <a:solidFill>
                <a:srgbClr val="000000"/>
              </a:solidFill>
              <a:round/>
              <a:headEnd/>
              <a:tailEnd/>
            </a:ln>
          </xdr:spPr>
        </xdr:sp>
        <xdr:sp macro="" textlink="">
          <xdr:nvSpPr>
            <xdr:cNvPr id="21" name="Rectangle 4">
              <a:extLst>
                <a:ext uri="{FF2B5EF4-FFF2-40B4-BE49-F238E27FC236}">
                  <a16:creationId xmlns:a16="http://schemas.microsoft.com/office/drawing/2014/main" xmlns="" id="{00000000-0008-0000-0000-000015000000}"/>
                </a:ext>
              </a:extLst>
            </xdr:cNvPr>
            <xdr:cNvSpPr>
              <a:spLocks noChangeArrowheads="1"/>
            </xdr:cNvSpPr>
          </xdr:nvSpPr>
          <xdr:spPr bwMode="auto">
            <a:xfrm>
              <a:off x="495" y="823"/>
              <a:ext cx="222" cy="80"/>
            </a:xfrm>
            <a:prstGeom prst="rect">
              <a:avLst/>
            </a:prstGeom>
            <a:noFill/>
            <a:ln w="9525">
              <a:noFill/>
              <a:miter lim="800000"/>
              <a:headEnd/>
              <a:tailEnd/>
            </a:ln>
          </xdr:spPr>
          <xdr:txBody>
            <a:bodyPr vertOverflow="clip" wrap="square" lIns="36576" tIns="27432" rIns="0" bIns="0" anchor="t" upright="1"/>
            <a:lstStyle/>
            <a:p>
              <a:pPr algn="ctr" rtl="1">
                <a:lnSpc>
                  <a:spcPts val="1700"/>
                </a:lnSpc>
                <a:defRPr sz="1000"/>
              </a:pPr>
              <a:r>
                <a:rPr lang="ko-KR" altLang="en-US" sz="1400" b="1" i="0" u="sng" strike="noStrike">
                  <a:solidFill>
                    <a:srgbClr val="000000"/>
                  </a:solidFill>
                  <a:latin typeface="돋움"/>
                  <a:ea typeface="돋움"/>
                </a:rPr>
                <a:t>열선공사 전국대표전화</a:t>
              </a:r>
              <a:endParaRPr lang="ko-KR" altLang="en-US" sz="1100" b="1" i="0" strike="noStrike">
                <a:solidFill>
                  <a:srgbClr val="000000"/>
                </a:solidFill>
                <a:latin typeface="돋움"/>
                <a:ea typeface="돋움"/>
              </a:endParaRPr>
            </a:p>
            <a:p>
              <a:pPr algn="ctr" rtl="1">
                <a:lnSpc>
                  <a:spcPts val="1900"/>
                </a:lnSpc>
                <a:defRPr sz="1000"/>
              </a:pPr>
              <a:r>
                <a:rPr lang="en-US" altLang="ko-KR" sz="1800" b="1" i="0" strike="noStrike">
                  <a:solidFill>
                    <a:srgbClr val="000000"/>
                  </a:solidFill>
                  <a:latin typeface="돋움"/>
                  <a:ea typeface="돋움"/>
                </a:rPr>
                <a:t>1588-9225</a:t>
              </a:r>
              <a:r>
                <a:rPr lang="ko-KR" altLang="en-US" sz="1600" b="1" i="0" strike="noStrike">
                  <a:solidFill>
                    <a:srgbClr val="000000"/>
                  </a:solidFill>
                  <a:latin typeface="HY그래픽M"/>
                  <a:ea typeface="HY그래픽M"/>
                </a:rPr>
                <a:t> </a:t>
              </a:r>
              <a:endParaRPr lang="ko-KR" altLang="en-US" sz="1600" b="1" i="0" strike="noStrike">
                <a:solidFill>
                  <a:srgbClr val="000000"/>
                </a:solidFill>
                <a:latin typeface="HY헤드라인M"/>
                <a:ea typeface="HY헤드라인M"/>
              </a:endParaRPr>
            </a:p>
          </xdr:txBody>
        </xdr:sp>
        <xdr:sp macro="" textlink="">
          <xdr:nvSpPr>
            <xdr:cNvPr id="22" name="Rectangle 6">
              <a:extLst>
                <a:ext uri="{FF2B5EF4-FFF2-40B4-BE49-F238E27FC236}">
                  <a16:creationId xmlns:a16="http://schemas.microsoft.com/office/drawing/2014/main" xmlns="" id="{00000000-0008-0000-0000-000016000000}"/>
                </a:ext>
              </a:extLst>
            </xdr:cNvPr>
            <xdr:cNvSpPr>
              <a:spLocks noChangeArrowheads="1"/>
            </xdr:cNvSpPr>
          </xdr:nvSpPr>
          <xdr:spPr bwMode="auto">
            <a:xfrm>
              <a:off x="557" y="875"/>
              <a:ext cx="168" cy="37"/>
            </a:xfrm>
            <a:prstGeom prst="rect">
              <a:avLst/>
            </a:prstGeom>
            <a:noFill/>
            <a:ln w="9525">
              <a:noFill/>
              <a:miter lim="800000"/>
              <a:headEnd/>
              <a:tailEnd/>
            </a:ln>
          </xdr:spPr>
          <xdr:txBody>
            <a:bodyPr vertOverflow="clip" wrap="square" lIns="54864" tIns="32004" rIns="0" bIns="0" anchor="t" upright="1"/>
            <a:lstStyle/>
            <a:p>
              <a:pPr algn="l" rtl="1">
                <a:defRPr sz="1000"/>
              </a:pPr>
              <a:r>
                <a:rPr lang="ko-KR" altLang="en-US" sz="2200" b="0" i="0" strike="noStrike">
                  <a:solidFill>
                    <a:srgbClr val="000000"/>
                  </a:solidFill>
                  <a:latin typeface="HY견고딕"/>
                  <a:ea typeface="HY견고딕"/>
                </a:rPr>
                <a:t>㈜에너피아</a:t>
              </a:r>
            </a:p>
          </xdr:txBody>
        </xdr:sp>
        <xdr:sp macro="" textlink="">
          <xdr:nvSpPr>
            <xdr:cNvPr id="23" name="Rectangle 7">
              <a:extLst>
                <a:ext uri="{FF2B5EF4-FFF2-40B4-BE49-F238E27FC236}">
                  <a16:creationId xmlns:a16="http://schemas.microsoft.com/office/drawing/2014/main" xmlns="" id="{00000000-0008-0000-0000-000017000000}"/>
                </a:ext>
              </a:extLst>
            </xdr:cNvPr>
            <xdr:cNvSpPr>
              <a:spLocks noChangeArrowheads="1"/>
            </xdr:cNvSpPr>
          </xdr:nvSpPr>
          <xdr:spPr bwMode="auto">
            <a:xfrm>
              <a:off x="492" y="914"/>
              <a:ext cx="214" cy="45"/>
            </a:xfrm>
            <a:prstGeom prst="rect">
              <a:avLst/>
            </a:prstGeom>
            <a:noFill/>
            <a:ln w="9525">
              <a:noFill/>
              <a:miter lim="800000"/>
              <a:headEnd/>
              <a:tailEnd/>
            </a:ln>
          </xdr:spPr>
          <xdr:txBody>
            <a:bodyPr vertOverflow="clip" wrap="square" lIns="27432" tIns="18288" rIns="0" bIns="0" anchor="t" upright="1"/>
            <a:lstStyle/>
            <a:p>
              <a:pPr algn="ctr" rtl="1">
                <a:lnSpc>
                  <a:spcPts val="1200"/>
                </a:lnSpc>
                <a:defRPr sz="1000"/>
              </a:pPr>
              <a:r>
                <a:rPr lang="ko-KR" altLang="en-US" sz="1000" b="0" i="0" strike="noStrike">
                  <a:solidFill>
                    <a:srgbClr val="000000"/>
                  </a:solidFill>
                  <a:latin typeface="돋움"/>
                  <a:ea typeface="돋움"/>
                </a:rPr>
                <a:t> 대 표 전 화  </a:t>
              </a:r>
              <a:r>
                <a:rPr lang="en-US" altLang="ko-KR" sz="1000" b="0" i="0" strike="noStrike">
                  <a:solidFill>
                    <a:srgbClr val="000000"/>
                  </a:solidFill>
                  <a:latin typeface="돋움"/>
                  <a:ea typeface="돋움"/>
                </a:rPr>
                <a:t>053-474-8050</a:t>
              </a:r>
              <a:r>
                <a:rPr lang="ko-KR" altLang="en-US" sz="1000" b="0" i="0" strike="noStrike">
                  <a:solidFill>
                    <a:srgbClr val="000000"/>
                  </a:solidFill>
                  <a:latin typeface="돋움"/>
                  <a:ea typeface="돋움"/>
                </a:rPr>
                <a:t>     </a:t>
              </a:r>
              <a:endParaRPr lang="en-US" altLang="ko-KR" sz="1000" b="0" i="0" strike="noStrike">
                <a:solidFill>
                  <a:srgbClr val="000000"/>
                </a:solidFill>
                <a:latin typeface="돋움"/>
                <a:ea typeface="돋움"/>
              </a:endParaRPr>
            </a:p>
            <a:p>
              <a:pPr algn="ctr" rtl="1">
                <a:lnSpc>
                  <a:spcPts val="1100"/>
                </a:lnSpc>
                <a:defRPr sz="1000"/>
              </a:pPr>
              <a:r>
                <a:rPr lang="en-US" altLang="ko-KR" sz="1000" b="0" i="0" strike="noStrike">
                  <a:solidFill>
                    <a:srgbClr val="000000"/>
                  </a:solidFill>
                  <a:latin typeface="돋움"/>
                  <a:ea typeface="돋움"/>
                </a:rPr>
                <a:t> www.enerpia.co.kr</a:t>
              </a:r>
            </a:p>
          </xdr:txBody>
        </xdr:sp>
      </xdr:grpSp>
      <xdr:pic>
        <xdr:nvPicPr>
          <xdr:cNvPr id="19" name="그림 1">
            <a:extLst>
              <a:ext uri="{FF2B5EF4-FFF2-40B4-BE49-F238E27FC236}">
                <a16:creationId xmlns:a16="http://schemas.microsoft.com/office/drawing/2014/main" xmlns="" id="{00000000-0008-0000-0000-00001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69766" y="8529016"/>
            <a:ext cx="586409" cy="4116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Kim_gs\&#48120;&#50896;&#54788;&#51109;\&#49444;&#44228;&#48320;&#44221;&#49688;&#47049;\&#45236;&#49328;1\&#45236;&#49328;&#52628;&#44032;&#485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49324;&#50629;&#47749;\&#54620;&#51333;\&#54252;&#54637;SOC\&#51204;&#44592;\&#50696;&#49328;&#49436;\&#44204;&#51201;&#49436;\&#50857;&#50669;&#50756;&#47308;\&#52285;&#49888;\&#44552;&#54840;&#47004;&#46300;(&#44368;&#47049;)\&#45236;&#50669;&#49436;\LEEYONG\PUSAN154\&#44305;&#50577;&#51204;&#4459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08010\&#44277;&#50976;\WINDOWS\DATA-97\ASAN-971\YONG-RAG\AS-YON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KDS\PROJECT\&#52628;%20&#54413;%20&#47161;\&#52628;&#54413;&#52572;&#5133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ju\&#48155;&#51008;%20&#54028;&#51068;\ip2003\1&#50900;\&#44053;&#46041;&#52488;\&#45824;&#44396;&#44053;&#46041;&#52488;-&#52572;&#51333;(&#51228;&#52636;&#5085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8149;&#49688;&#50896;\C\&#49444;&#44228;&#46020;&#47732;03\&#44256;&#46321;&#54617;&#44368;\&#48512;&#49328;&#50668;&#51088;&#44256;&#46321;&#54617;&#44368;\&#48512;&#49328;&#50668;&#51088;&#44256;&#46321;&#54617;&#44368;%20&#48169;&#49569;&#51109;&#52824;D-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data\IFB\GJL\SIL_B_4\ITEM.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51228;&#51452;&#50724;&#46972;\&#49345;&#49688;\PHASE1-1&#49688;&#47049;&#49328;&#5263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7448;&#54889;&#49437;\My%20Documents\SHEET\EXCEL\KHS\&#48512;&#45824;&#53664;&#47785;\&#48512;&#49328;&#51652;&#5057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54620;&#51648;&#49457;\&#49888;&#47749;&#52488;&#46321;\chy\2000&#45380;\Xls\&#49328;&#52636;&#51312;&#4943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1076;&#49345;&#45824;\C\WORK\PROJECT\ELLWORD\98HABAN\WONJU-BO\&#50896;&#51452;&#48373;~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harley\excel\&#46020;&#47196;\&#49436;&#54644;&#50504;&#49440;36.1km\&#49436;&#54644;&#50504;(&#53804;&#5227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788;&#48337;&#52384;\&#52572;&#44540;\&#54532;&#47004;(PLAN)\&#52397;&#52380;\200&#48156;&#51452;\2000&#52397;&#52380;-&#45909;&#54217;&#48156;&#5145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608;&#51452;&#50616;\9.&#44221;&#48512;&#44256;&#49549;&#46020;\LJK-SI\4GONGGU.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4608;&#49457;&#50528;\C\unzipped\1&#44277;&#44396;&#44277;&#45236;&#50669;\&#51204;&#44592;&#44228;&#51109;\&#54032;&#51221;&#5436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0724;&#48120;&#49440;\&#50724;&#48120;&#49440;-C\no\&#50577;&#49885;\&#45236;&#50669;&#49436;%20&#50577;&#49885;&#53360;&#44144;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IMOON\&#50756;&#46020;&#54616;&#49688;\DATA\YOUNGANG\CALSHEET\GOD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54644;&#44400;5APT.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3\&#47196;&#52972;%20&#46356;&#49828;&#53356;%20(g)\20060101~\&#51648;&#50669;&#48324;\&#47560;&#49328;&#52285;&#50896;&#49688;&#51656;&#44060;&#49440;&#49324;&#50629;&#49548;\&#52572;&#51333;\&#45824;&#54620;&#48120;&#49696;&#44277;&#49324;\work\2006%20&#51204;&#48152;\&#54872;&#44221;\&#52285;&#50896;&#49884;(&#45824;&#49328;&#54616;&#49688;&#52376;&#47532;&#51109;)\&#47700;&#51068;&#48155;&#51020;(&#52572;&#51333;)\20060101~\&#51648;&#50669;&#48324;\&#51613;&#54217;&#54616;&#49688;&#52376;&#47532;&#51109;\060415&#52572;&#51333;(1&#52264;,%202&#52264;)\LJK-SI\1&#44277;&#443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54616;&#45224;\&#50724;&#49688;&#48155;&#51060;&#49688;&#47049;&#49328;&#5263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608;&#51452;&#50616;\9.&#44221;&#48512;&#44256;&#49549;&#46020;\&#47560;&#51012;&#47560;&#45817;\excel(&#52572;&#51333;)\&#51312;&#44221;\&#44053;&#49436;&#443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2002&#45236;&#50669;&#49436;\&#48177;&#49437;&#52488;&#51473;\&#48177;&#49437;&#52488;&#46321;&#54617;&#44368;&#51312;&#44221;&#45236;&#50669;&#4943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4788;&#48337;&#52384;\&#52572;&#44540;\TEMP\&#51312;&#51221;3&#50900;13&#51068;&#47308;&#51068;&#49352;&#4831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5432;&#53468;&#44397;\C\&#44277;&#49324;&#44288;&#47144;\&#51077;&#52272;\&#45433;&#51648;&#49324;&#50629;&#49548;\&#47928;&#54868;&#54924;&#44288;\&#45236;&#50669;&#49436;\&#47928;&#54868;&#54924;&#44288;%20&#45236;&#50669;&#4943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54616;&#45224;\&#48512;&#45824;&#44277;&#49688;&#47049;&#49328;&#5263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3\&#47196;&#52972;%20&#46356;&#49828;&#53356;%20(g)\20060101~\&#51648;&#50669;&#48324;\&#47560;&#49328;&#52285;&#50896;&#49688;&#51656;&#44060;&#49440;&#49324;&#50629;&#49548;\&#52572;&#51333;\&#45824;&#54620;&#48120;&#49696;&#44277;&#49324;\work\2006%20&#51204;&#48152;\&#54872;&#44221;\&#52285;&#50896;&#49884;(&#45824;&#49328;&#54616;&#49688;&#52376;&#47532;&#51109;)\&#47700;&#51068;&#48155;&#51020;(&#52572;&#51333;)\20060101~\&#51648;&#50669;&#48324;\&#51613;&#54217;&#54616;&#49688;&#52376;&#47532;&#51109;\060415&#52572;&#51333;(1&#52264;,%202&#52264;)\LJK-EX~1\&#48152;&#50900;&#51312;&#4422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7448;&#54889;&#49437;\My%20Documents\MYDOCU~1\A-&#49345;&#50857;\C0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2397;&#52380;&#45909;&#54217;&#44036;\2000&#52397;&#52380;-&#45909;&#54217;&#48156;&#51452;&#54252;&#51109;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4608;&#51452;&#50616;\9.&#44221;&#48512;&#44256;&#49549;&#46020;\LJK-LAST\ILWIDAG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46020;&#47732;&#51089;&#50629;&#48169;\2003&#45380;%20project\&#52285;&#47749;&#50644;&#51648;&#45768;&#50612;&#47553;\&#47924;&#54805;&#47928;&#54868;&#51116;&#51204;&#49688;&#54924;&#44288;\&#51228;&#51312;\&#53356;&#47021;&#53356;&#50808;\EXCEL\&#51312;&#44221;&#4523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wj\data\pjm\ip2002\7&#50900;\&#45800;&#44288;&#51473;\&#45236;&#50669;\(&#44032;&#52845;)&#45800;&#44288;&#51473;%20&#47932;&#47049;&#45236;&#50669;&#49436;(&#53664;&#47785;).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WINDOWS\TEMP\2001&#45800;&#44032;&#44228;&#50557;(&#44148;&#49444;&#44277;&#4932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9888;&#47749;&#54840;\&#49552;&#45784;&#48169;\&#49888;&#47749;&#54840;&#51088;&#47308;\project3\&#50577;&#49328;&#47932;&#44552;&#51648;&#44396;\&#51228;1&#48176;&#49688;&#52376;&#47532;&#51109;\&#45236;&#50669;&#49436;\&#48516;&#45817;&#51204;&#4459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My%20Documents\&#44204;&#51201;-&#44053;&#50689;\2002&#45380;%20&#44204;&#51201;\2002&#45380;%20&#44204;&#51201;\My%20Documents\2001&#45380;&#46020;\&#51088;&#46041;&#51228;&#50612;\&#47560;&#51648;&#47561;\DOWN\&#49328;&#52636;(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47448;&#51064;&#49689;-2003-3\My%20Documents\2001&#45380;&#46020;\&#51228;&#51312;2001\E01009%20&#44221;&#45824;&#52824;&#45824;&#49444;&#48708;&#51088;&#46041;&#51228;&#50612;&#49884;&#49828;&#535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49324;&#50629;&#47749;\&#54620;&#51333;\&#54252;&#54637;SOC\&#51204;&#44592;\&#50696;&#49328;&#49436;\&#44204;&#51201;&#49436;\&#54620;&#51204;&#44277;&#49324;&#48708;\LEEYONG\PUSAN154\&#44305;&#50577;&#51204;&#4459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4608;&#51452;&#50616;\9.&#44221;&#48512;&#44256;&#49549;&#46020;\EXPORT\&#54644;&#44400;2APT.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www.provin.chonbuk.kr/My%20Documents/&#49340;&#51061;01/&#54861;&#51061;/&#49324;&#44201;&#51109;/&#48376;&#49444;&#44228;/&#50689;&#46321;&#51473;&#54617;&#44368;&#50896;&#44032;&#45236;&#4714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51452;&#50616;\9.&#44221;&#48512;&#44256;&#49549;&#46020;\LJK-LAST\TOWER\&#44592;&#45392;&#5345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076;&#49345;&#45824;\C\WORK\PROJECT\ELLWORD\98HABAN\518\NEAYUK.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4608;&#51452;&#50616;\9.&#44221;&#48512;&#44256;&#49549;&#46020;\LJK-SI\&#51652;&#51077;&#46020;&#471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2001&#51089;&#50629;\2001&#51077;&#52272;\2001&#51312;&#45804;&#52397;\11-23&#44397;&#46020;23&#54840;&#49440;&#50689;&#50516;&#50672;&#49548;&#51648;&#44396;&#50724;&#47476;&#47561;&#52264;&#47196;&#49444;&#52824;&#44277;&#49324;\&#49368;&#54540;\&#44397;&#46020;23&#54840;&#49440;&#50689;&#50516;&#50672;&#49548;&#51648;&#44396;&#45236;&#50669;&#4943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08010\&#44277;&#50976;\WINDOWS\TEMP\$WC\GOD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221;&#47532;\D\WORK\PROJECT\ELLWORD\98HABAN\518\NEAYUK.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08010\&#44277;&#50976;\DATA\YOUNGANG\CALSHEET\GOD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PROJECT\ELLWORD\98HABAN\518\NEAYUK.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1648;&#52492;&#45909;&#54217;\2000&#51648;&#52492;-&#45909;&#54217;&#48156;&#5145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1.Project/2026&#45380;/2.&#54617;&#44368;/2.&#46041;&#47749;&#50668;&#44256;%20(&#52404;&#50977;&#44288;%20&#44172;&#49884;&#49884;&#49444;)/5.&#51221;&#47532;&#46020;&#49436;_0522%20(&#44552;&#50529;&#51312;&#51221;)/2.&#53685;&#49888;/4.&#44288;&#44553;&#51088;&#51116;/01.&#44288;&#44553;&#45236;&#50669;&#49436;.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8149;&#50857;&#48177;&#44284;&#51109;\EDATA\SINGLE\OFFICE40\temp\&#50689;&#51333;&#46020;IBC&#49892;&#54665;&#44208;&#5111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Need1\need1%20F\&#48317;&#49328;%20&#50668;&#51032;&#46020;M.H\3&#52789;%20&#49888;&#47548;&#46041;\&#45768;&#46300;&#51068;&#51648;\Mine\&#47084;&#49884;&#50500;\&#54620;&#44397;&#45824;&#49324;&#44288;\AEc&#51077;&#52272;&#44204;&#51201;0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y%20Documents\Excel&#44204;&#51201;\G\Good%20Morning%20&#51613;&#44428;-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4608;&#51008;&#50689;\D\&#47785;&#46041;.&#54788;&#45824;.&#54861;&#48512;\&#49340;&#49457;&#48516;&#45817;\&#44204;&#51201;&#49892;\&#44592;&#53440;\&#44060;&#51064;\4.&#45824;&#47532;\&#51060;&#49457;&#54616;\FILE\&#50696;&#49328;F\&#50500;&#54028;&#53944;F\&#44368;&#46041;3&#52264;.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54633;&#52380;&#45236;&#50669;"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4608;&#46041;&#51333;\&#50896;&#44305;&#45824;&#54617;&#48337;&#50896;\My%20Documents\&#44221;&#51452;&#47928;&#54868;&#54924;&#44288;\&#49892;&#54665;\&#49892;&#54665;&#45236;&#50669;.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608;&#51008;&#50689;\D\&#47785;&#46041;.&#54788;&#45824;.&#54861;&#48512;\&#49340;&#49457;&#48516;&#45817;\&#44204;&#51201;&#49892;\&#44592;&#53440;\&#44060;&#51064;\4.&#45824;&#47532;\&#51060;&#49457;&#54616;\FILE\&#50696;&#49328;F\&#50500;&#54028;&#53944;F\&#50504;&#50577;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Administrator\Local%20Settings\Temporary%20Internet%20Files\Content.IE5\23O3GLQB\&#51064;&#52380;&#47196;&#50564;&#54840;&#53588;\&#51064;&#52380;&#47196;&#50564;&#54840;&#53588;\SUNDRY\SH\A&#50500;&#54028;%3f.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er\(&#51452;)&#46356;&#46972;&#51649;\Documents%20and%20Settings\Administrator\&#48148;&#53461;%20&#54868;&#47732;\&#44608;&#54812;&#50689;\&#51064;&#44148;&#48708;&#49328;&#52636;\&#45208;&#50864;&#51473;\WINDOWS\&#48148;&#53461;%20&#54868;&#47732;\2004\&#44608;&#54252;&#49884;&#48124;&#54924;&#44288;\2004-3&#44608;&#54252;&#49884;&#48124;&#54924;&#44288;\WINDOWS\TEMP\_AZTMP10_\O-DRIVE\&#45824;&#51204;\&#50504;&#51204;&#44288;&#4753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c1\My%20Documents\&#44608;&#53468;&#51068;\&#44277;&#49324;&#54788;&#51109;&#48324;\&#50857;&#51064;&#48372;&#51221;&#46041;\&#51228;&#52636;&#45236;&#50669;&#49436;\&#50857;&#51064;&#48372;&#51221;&#46041;-&#47560;&#44048;&#44277;&#4932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Documents%20and%20Settings/Administrator/&#48148;&#53461;%20&#54868;&#47732;/&#44608;&#54812;&#50689;/&#51064;&#44148;&#48708;&#49328;&#52636;/&#45208;&#50864;&#51473;/WINDOWS/&#48148;&#53461;%20&#54868;&#47732;/2004/&#44608;&#54252;&#49884;&#48124;&#54924;&#44288;/2004-3&#44608;&#54252;&#49884;&#48124;&#54924;&#44288;/WINDOWS/TEMP/_AZTMP10_/O-DRIVE/&#45824;&#51204;/&#50504;&#51204;&#44288;&#4753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aewoong-mh\a\Documents%20and%20Settings\Administrator\&#48148;&#53461;%20&#54868;&#47732;\&#44608;&#54812;&#50689;\&#51064;&#44148;&#48708;&#49328;&#52636;\&#45208;&#50864;&#51473;\WINDOWS\&#48148;&#53461;%20&#54868;&#47732;\2004\&#44608;&#54252;&#49884;&#48124;&#54924;&#44288;\2004-3&#44608;&#54252;&#49884;&#48124;&#54924;&#44288;\WINDOWS\TEMP\_AZTMP10_\O-DRIVE\&#45824;&#51204;\&#50504;&#51204;&#44288;&#4753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00&#51089;&#50629;&#47785;&#47197;/PROJECT/1997%20&#49324;&#50629;&#44228;&#54925;/&#46020;&#51204;&#47785;&#54364;/temp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aewoong-mh\a\00&#51089;&#50629;&#47785;&#47197;\PROJECT\1997%20&#49324;&#50629;&#44228;&#54925;\&#46020;&#51204;&#47785;&#54364;\temp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ongyang\db\&#44277;&#47924;&#44288;&#47532;&#48512;\&#50629;&#47924;&#48372;&#44256;\99&#45380;&#49892;&#51201;&#47560;&#44048;\&#44277;&#47924;&#44288;&#47532;&#48512;(7&#509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1060;&#51008;&#50864;\C\CHUNGR~1\588SIL~1\A&#48512;&#49549;&#4604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44228;&#50557;.&#44228;&#50557;.&#44228;&#50557;.&#44228;&#50557;.&#44228;&#50557;/07&#45380;%20&#44228;&#50557;/&#46041;&#51089;&#44396;&#52397;.&#48727;&#47932;&#54156;&#54532;&#51109;/selmer/vester/LIM&#44204;&#51201;/ESTI/&#54644;&#50808;/FED/R-0054/KHM/98&#51452;&#49885;.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4608;&#51333;&#50865;\&#51204;&#44592;&#48512;\&#51204;&#44592;&#48512;\0&#44221;&#50689;\01%20&#49324;&#50629;&#44228;&#54925;%20&#48143;%20&#50696;&#49328;\012%20&#50696;&#49328;&#54200;&#49457;%20&#48143;%20&#48176;&#51221;\012A%20&#49892;&#54665;&#50696;&#49328;&#49436;\00%20&#45824;&#54620;&#48277;&#51312;&#53440;&#50868;\&#49892;&#54665;_2&#52789;&#52856;&#47561;&#51060;%20&#52628;&#4403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51060;&#44305;&#54872;\&#44368;&#48372;&#49436;&#52488;\project\&#44368;&#48372;&#49436;&#52488;\&#44368;&#48372;&#49373;&#47749;&#51077;&#52272;(20011210)\&#49345;&#50896;\&#48149;&#49345;&#50896;%20back%20up&#51088;&#47308;\&#48149;&#49345;&#50896;\&#44204;&#51201;&#49436;(&#49328;&#52636;&#45236;&#50669;&#54252;&#54632;)\&#44368;&#48372;&#49436;&#52488;&#20214;\&#50980;&#50689;&#49437;\&#44204;&#51201;&#49436;\&#54788;&#45824;&#44053;&#45224;&#49324;&#50725;IBS\&#44204;&#51201;&#49436;\1&#52264;&#44204;&#51201;0518&#49688;&#51221;&#48516;\&#49444;&#48708;&#51088;&#46041;&#51228;&#50612;&#49884;&#49884;&#53596;(HVAC)\&#44053;&#45224;&#49444;&#48708;&#49328;&#52636;(97523OK).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44288;&#47532;&#48512;\C\JUNG\&#45824;&#54217;\&#51222;&#5164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48149;&#50756;&#44540;\C\SINGLE\OFFICE40\TEMP\&#46020;&#44257;&#49324;&#50629;\3&#52264;&#49324;&#50629;\&#54788;&#51109;&#51648;&#50896;\SOM\&#46020;&#44257;&#49324;&#50629;\3&#52264;&#49324;&#50629;\&#49324;&#51204;&#44160;&#53664;\&#44592;&#46181;&#48708;&#4436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9884;&#44277;&#54016;\CAD04-C\XLS_DATA\&#48516;&#45817;&#44036;&#48512;&#54924;&#51032;&#49892;\&#54788;&#45824;&#50672;&#49688;.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9436;&#50689;&#49437;\D\2&#48264;%20&#52980;\&#49884;&#47549;&#46020;&#49436;&#44288;&#44053;&#45817;\TOT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B:\PLAN95\PRO95.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ERVER\SHEET\DATA\GRP4\EXCEL\&#50808;&#51452;&#48708;\&#51060;&#51204;&#50808;&#51452;\&#50808;&#51452;&#51456;&#4427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8149;&#48276;&#52384;\&#48276;&#52384;\My%20Documents\20&#52789;%20&#52964;&#5358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9436;&#50896;-&#44277;&#50976;&#48169;\&#49436;&#50896;%20&#44277;&#50976;&#48169;\pjt-2002\&#54217;&#54868;&#51032;&#45840;\&#50696;&#49328;&#49436;(&#51068;&#50948;&#45824;&#44032;,&#45840;)\&#49444;&#44228;&#48320;&#44221;(&#44397;&#51088;)\&#44397;&#51088;&#48320;&#44221;&#53685;&#49888;\13&#5226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Pbc\c\temp\2000&#45380;\&#50504;&#51204;&#44277;&#4580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G:\Documents%20and%20Settings\Administrator\Local%20Settings\Temporary%20Internet%20Files\Content.IE5\23O3GLQB\&#51064;&#52380;&#47196;&#50564;&#54840;&#53588;\&#51064;&#52380;&#47196;&#50564;&#54840;&#53588;\&#51204;&#51116;&#50857;\&#51456;&#44277;&#44288;&#47144;\&#51456;&#44277;&#52376;&#47532;&#44228;&#54925;\A-HKB\&#49552;&#51061;&#44288;&#47532;\&#49552;&#51061;&#51032;&#44204;\&#50732;&#47548;&#54589;\&#54869;&#51221;\&#54889;&#5226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windows\TEMP\My%20Documents\&#46020;&#45796;&#47532;\&#51032;&#51221;&#48512;&#49569;&#49328;4&#44277;&#44396;&#48512;&#45824;&#51077;&#5227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Program%20Files/AutoCAD%20R14/&#50896;&#44032;/&#50896;&#4403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ewoong-mh\a\Program%20Files\AutoCAD%20R14\&#50896;&#44032;\&#50896;&#4403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ongyang\db\&#44148;&#52629;&#48512;\&#51032;&#51221;&#48512;%20&#51652;&#54665;&#54788;&#51109;&#44288;&#47532;&#52384;\WIN95\&#48148;&#53461;%20&#54868;&#47732;\&#51064;&#49324;&#44288;~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Kimsanagil\d\backup1\2001&#45380;\&#49888;&#50900;&#52397;&#49548;&#45380;&#47928;&#54868;&#49468;&#53552;\&#45236;&#50669;&#49436;.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48149;&#54840;&#44508;\&#45824;&#51204;&#51228;1&#45800;&#44228;%202&#52264;&#44396;&#52629;&#49324;&#50629;\ITS&#49324;&#50629;&#48512;\&#52280;&#44256;&#51088;&#47308;\&#45824;&#51204;ITS\00_&#48288;&#51060;&#49828;&#51088;&#47308;\&#44400;&#49328;&#49892;&#49884;&#49444;&#44228;\&#44400;&#49328;_&#49892;&#49884;&#49444;&#44228;_&#51228;&#52636;&#49457;&#44284;&#47932;\04_&#45236;&#50669;&#49436;\1.%20&#50896;&#44032;&#44228;&#49328;&#49436;~6.%20&#45800;&#44032;&#49328;&#52636;&#49436;(&#51204;&#52404;&#45236;&#50669;&#49436;%20&#54252;&#54632;).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ee\c\2000excel\&#44608;&#54252;(&#47932;&#44032;&#51221;&#48372;).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KAL%20HOTEL(&#44061;&#49892;-&#45236;&#50669;).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Documents%20and%20Settings\Administrator\Local%20Settings\Temporary%20Internet%20Files\Content.IE5\23O3GLQB\&#51064;&#52380;&#47196;&#50564;&#54840;&#53588;\&#51064;&#52380;&#47196;&#50564;&#54840;&#53588;\My%20Documents\&#49892;&#54665;\&#45817;&#49328;&#46041;&#49892;&#54665;\&#53664;,&#54028;&#51068;&#49892;&#54665;.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4200;&#47924;&#50689;\D\Program%20Files\AutoCAD%20R14\&#50896;&#44032;\&#50896;&#4403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Documents%20and%20Settings/Administrator/&#48148;&#53461;%20&#54868;&#47732;/&#44608;&#54812;&#50689;/&#51064;&#44148;&#48708;&#49328;&#52636;/&#45208;&#50864;&#51473;/WINDOWS/&#48148;&#53461;%20&#54868;&#47732;/2004/&#44608;&#54252;&#49884;&#48124;&#54924;&#44288;/2004-3&#44608;&#54252;&#49884;&#48124;&#54924;&#44288;/WINDOWS/TEMP/_AZTMP10_/DATA/EXCEL/HEXCEL/95WORK/HEXCEL/95_1&#45236;&#50669;.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aewoong-mh\a\Documents%20and%20Settings\Administrator\&#48148;&#53461;%20&#54868;&#47732;\&#44608;&#54812;&#50689;\&#51064;&#44148;&#48708;&#49328;&#52636;\&#45208;&#50864;&#51473;\WINDOWS\&#48148;&#53461;%20&#54868;&#47732;\2004\&#44608;&#54252;&#49884;&#48124;&#54924;&#44288;\2004-3&#44608;&#54252;&#49884;&#48124;&#54924;&#44288;\WINDOWS\TEMP\_AZTMP10_\DATA\EXCEL\HEXCEL\95WORK\HEXCEL\95_1&#45236;&#50669;.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1089;&#50629;&#49436;&#48260;\&#46160;&#50896;2008\Project-07\&#44221;&#49328;&#49328;&#45800;%20&#54224;&#49688;TK\&#49444;&#44228;&#45236;&#50669;%20&#44288;&#47144;\&#44060;&#47029;%20&#44277;&#49324;&#48708;-&#44592;&#51088;&#51116;.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User024\c\&#44256;\WIN95\&#48148;&#53461;%20&#54868;&#47732;\&#51064;&#49324;&#44288;~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9733;&#44608;&#51652;&#50864;&#9733;\&#9312;&#44204;&#51201;\2015%20Project\02.&#44277;&#49324;&#51652;&#54665;PRO\&#9733;megastudy\150729%20&#47700;&#44032;&#49828;&#53552;&#46356;%20&#50857;&#51064;%20&#54217;&#52285;&#47532;%20&#44592;&#49689;&#54617;&#50896;%20&#49888;&#52629;&#44277;&#49324;_&#51064;&#53580;&#47532;&#50612;\&#9670;&#44204;&#51201;&#49436;\151001%20&#47700;&#44032;&#49828;&#53552;&#46356;%20&#50857;&#51064;(&#54217;&#52285;&#47532;)&#44592;&#49689;&#54617;&#50896;%20&#51064;&#53580;&#47532;&#50612;&#44277;&#49324;-%20&#51228;&#52636;-1(&#47700;&#44032;&#49828;&#53552;&#46356;&#48376;&#49324;&#50640;&#49436;%20&#49688;&#51221;).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JSH\&#44032;&#51256;&#44032;&#49464;&#50836;\OFFICE%20&#50577;&#49885;\J&#30452;&#26448;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간지(적색)"/>
      <sheetName val="간지 (1)"/>
      <sheetName val="간지 (4)"/>
      <sheetName val="간지 (2)"/>
      <sheetName val="간지 (3)"/>
      <sheetName val="간지 (5)"/>
      <sheetName val="간지 (6)"/>
      <sheetName val="간지 (7)"/>
      <sheetName val="사유서"/>
      <sheetName val="증,감대비"/>
      <sheetName val="내역서"/>
      <sheetName val="내산주요자재집계할증포함"/>
      <sheetName val="내산주요자재집계표"/>
      <sheetName val="오수받이시설공 관급사급"/>
      <sheetName val="포장관급자재"/>
      <sheetName val="가정오수관공 관급사급"/>
      <sheetName val="집계표"/>
      <sheetName val="토공집계표"/>
      <sheetName val="11-00"/>
      <sheetName val="11-1"/>
      <sheetName val="접합토공산출"/>
      <sheetName val="오수관로집계"/>
      <sheetName val="오수관로수량산출"/>
      <sheetName val="공제길이"/>
      <sheetName val="지수단관1"/>
      <sheetName val="직관 산출 근거"/>
      <sheetName val="맨홀공제단위수량"/>
      <sheetName val="맨홀수량집계"/>
      <sheetName val="맨홀수량집계 (2)"/>
      <sheetName val="맨홀자재집계"/>
      <sheetName val="자재산출"/>
      <sheetName val="맨홀평균높이계산"/>
      <sheetName val="맨홀수량산출"/>
      <sheetName val="맨홀높이산출"/>
      <sheetName val="맨홀단위수량"/>
      <sheetName val="맨홀토공집계"/>
      <sheetName val="맨홀토공산출"/>
      <sheetName val="laroux"/>
      <sheetName val="INPUT"/>
      <sheetName val="금액내역서"/>
      <sheetName val="일위대가"/>
      <sheetName val="설직재-1"/>
      <sheetName val="전선 및 전선관"/>
      <sheetName val="노임단가"/>
      <sheetName val="Sheet3"/>
      <sheetName val="내산추가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부대내역"/>
      <sheetName val="견적기본FORM"/>
      <sheetName val="2.대외공문"/>
      <sheetName val="빌딩 안내"/>
      <sheetName val="__MAIN"/>
      <sheetName val="일위대가"/>
      <sheetName val="SG"/>
      <sheetName val="단가산출"/>
      <sheetName val="일위목록"/>
      <sheetName val="요율"/>
      <sheetName val="도"/>
      <sheetName val="자재단가"/>
      <sheetName val="1~3월통계,정보"/>
      <sheetName val="정류기"/>
      <sheetName val="전략수주잔(3-31)"/>
      <sheetName val="일위"/>
      <sheetName val="내역서"/>
      <sheetName val="갑지(추정)"/>
      <sheetName val="내역"/>
      <sheetName val="L1"/>
      <sheetName val="중기일위대가"/>
      <sheetName val="정부노임단가"/>
      <sheetName val="S0"/>
      <sheetName val="HVAC"/>
      <sheetName val="일위(PN)"/>
      <sheetName val="IW-LIST"/>
      <sheetName val="7.경제성결과"/>
      <sheetName val="터널조도"/>
      <sheetName val="실행내역서 "/>
      <sheetName val="물가시세"/>
      <sheetName val="sw1"/>
      <sheetName val="NOMUBI"/>
      <sheetName val="단가사정"/>
      <sheetName val="교통대책내역"/>
      <sheetName val="인건-측정"/>
      <sheetName val="남양시작동010313100%"/>
      <sheetName val="I一般比"/>
      <sheetName val="표지 (2)"/>
      <sheetName val="401"/>
      <sheetName val="工완성공사율"/>
      <sheetName val="RCSPlan"/>
      <sheetName val="날개벽수량표"/>
      <sheetName val="동해title"/>
      <sheetName val="MACRO(전선관)"/>
      <sheetName val="단가표"/>
      <sheetName val="자료입력"/>
      <sheetName val="화재 탐지 설비"/>
      <sheetName val="예가표"/>
      <sheetName val="샘플표지"/>
      <sheetName val="수출모델별원단위"/>
      <sheetName val="시설일위"/>
      <sheetName val="접지수량"/>
      <sheetName val="천마갑지"/>
      <sheetName val="환율"/>
      <sheetName val="기성금내역서"/>
      <sheetName val="공종별자재"/>
      <sheetName val="FAX_갑지"/>
      <sheetName val="견적서_갑지"/>
      <sheetName val="2_대외공문"/>
      <sheetName val="빌딩_안내"/>
      <sheetName val="표지_(2)"/>
      <sheetName val="노임"/>
      <sheetName val="목차"/>
      <sheetName val="설계명세서"/>
      <sheetName val="일위대가(계측기설치)"/>
      <sheetName val="대로근거"/>
      <sheetName val="중로근거"/>
      <sheetName val="조내역"/>
      <sheetName val="지명송금"/>
      <sheetName val="공사노임"/>
      <sheetName val="불출요청"/>
      <sheetName val="단가대비표(SYS)"/>
      <sheetName val="제조노임"/>
      <sheetName val="수량산출"/>
      <sheetName val="내역(을)"/>
      <sheetName val="과천MAIN"/>
      <sheetName val="견적조건"/>
      <sheetName val="주경기-오배수"/>
      <sheetName val="MCC제원"/>
      <sheetName val="노무비단가"/>
      <sheetName val="부하(성남)"/>
      <sheetName val="Macro(차단기)"/>
      <sheetName val="DI-ESTI"/>
      <sheetName val="DATASPEC(VT1)"/>
      <sheetName val="여과지동"/>
      <sheetName val="기초자료"/>
      <sheetName val="일위대가표"/>
      <sheetName val="2000전체분"/>
      <sheetName val="2000년1차"/>
      <sheetName val="74,539,000 (2.22)"/>
      <sheetName val="인건비 "/>
      <sheetName val="DATA"/>
      <sheetName val="제품정보"/>
      <sheetName val="허용전류-IEC DATA"/>
      <sheetName val="DATA1"/>
      <sheetName val="제진기"/>
      <sheetName val="방송"/>
      <sheetName val="LANGUAGE"/>
      <sheetName val="HV, LV, CONTROL CABLE"/>
      <sheetName val="가설공사비"/>
      <sheetName val="전기공사일위대가"/>
      <sheetName val="데이타"/>
      <sheetName val="부하계산서"/>
      <sheetName val="총괄"/>
      <sheetName val="약품공급2"/>
      <sheetName val="단위수량"/>
      <sheetName val="설계산출표지"/>
      <sheetName val="노임단가"/>
      <sheetName val="BID"/>
      <sheetName val="방송(체육관)"/>
      <sheetName val="별표"/>
      <sheetName val="식재인부"/>
      <sheetName val="기초일위"/>
      <sheetName val="조명일위"/>
      <sheetName val="wall"/>
      <sheetName val="을"/>
      <sheetName val="공통(20-91)"/>
      <sheetName val="산출내역서집계표"/>
      <sheetName val="A"/>
      <sheetName val="오억미만"/>
      <sheetName val="수배전반 을지"/>
      <sheetName val="갑지"/>
      <sheetName val="견적을"/>
      <sheetName val="Sheet2"/>
      <sheetName val="6PILE  (돌출)"/>
      <sheetName val="공사원가계산서"/>
      <sheetName val="WORK"/>
      <sheetName val="8.PILE  (돌출)"/>
      <sheetName val="자재"/>
      <sheetName val="가로등"/>
      <sheetName val="미드수량"/>
      <sheetName val="토목주소"/>
      <sheetName val="노임,재료비"/>
      <sheetName val="(A)내역서"/>
      <sheetName val="타견적(을)"/>
      <sheetName val="SLAB"/>
      <sheetName val="공용정보"/>
      <sheetName val="노무비산출"/>
      <sheetName val="DATE"/>
      <sheetName val="05년"/>
      <sheetName val="suk(mac)"/>
      <sheetName val="표지"/>
      <sheetName val="1.설계기준"/>
      <sheetName val="건축내역"/>
      <sheetName val="노무비"/>
      <sheetName val="설계내역"/>
      <sheetName val="설계명세서(선로)"/>
      <sheetName val=" 내역"/>
      <sheetName val="일반60"/>
      <sheetName val="일위대가목차"/>
      <sheetName val="설변내역서"/>
      <sheetName val="FAX_갑지1"/>
      <sheetName val="견적서_갑지1"/>
      <sheetName val="2_대외공문1"/>
      <sheetName val="빌딩_안내1"/>
      <sheetName val="표지_(2)1"/>
      <sheetName val="예산대비"/>
      <sheetName val="전기일위목록"/>
      <sheetName val="노임기준"/>
      <sheetName val="IW_LIST"/>
      <sheetName val="노단"/>
      <sheetName val="산출근거"/>
      <sheetName val="FB25JN"/>
      <sheetName val="입찰결과보고"/>
      <sheetName val="b_balju_cho"/>
      <sheetName val="실행내역서_"/>
      <sheetName val="기둥(원형)"/>
      <sheetName val="철근단면적"/>
      <sheetName val="설계조건"/>
      <sheetName val="재료값"/>
      <sheetName val="조건표"/>
      <sheetName val="산출집계표1"/>
      <sheetName val="우성교간선"/>
      <sheetName val="단가조사"/>
      <sheetName val="통신내역서"/>
      <sheetName val="우수"/>
      <sheetName val="입력"/>
      <sheetName val="자재대"/>
      <sheetName val="통합"/>
      <sheetName val="토공"/>
      <sheetName val="실행간접비용"/>
      <sheetName val="교각계산"/>
      <sheetName val="Sheet6"/>
      <sheetName val="건강보험료"/>
      <sheetName val="고용보험료"/>
      <sheetName val="시중노임"/>
      <sheetName val="품목별 지수"/>
      <sheetName val="연금보험료"/>
      <sheetName val="퇴직공제부금비"/>
      <sheetName val="ilch"/>
      <sheetName val="지급자재내역서"/>
      <sheetName val="설계예산내역서"/>
      <sheetName val="일 위 대 가 표"/>
      <sheetName val="목표세부명세"/>
      <sheetName val="공량산출근거서_일위대가"/>
      <sheetName val="입출재고현황 (2)"/>
      <sheetName val="0001new"/>
      <sheetName val="M"/>
      <sheetName val="단가"/>
      <sheetName val="수량산출서"/>
      <sheetName val="세부내역서"/>
      <sheetName val="Component Description"/>
      <sheetName val="REDUCER"/>
      <sheetName val="WE'T"/>
      <sheetName val="실행철강하도"/>
      <sheetName val="충주"/>
      <sheetName val="내역전기"/>
      <sheetName val="기초자료입력"/>
      <sheetName val="TRE TABLE"/>
      <sheetName val="직접공사비집계표_7"/>
      <sheetName val="공통가설_8"/>
      <sheetName val="판매시설"/>
      <sheetName val="아파트_9"/>
      <sheetName val="주민복지관"/>
      <sheetName val="지하주차장"/>
      <sheetName val="98수문일위"/>
      <sheetName val="터파기및재료"/>
      <sheetName val="조립비"/>
      <sheetName val="INSTR"/>
      <sheetName val="ABUT수량-A1"/>
      <sheetName val="교각(P1)수량"/>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Y-WORK"/>
      <sheetName val="견적을지"/>
      <sheetName val="견적서"/>
      <sheetName val="일위대가(가설)"/>
      <sheetName val="단락전류-A"/>
      <sheetName val="GI-LIST"/>
      <sheetName val="Sheet1"/>
      <sheetName val="조도계산서 (도서)"/>
      <sheetName val="#REF"/>
      <sheetName val="내역서"/>
      <sheetName val="일위(PN)"/>
      <sheetName val="약품공급2"/>
      <sheetName val="DATE"/>
      <sheetName val="신우"/>
      <sheetName val="노임단가"/>
      <sheetName val="1단계"/>
      <sheetName val="일위대가(계측기설치)"/>
      <sheetName val="DATA"/>
      <sheetName val="과천MAIN"/>
      <sheetName val="약품설비"/>
      <sheetName val="6PILE  (돌출)"/>
      <sheetName val="WORK"/>
      <sheetName val="단가조사서"/>
      <sheetName val="산근터빈"/>
      <sheetName val="설계내역서"/>
      <sheetName val="우수공"/>
      <sheetName val="견적대비표"/>
      <sheetName val="工완성공사율"/>
      <sheetName val="노임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약품공급2"/>
      <sheetName val="기기리스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입출재고현황 (2)"/>
      <sheetName val="추풍최종"/>
      <sheetName val="설 계"/>
      <sheetName val="차액보증"/>
      <sheetName val="내역서"/>
      <sheetName val="시멘트"/>
      <sheetName val="전기"/>
      <sheetName val="품셈TABLE"/>
      <sheetName val="전계가"/>
      <sheetName val="일위대가(가설)"/>
      <sheetName val="점수계산1-2"/>
      <sheetName val="갑지"/>
      <sheetName val="청천내"/>
      <sheetName val="내역(설계)"/>
      <sheetName val="단가"/>
      <sheetName val="INPUT"/>
      <sheetName val="45,46"/>
      <sheetName val="양수장(기계)"/>
      <sheetName val="표지"/>
      <sheetName val="3F"/>
      <sheetName val="단가표"/>
      <sheetName val="A-4"/>
      <sheetName val="7.가스"/>
      <sheetName val="ABUT수량-A1"/>
      <sheetName val="공사비집계"/>
      <sheetName val="MEXICO-C"/>
      <sheetName val="준검 내역서"/>
      <sheetName val="기본DATA"/>
      <sheetName val="지급자재"/>
      <sheetName val="취수탑"/>
      <sheetName val="토공실행"/>
      <sheetName val="일위대가(계측기설치)"/>
      <sheetName val="노임"/>
      <sheetName val="2000년하반기"/>
      <sheetName val="도급"/>
      <sheetName val="설계"/>
      <sheetName val="Sheet5"/>
      <sheetName val="전신환매도율"/>
      <sheetName val="횡배수관토공수량"/>
      <sheetName val="기초자료(x)"/>
      <sheetName val="2000년1차"/>
      <sheetName val="2000전체분"/>
      <sheetName val="ASP포장"/>
      <sheetName val="통합"/>
      <sheetName val="내역"/>
      <sheetName val="기계내역"/>
      <sheetName val="BID"/>
      <sheetName val="공문"/>
      <sheetName val="조명율표"/>
      <sheetName val="건축내역"/>
      <sheetName val="원본"/>
      <sheetName val="BSD (2)"/>
      <sheetName val="단면 (2)"/>
      <sheetName val="1.취수장"/>
      <sheetName val="반중력식옹벽"/>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98수문일위"/>
      <sheetName val="국공유지및사유지"/>
      <sheetName val="EACT10"/>
      <sheetName val="낙찰표"/>
      <sheetName val="G.R300경비"/>
      <sheetName val="원가"/>
      <sheetName val="본관"/>
      <sheetName val="교통대책내역"/>
      <sheetName val="개요"/>
      <sheetName val="예산변경원인분석"/>
      <sheetName val="danga"/>
      <sheetName val="ilch"/>
      <sheetName val="DC-O-4-S(설명서)"/>
      <sheetName val="슬래브"/>
      <sheetName val="1호맨홀토공"/>
      <sheetName val="별표집계"/>
      <sheetName val="부대내역"/>
      <sheetName val="공사비예산서(토목분)"/>
      <sheetName val="Sheet1 (2)"/>
      <sheetName val="관개"/>
      <sheetName val="현경"/>
      <sheetName val="인건비"/>
      <sheetName val="장비"/>
      <sheetName val="산근1"/>
      <sheetName val="노무"/>
      <sheetName val="자재"/>
      <sheetName val="일반공사"/>
      <sheetName val="설계예산서"/>
      <sheetName val="전신"/>
      <sheetName val="직공비"/>
      <sheetName val="말뚝기초"/>
      <sheetName val="Macro1"/>
      <sheetName val="Sheet2"/>
      <sheetName val="설계개요"/>
      <sheetName val="하수급견적대비"/>
      <sheetName val="설계내역서"/>
      <sheetName val="예산변경사항"/>
      <sheetName val="단가(반정1교-원주)"/>
      <sheetName val="옹벽철근"/>
      <sheetName val="현장"/>
      <sheetName val="내역표지"/>
      <sheetName val="공사내역"/>
      <sheetName val="일위대가"/>
      <sheetName val="구조물공"/>
      <sheetName val="배수공"/>
      <sheetName val="부대공"/>
      <sheetName val="토공"/>
      <sheetName val="포장공"/>
      <sheetName val="단면"/>
      <sheetName val="총공사내역서"/>
      <sheetName val="D-3109"/>
      <sheetName val="단가 및 재료비"/>
      <sheetName val="양수장내역"/>
      <sheetName val="APT"/>
      <sheetName val="부속동"/>
      <sheetName val="4)유동표"/>
      <sheetName val="청산공사"/>
      <sheetName val="EQUIPMENT -2"/>
      <sheetName val="일위대가표"/>
      <sheetName val="노무비"/>
      <sheetName val="주방환기"/>
      <sheetName val="직노"/>
      <sheetName val="남양내역"/>
      <sheetName val="소요자금청구서 10월"/>
      <sheetName val="공사대금 12월"/>
      <sheetName val="장비 12월"/>
      <sheetName val="노무(출)12월"/>
      <sheetName val="Sheet1"/>
      <sheetName val="크레인"/>
      <sheetName val="지계차"/>
      <sheetName val="국제12"/>
      <sheetName val="원광12월"/>
      <sheetName val="서화12월."/>
      <sheetName val="기장건기"/>
      <sheetName val="도자"/>
      <sheetName val="팔팔건기"/>
      <sheetName val="팔팔건기 (2)"/>
      <sheetName val="운송"/>
      <sheetName val="최규헌"/>
      <sheetName val="인력"/>
      <sheetName val="목재"/>
      <sheetName val="앙카체"/>
      <sheetName val="철제"/>
      <sheetName val="일용직"/>
      <sheetName val="위"/>
      <sheetName val="아래"/>
      <sheetName val="전체"/>
      <sheetName val="차선도색현황"/>
      <sheetName val="관급"/>
      <sheetName val="기초1"/>
      <sheetName val="부안일위"/>
      <sheetName val="Apt내역"/>
      <sheetName val="경상비"/>
      <sheetName val="부대시설"/>
      <sheetName val="실행"/>
      <sheetName val="수량이동"/>
      <sheetName val="을"/>
      <sheetName val="노임이"/>
      <sheetName val="Sheet17"/>
      <sheetName val="토목주소"/>
      <sheetName val="프랜트면허"/>
      <sheetName val="BLOCK(1)"/>
      <sheetName val="Y-WORK"/>
      <sheetName val="내역(전체)"/>
      <sheetName val="계약ITEM"/>
      <sheetName val="송라터널총괄"/>
      <sheetName val="매원개착터널총괄"/>
      <sheetName val="단가산출"/>
      <sheetName val="입출재고현황 _2_"/>
      <sheetName val="하수실행"/>
      <sheetName val="물량집계"/>
      <sheetName val="98비정기소모"/>
      <sheetName val="2.대외공문"/>
      <sheetName val="IMPEADENCE MAP 취수장"/>
      <sheetName val="MAT"/>
      <sheetName val="금액"/>
      <sheetName val="주상도"/>
      <sheetName val="3.공통공사대비"/>
      <sheetName val="준공시전망_원본"/>
      <sheetName val="물량표"/>
      <sheetName val="소방사항"/>
      <sheetName val="ITEM"/>
      <sheetName val="EJ"/>
      <sheetName val="단가일람표"/>
      <sheetName val="C1ㅇ"/>
      <sheetName val="#REF"/>
      <sheetName val="원가계산서"/>
      <sheetName val="AIR SHOWER(3인용)"/>
      <sheetName val="이방변동"/>
      <sheetName val="DATA"/>
      <sheetName val="제수"/>
      <sheetName val="공기"/>
      <sheetName val="좌측"/>
      <sheetName val="배수통관토공수량"/>
      <sheetName val="DATA 입력란"/>
      <sheetName val="1. 설계조건 2.단면가정 3. 하중계산"/>
      <sheetName val="기기리스트"/>
      <sheetName val="을지"/>
      <sheetName val="총괄표"/>
      <sheetName val="양수장기계"/>
      <sheetName val="JUCKEYK"/>
      <sheetName val="변경후-SHEET"/>
      <sheetName val="산출내역서집계표"/>
      <sheetName val="계산중"/>
      <sheetName val="횡배위치"/>
      <sheetName val="수량산출"/>
      <sheetName val="품셈총괄표"/>
      <sheetName val="처리현황"/>
      <sheetName val="학생내역"/>
      <sheetName val="실행철강하도"/>
      <sheetName val="흄관기초"/>
      <sheetName val="자압"/>
      <sheetName val="위치조서"/>
      <sheetName val="SG"/>
      <sheetName val="간접1"/>
      <sheetName val="1.설계조건"/>
      <sheetName val="현장관리비 산출내역"/>
      <sheetName val="품셈(기초)"/>
      <sheetName val="전차선로 물량표"/>
      <sheetName val="교량전기"/>
      <sheetName val="배수통관(좌)"/>
      <sheetName val="견"/>
      <sheetName val="포장공사"/>
      <sheetName val="접지수량"/>
      <sheetName val="DATE"/>
      <sheetName val="인사자료총집계"/>
      <sheetName val="갑지1"/>
      <sheetName val="기초입력"/>
      <sheetName val="8S발주관리대장"/>
      <sheetName val="견적대비"/>
      <sheetName val="견적서"/>
      <sheetName val="XL4Poppy"/>
      <sheetName val="대비"/>
      <sheetName val="sw1"/>
      <sheetName val="NOMUBI"/>
      <sheetName val="토사(PE)"/>
      <sheetName val="식재총괄"/>
      <sheetName val="총괄내역서"/>
      <sheetName val="공사개요"/>
      <sheetName val="정보"/>
      <sheetName val="YM-IL1"/>
      <sheetName val="집계표"/>
      <sheetName val="MOTOR"/>
      <sheetName val="정부노임단가"/>
      <sheetName val="실행대비"/>
      <sheetName val="환율change"/>
      <sheetName val="401"/>
      <sheetName val="가설공사내역"/>
      <sheetName val="총내역서"/>
      <sheetName val="NYS"/>
      <sheetName val="200"/>
      <sheetName val="별표"/>
      <sheetName val="자재조사표"/>
      <sheetName val="지질조사"/>
      <sheetName val="중기손료"/>
      <sheetName val="실행내역서 "/>
      <sheetName val="기초자료"/>
      <sheetName val="단가대비표"/>
      <sheetName val="자동제어"/>
      <sheetName val="토목"/>
      <sheetName val="일위대가_계측기설치_"/>
      <sheetName val="I一般比"/>
      <sheetName val="교각1"/>
      <sheetName val="1월"/>
      <sheetName val="배방교"/>
      <sheetName val="대전-교대(A1-A2)"/>
      <sheetName val="주관사업"/>
      <sheetName val="가도공"/>
      <sheetName val="내역서 "/>
      <sheetName val="차수"/>
      <sheetName val="TEBAK2"/>
      <sheetName val="구미"/>
      <sheetName val="시화점실행"/>
      <sheetName val="계약내역서(을지)"/>
      <sheetName val="데리네이타현황"/>
      <sheetName val="guard(mac)"/>
      <sheetName val="토공사"/>
      <sheetName val="6호기"/>
      <sheetName val="설계명세서"/>
      <sheetName val="내역서(총괄)"/>
      <sheetName val="도급원가"/>
      <sheetName val="매입세율"/>
      <sheetName val="9GNG운반"/>
      <sheetName val="손익현황"/>
      <sheetName val="견적대비표"/>
      <sheetName val="일위대가목차"/>
      <sheetName val="CODE"/>
      <sheetName val="노임단가"/>
      <sheetName val="철거산출근거"/>
      <sheetName val="하조서"/>
      <sheetName val="기본단가"/>
      <sheetName val="원가계산(2)"/>
      <sheetName val="전화번호DATA (2001)"/>
      <sheetName val="산근"/>
      <sheetName val="실행내역"/>
      <sheetName val="L_RPTB02_01"/>
      <sheetName val="단가산출1"/>
      <sheetName val="부대공사비"/>
      <sheetName val="역T형"/>
      <sheetName val="공사비SUM"/>
      <sheetName val="sort"/>
      <sheetName val="인부신상자료"/>
      <sheetName val="일위집계표"/>
      <sheetName val="날개벽"/>
      <sheetName val="현장별"/>
      <sheetName val="MAIN_TABLE"/>
      <sheetName val="기둥(원형)"/>
      <sheetName val="단면가정"/>
      <sheetName val="2003년내역"/>
      <sheetName val="S0"/>
      <sheetName val="단가조건(02년)"/>
      <sheetName val="찍기"/>
      <sheetName val="전기일위대가"/>
      <sheetName val="내역서단가산출용"/>
      <sheetName val="Total"/>
      <sheetName val="날개벽수량표"/>
      <sheetName val="tggwan(mac)"/>
      <sheetName val="옥외"/>
      <sheetName val="SLAB"/>
      <sheetName val="터파기및재료"/>
      <sheetName val="변경집계표"/>
      <sheetName val="건축공사실행"/>
      <sheetName val="능률(기성)"/>
      <sheetName val="산출"/>
      <sheetName val="CTEMCOST"/>
      <sheetName val="단위수량(출력X)"/>
      <sheetName val="수량집계"/>
      <sheetName val="MCC제원"/>
      <sheetName val="매입세"/>
      <sheetName val="구의33고"/>
      <sheetName val="FURNITURE-01"/>
      <sheetName val="Requirement(Work Crew)"/>
      <sheetName val="단가조사"/>
      <sheetName val="수량산출서"/>
      <sheetName val="제철"/>
      <sheetName val="Sheet10"/>
      <sheetName val="건축집계"/>
      <sheetName val="용소리교"/>
      <sheetName val="8.PILE  (돌출)"/>
      <sheetName val="입찰보고"/>
      <sheetName val="97년추정손익계산서"/>
      <sheetName val="수정시산표"/>
      <sheetName val="취합표"/>
      <sheetName val="물량산출"/>
      <sheetName val="자료"/>
      <sheetName val="2공구산출내역"/>
      <sheetName val="현금"/>
      <sheetName val="PAINT"/>
      <sheetName val="품셈표"/>
      <sheetName val="내역서1"/>
      <sheetName val="수입"/>
      <sheetName val="7월11일"/>
      <sheetName val="GAEYO"/>
      <sheetName val="TEST1"/>
      <sheetName val="기본사항"/>
      <sheetName val="s"/>
      <sheetName val="개산공사비"/>
      <sheetName val="연결임시"/>
      <sheetName val="지장물C"/>
      <sheetName val="LEGEND"/>
      <sheetName val="예가표"/>
      <sheetName val="배선(낙차)"/>
      <sheetName val="대목"/>
      <sheetName val="건축설비내역"/>
      <sheetName val="중기가동(7)"/>
      <sheetName val="횡날개수집"/>
      <sheetName val="정렬"/>
      <sheetName val="포장복구집계"/>
      <sheetName val="간선계산"/>
      <sheetName val="내역서-2"/>
      <sheetName val="토공(우물통,기타) "/>
      <sheetName val="추가예산"/>
      <sheetName val="C_d"/>
      <sheetName val="c_balju"/>
      <sheetName val="부표총괄"/>
      <sheetName val="재료"/>
      <sheetName val="적용토목"/>
      <sheetName val="FACTOR"/>
      <sheetName val="투찰가"/>
      <sheetName val="신기1-LINE별연장"/>
      <sheetName val="잡비"/>
      <sheetName val="SUMMARY"/>
      <sheetName val="물량"/>
      <sheetName val="공통비배부기준"/>
      <sheetName val="총집계표"/>
      <sheetName val="ETC"/>
      <sheetName val="상가지급현황"/>
      <sheetName val="여흥"/>
      <sheetName val="계화배수"/>
      <sheetName val="단가비교"/>
      <sheetName val="단가산출서"/>
      <sheetName val="자금청구(건축)"/>
      <sheetName val="설계조건"/>
      <sheetName val="안정계산"/>
      <sheetName val="단면검토"/>
      <sheetName val="당초수량"/>
      <sheetName val="다이꾸"/>
      <sheetName val="한일양산"/>
      <sheetName val="판"/>
      <sheetName val="전체도급"/>
      <sheetName val="최종견"/>
      <sheetName val="건축-물가변동"/>
      <sheetName val="기계설비-물가변동"/>
      <sheetName val="98지급계획"/>
      <sheetName val="000000"/>
      <sheetName val="전선"/>
      <sheetName val="2_대외공문"/>
      <sheetName val="4-3 보온 기본물량집계"/>
      <sheetName val="AC포장수량"/>
      <sheetName val="간접경상비"/>
      <sheetName val="INPUT-DATA"/>
      <sheetName val="갑지(추정)"/>
      <sheetName val="첨부파일"/>
      <sheetName val="6PILE  (돌출)"/>
      <sheetName val="금액내역서"/>
      <sheetName val="집계"/>
      <sheetName val="납부서"/>
      <sheetName val="투찰"/>
      <sheetName val="총괄"/>
      <sheetName val="현장관리비참조"/>
      <sheetName val="선반OPT"/>
      <sheetName val="실행(1)"/>
      <sheetName val="옥외배관기본공량"/>
      <sheetName val="설비공사"/>
      <sheetName val="경성자금"/>
      <sheetName val="D25"/>
      <sheetName val="D16"/>
      <sheetName val="D22"/>
      <sheetName val="unit 4"/>
      <sheetName val="1"/>
      <sheetName val="10"/>
      <sheetName val="11"/>
      <sheetName val="12"/>
      <sheetName val="13"/>
      <sheetName val="14"/>
      <sheetName val="15"/>
      <sheetName val="16"/>
      <sheetName val="2"/>
      <sheetName val="3"/>
      <sheetName val="4"/>
      <sheetName val="5"/>
      <sheetName val="6"/>
      <sheetName val="7"/>
      <sheetName val="8"/>
      <sheetName val="9"/>
      <sheetName val="월별수입"/>
      <sheetName val="약품공급2"/>
      <sheetName val=" ｹ-ﾌﾞﾙ"/>
      <sheetName val="보도공제면적"/>
      <sheetName val="일위"/>
      <sheetName val="견적을지"/>
      <sheetName val="1-1"/>
      <sheetName val="보고서"/>
      <sheetName val="제경비"/>
      <sheetName val="수습"/>
      <sheetName val="변경별표"/>
      <sheetName val="A"/>
      <sheetName val="WORK"/>
      <sheetName val="예산내역"/>
      <sheetName val="도급내역(20061공구)"/>
      <sheetName val="양수장_기계_"/>
      <sheetName val="현대물량"/>
      <sheetName val="Baby일위대가"/>
      <sheetName val="유림골조"/>
      <sheetName val="에너지동"/>
      <sheetName val="선정_1"/>
      <sheetName val="선정_2"/>
      <sheetName val="선정_3"/>
      <sheetName val="선정_4"/>
      <sheetName val="선정_5"/>
      <sheetName val="설_계"/>
      <sheetName val="입출재고현황_(2)"/>
      <sheetName val="G_R300경비"/>
      <sheetName val="7_가스"/>
      <sheetName val="준검_내역서"/>
      <sheetName val="BSD_(2)"/>
      <sheetName val="단면_(2)"/>
      <sheetName val="1_취수장"/>
      <sheetName val="소요자금청구서_10월"/>
      <sheetName val="공사대금_12월"/>
      <sheetName val="장비_12월"/>
      <sheetName val="서화12월_"/>
      <sheetName val="팔팔건기_(2)"/>
      <sheetName val="DATA_입력란"/>
      <sheetName val="1__설계조건_2_단면가정_3__하중계산"/>
      <sheetName val="EQUIPMENT_-2"/>
      <sheetName val="Sheet1_(2)"/>
      <sheetName val="AIR_SHOWER(3인용)"/>
      <sheetName val="IMPEADENCE_MAP_취수장"/>
      <sheetName val="전차선로_물량표"/>
      <sheetName val="내역서_"/>
      <sheetName val="9902"/>
      <sheetName val="ELECTRIC"/>
      <sheetName val="SCHEDULE"/>
      <sheetName val="99총공사내역서"/>
      <sheetName val="조건표"/>
      <sheetName val="설치공사2"/>
      <sheetName val="DS적용내역서"/>
      <sheetName val="평3"/>
      <sheetName val="POL6차-PIPING"/>
      <sheetName val="토공총괄표"/>
      <sheetName val="3층LOAD"/>
      <sheetName val="1층LOAD"/>
      <sheetName val="증감분석"/>
      <sheetName val="견적990322"/>
      <sheetName val="투찰(하수)"/>
      <sheetName val="손익분석"/>
      <sheetName val="내역및총괄"/>
      <sheetName val="#3_일위대가목록"/>
      <sheetName val="이름정의"/>
      <sheetName val="토적계산"/>
      <sheetName val="sh1"/>
      <sheetName val="별표 "/>
      <sheetName val="오억미만"/>
      <sheetName val="내역(2000년)"/>
      <sheetName val="원도급내역"/>
      <sheetName val="3차토목내역"/>
      <sheetName val="기흥하도용"/>
      <sheetName val="TYPE-A"/>
      <sheetName val="영동(D)"/>
      <sheetName val="새공통"/>
      <sheetName val="자재단가"/>
      <sheetName val="1.전력공사"/>
      <sheetName val="8.DC"/>
      <sheetName val="3.전열"/>
      <sheetName val="2.조명제어"/>
      <sheetName val="국내조달(통합-1)"/>
      <sheetName val="상각율"/>
      <sheetName val="플랜트 설치"/>
      <sheetName val="PI"/>
      <sheetName val="WEIGHT LIST"/>
      <sheetName val="산#2-1 (2)"/>
      <sheetName val="산#3-1"/>
      <sheetName val="전문품의"/>
      <sheetName val="우배수"/>
      <sheetName val="경비"/>
      <sheetName val="신표지1"/>
      <sheetName val="제경비율"/>
      <sheetName val="총체보활공정표"/>
      <sheetName val="woo(mac)"/>
      <sheetName val="조명시설"/>
      <sheetName val="광혁기성"/>
      <sheetName val="날개벽(좌,우=60도-4개)"/>
      <sheetName val="3_공통공사대비"/>
      <sheetName val="예총"/>
      <sheetName val="수곡내역"/>
      <sheetName val="품셈"/>
      <sheetName val="DAN"/>
      <sheetName val="공통부대비"/>
      <sheetName val="견적서(토공)"/>
      <sheetName val="발파유용(3)"/>
      <sheetName val="부대공(BOQ)"/>
      <sheetName val="정공공사"/>
      <sheetName val="2000,9월 일위"/>
      <sheetName val="공통단가"/>
      <sheetName val="단위단가"/>
      <sheetName val="경상직원"/>
      <sheetName val="조건"/>
      <sheetName val="코드표"/>
      <sheetName val="재료비"/>
      <sheetName val="단가일람"/>
      <sheetName val="조경일람"/>
      <sheetName val="운반비"/>
      <sheetName val="부대대비"/>
      <sheetName val="냉연집계"/>
      <sheetName val="실행기성 갑지"/>
      <sheetName val="말뚝물량"/>
      <sheetName val="별제권_정리담보권"/>
      <sheetName val="SULKEA"/>
      <sheetName val="간접비"/>
      <sheetName val="이자율"/>
      <sheetName val="7.전산해석결과"/>
      <sheetName val="4˾_x0000_堀"/>
      <sheetName val="4.하중"/>
      <sheetName val="우각부검토"/>
      <sheetName val="경산"/>
      <sheetName val="적용단가"/>
      <sheetName val="과단위"/>
      <sheetName val="쌍송교"/>
      <sheetName val="각종장비전압강하계산"/>
      <sheetName val="수문일1"/>
      <sheetName val="종단계산"/>
      <sheetName val="SLAB&quot;1&quot;"/>
      <sheetName val="대로근거"/>
      <sheetName val="약품설비"/>
      <sheetName val="95MAKER"/>
      <sheetName val="SCH"/>
      <sheetName val="바닥판(1)"/>
      <sheetName val="간접"/>
      <sheetName val="기초코드"/>
      <sheetName val="연습"/>
      <sheetName val="PIPE"/>
      <sheetName val="3.3"/>
      <sheetName val="발주현황"/>
      <sheetName val="토목내역서 (도급단가) (2)"/>
      <sheetName val="MSG 수량"/>
      <sheetName val="REDUCER"/>
      <sheetName val="WE'T"/>
      <sheetName val="N賃率-職"/>
      <sheetName val="제수변수량"/>
      <sheetName val="공기변수량"/>
      <sheetName val="구조물철거타공정이월"/>
      <sheetName val="건축"/>
      <sheetName val="일위집계"/>
      <sheetName val="일반설비내역서"/>
      <sheetName val="SIL98"/>
      <sheetName val="귀래 설계 공내역서"/>
      <sheetName val="공사개요(사업승인변경)"/>
      <sheetName val="총괄집계 "/>
      <sheetName val="Customer Databas"/>
      <sheetName val="단중표"/>
      <sheetName val="빙축열내역대비입고현황"/>
      <sheetName val="중기일위대가"/>
      <sheetName val="기초자료입력"/>
      <sheetName val="BUDAI"/>
      <sheetName val="지구단위계획"/>
      <sheetName val="일위목록"/>
      <sheetName val="96보완계획7.12"/>
      <sheetName val="소야공정계획표"/>
      <sheetName val="토목공사일반"/>
      <sheetName val="환율"/>
      <sheetName val="Sheet4"/>
      <sheetName val="방배동내역(리라)"/>
      <sheetName val="부대공사총괄"/>
      <sheetName val="현장경비"/>
      <sheetName val="건축공사집계표"/>
      <sheetName val="직접공사비집계표_7"/>
      <sheetName val="공통가설_8"/>
      <sheetName val="기타시설"/>
      <sheetName val="판매시설"/>
      <sheetName val="주민복지관"/>
      <sheetName val="지하주차장"/>
      <sheetName val="간접비계산"/>
      <sheetName val="산3"/>
      <sheetName val="조명일위"/>
      <sheetName val="방송(체육관)"/>
      <sheetName val="맨홀토공산출"/>
      <sheetName val="ⴭⴭⴭⴭ"/>
      <sheetName val="NEYOK"/>
      <sheetName val="경영상태"/>
      <sheetName val="부하계산서"/>
      <sheetName val="산출근거"/>
      <sheetName val="반중력식옹벽3.5"/>
      <sheetName val="단가목록"/>
      <sheetName val="용지매수"/>
      <sheetName val="DATA98"/>
      <sheetName val="탑(을지)"/>
      <sheetName val="결과조달"/>
      <sheetName val="계산서"/>
      <sheetName val="감독1130"/>
      <sheetName val="일위대가-1"/>
      <sheetName val="준공조서갑지"/>
      <sheetName val="상부집계표"/>
      <sheetName val="총괄-1"/>
      <sheetName val="아스팔트 포장총괄집계표"/>
      <sheetName val="물량표(신)"/>
      <sheetName val="식재인부"/>
      <sheetName val="충주"/>
      <sheetName val="시가지우회도로공내역서"/>
      <sheetName val="공종목록표"/>
      <sheetName val="BEND LOSS"/>
      <sheetName val="SUB일위대가"/>
      <sheetName val="b_balju"/>
      <sheetName val="사본 - b_balju"/>
      <sheetName val="현장관리비내역서"/>
      <sheetName val="목창호"/>
      <sheetName val="교량"/>
      <sheetName val="요율"/>
      <sheetName val="순서도"/>
      <sheetName val="스포회원매출"/>
      <sheetName val="덕전리"/>
      <sheetName val="choose"/>
      <sheetName val="3BL공동구 수량"/>
      <sheetName val="증감대비"/>
      <sheetName val="시중노임단가"/>
      <sheetName val="주beam"/>
      <sheetName val="세부내역"/>
      <sheetName val="중기"/>
      <sheetName val="검색"/>
      <sheetName val="현장관리비"/>
      <sheetName val="하도급대비"/>
      <sheetName val="해운대V-B"/>
      <sheetName val="청구"/>
      <sheetName val="저"/>
      <sheetName val="기본단가표"/>
      <sheetName val="보차도경계석"/>
      <sheetName val="부하(성남)"/>
      <sheetName val="우수맨홀토공단위수량"/>
      <sheetName val="1.토공"/>
      <sheetName val="공사설계서"/>
      <sheetName val="자금청구"/>
      <sheetName val="재료비단가(VALVE)"/>
      <sheetName val="2.입력sheet"/>
      <sheetName val="FAX"/>
      <sheetName val="상 부"/>
      <sheetName val="입력DATA"/>
      <sheetName val="바닥판"/>
      <sheetName val="지불내역1"/>
      <sheetName val="비탈면보호공수량산출"/>
      <sheetName val="(포장)BOQ-실적공사"/>
      <sheetName val="삼보지질"/>
      <sheetName val="00건설추정대차대조표"/>
      <sheetName val="예정(3)"/>
      <sheetName val="장비손료"/>
      <sheetName val="단위세대물량"/>
      <sheetName val="공조기"/>
      <sheetName val="Macro2"/>
      <sheetName val=" 토목 처리장도급내역서 "/>
      <sheetName val="간이영수증"/>
      <sheetName val="제출내역 (2)"/>
      <sheetName val="45_46"/>
      <sheetName val="화해(함평)"/>
      <sheetName val="화해(장성)"/>
      <sheetName val="b_balju_cho"/>
      <sheetName val="성남여성복지내역"/>
      <sheetName val="세골재  T2 변경 현황"/>
      <sheetName val="단-토공"/>
      <sheetName val="뜃맟뭁돽띿맟?-BLDG"/>
      <sheetName val="맨홀토공(3)"/>
      <sheetName val="TOT"/>
      <sheetName val="방배동내역 (총괄)"/>
      <sheetName val="기계내역서"/>
      <sheetName val="7.PILE  (돌출)"/>
      <sheetName val="Data&amp;Result"/>
      <sheetName val="1안98Billing"/>
      <sheetName val="뚝토공"/>
      <sheetName val="합천내역"/>
      <sheetName val="SKETCH"/>
      <sheetName val="REINF."/>
      <sheetName val="LOADS"/>
      <sheetName val="CHECK1"/>
      <sheetName val="토적_x0000__x0000_"/>
      <sheetName val="부서코드표"/>
      <sheetName val="건축내역서"/>
      <sheetName val="6동"/>
      <sheetName val="골조"/>
      <sheetName val="직재"/>
      <sheetName val="0226"/>
      <sheetName val=" 일본대사 관저 누수 보수공사120719.xlsx"/>
      <sheetName val="LD"/>
      <sheetName val="현금흐름"/>
      <sheetName val="9-1차이내역"/>
      <sheetName val="처리단락"/>
      <sheetName val="카메라"/>
      <sheetName val="MixBed"/>
      <sheetName val="CondPol"/>
      <sheetName val="Option"/>
      <sheetName val="입찰내역서"/>
      <sheetName val="각현장분석"/>
      <sheetName val="문산방향-교대(A2)"/>
      <sheetName val="고압"/>
      <sheetName val="장비비"/>
      <sheetName val="월별품의현황"/>
      <sheetName val="예산M2"/>
      <sheetName val="현장관리비_산출내역"/>
      <sheetName val="archi(본사)"/>
      <sheetName val="DB"/>
      <sheetName val="EL90"/>
      <sheetName val="산출2-기기동력"/>
      <sheetName val="원형맨홀수량"/>
      <sheetName val="시설일위"/>
      <sheetName val="Type(123)"/>
      <sheetName val="Ext. Stone-P"/>
      <sheetName val="12용지"/>
      <sheetName val="bi"/>
      <sheetName val="laroux"/>
      <sheetName val="BJJIN"/>
      <sheetName val="총괄대장"/>
      <sheetName val="ES대장 양식"/>
      <sheetName val="공사비결정처별"/>
      <sheetName val="실정보고현황 (2)"/>
      <sheetName val="실정보고"/>
      <sheetName val="설변대장"/>
      <sheetName val="실정보고현황"/>
      <sheetName val="포항상수도"/>
      <sheetName val="포항상수도 (2)"/>
      <sheetName val="시화아파트보증현황"/>
      <sheetName val="시화아파트보증현황 (2)"/>
      <sheetName val="기성내역"/>
      <sheetName val="열교환기"/>
      <sheetName val="조건 (A)"/>
      <sheetName val="밸브설치"/>
      <sheetName val="광주운남을"/>
      <sheetName val="매립"/>
      <sheetName val="입력"/>
      <sheetName val="TRE TABLE"/>
      <sheetName val="아파트"/>
      <sheetName val="공정코드"/>
      <sheetName val="활성탄 여과지토공"/>
      <sheetName val="내역서변경성원"/>
      <sheetName val="맨홀수량산출"/>
      <sheetName val="가연천"/>
      <sheetName val="플랜트"/>
      <sheetName val="현장목차"/>
      <sheetName val="HANDHOLE(2)"/>
      <sheetName val="수안보-MBR1"/>
      <sheetName val="집수정(600-700)"/>
      <sheetName val="제수변 수량집계표(보통)"/>
      <sheetName val="기준"/>
      <sheetName val="진접"/>
      <sheetName val="기본자료"/>
      <sheetName val="날개벽(시점좌측)"/>
      <sheetName val="아파트_9"/>
      <sheetName val="PROJECT BRIEF(EX.NEW)"/>
      <sheetName val="부대토목"/>
      <sheetName val="참조 (2)"/>
      <sheetName val="직접경비"/>
      <sheetName val="기자재집계"/>
      <sheetName val="VENT"/>
      <sheetName val="목차"/>
      <sheetName val="단가비교표"/>
      <sheetName val="일위_파일"/>
      <sheetName val="구성비"/>
      <sheetName val="업무처리전"/>
      <sheetName val="자재단가비교표"/>
      <sheetName val="원가계산서(1차)"/>
      <sheetName val="1단계"/>
      <sheetName val="연돌일위집계"/>
      <sheetName val="2000.05"/>
      <sheetName val="CAPVC"/>
      <sheetName val="구분자"/>
      <sheetName val="B부대공"/>
      <sheetName val="철근총괄"/>
      <sheetName val="가시설수량"/>
      <sheetName val="2.단면가정3.모델링4.하중"/>
      <sheetName val="동력부하계산"/>
      <sheetName val="001"/>
      <sheetName val="평균터파기고(1-2,ASP)"/>
      <sheetName val="준공현장"/>
      <sheetName val="기계경비일람"/>
      <sheetName val="수장"/>
      <sheetName val="SAKUB"/>
      <sheetName val="01"/>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내역(청마)"/>
      <sheetName val="내역(청마) (2)"/>
      <sheetName val="공사 Scope 표지"/>
      <sheetName val="공사 Scope"/>
      <sheetName val="원가표"/>
      <sheetName val="내역-1"/>
      <sheetName val="내역-2"/>
      <sheetName val="일위2"/>
      <sheetName val="일위3"/>
      <sheetName val="자재수량"/>
      <sheetName val="도장수량(하1)"/>
      <sheetName val="주형"/>
      <sheetName val="선정_11"/>
      <sheetName val="선정_21"/>
      <sheetName val="선정_31"/>
      <sheetName val="선정_41"/>
      <sheetName val="선정_51"/>
      <sheetName val="설_계1"/>
      <sheetName val="입출재고현황_(2)1"/>
      <sheetName val="G_R300경비1"/>
      <sheetName val="BSD_(2)1"/>
      <sheetName val="7_가스1"/>
      <sheetName val="준검_내역서1"/>
      <sheetName val="Sheet1_(2)1"/>
      <sheetName val="단면_(2)1"/>
      <sheetName val="1_취수장1"/>
      <sheetName val="소요자금청구서_10월1"/>
      <sheetName val="공사대금_12월1"/>
      <sheetName val="장비_12월1"/>
      <sheetName val="서화12월_1"/>
      <sheetName val="팔팔건기_(2)1"/>
      <sheetName val="DATA_입력란1"/>
      <sheetName val="1__설계조건_2_단면가정_3__하중계산1"/>
      <sheetName val="EQUIPMENT_-21"/>
      <sheetName val="AIR_SHOWER(3인용)1"/>
      <sheetName val="IMPEADENCE_MAP_취수장1"/>
      <sheetName val="전차선로_물량표1"/>
      <sheetName val="내역서_1"/>
      <sheetName val="1_설계조건"/>
      <sheetName val="입출재고현황__2_"/>
      <sheetName val="토공(우물통,기타)_"/>
      <sheetName val="2_대외공문1"/>
      <sheetName val="단가_및_재료비"/>
      <sheetName val="실행내역서_"/>
      <sheetName val="전화번호DATA_(2001)"/>
      <sheetName val="4-3_보온_기본물량집계"/>
      <sheetName val="Requirement(Work_Crew)"/>
      <sheetName val="8_PILE__(돌출)"/>
      <sheetName val="표  지"/>
      <sheetName val="목동세대 산출근거"/>
      <sheetName val="단가보완"/>
      <sheetName val="품목"/>
      <sheetName val="경비2내역"/>
      <sheetName val="계산내역(설비)"/>
      <sheetName val="광통신 견적내역서1"/>
      <sheetName val="갑근세납세필증명원"/>
      <sheetName val="종합"/>
      <sheetName val="가시설(TYPE-A)"/>
      <sheetName val="1-1평균터파기고(1)"/>
      <sheetName val="단"/>
      <sheetName val="방음벽기초(H=4m)"/>
      <sheetName val="판매46"/>
      <sheetName val="중기사용료"/>
      <sheetName val="피벗테이블데이터분석"/>
      <sheetName val="적용단위길이"/>
      <sheetName val="특수기호강도거푸집"/>
      <sheetName val="종배수관(신)"/>
      <sheetName val="자료입력"/>
      <sheetName val="REPORT"/>
      <sheetName val="도담구내 개소별 명세"/>
      <sheetName val="내역1"/>
      <sheetName val="설직재-1"/>
      <sheetName val="수 량 명 세 서 - 1"/>
      <sheetName val="입력변수"/>
      <sheetName val="산식3"/>
      <sheetName val="관급자재"/>
      <sheetName val="4.장비손료"/>
      <sheetName val="장비가동"/>
      <sheetName val="수원역(전체분)설계서"/>
      <sheetName val="공사별총괄표(도급)"/>
      <sheetName val="팔당터널(1공구)"/>
      <sheetName val="소업1교"/>
      <sheetName val="흙쌓기도수로설치현황(1)"/>
      <sheetName val="Sheet3"/>
      <sheetName val="버스운행안내"/>
      <sheetName val="예방접종계획"/>
      <sheetName val="근태계획서"/>
      <sheetName val="안정검토"/>
      <sheetName val="J01"/>
      <sheetName val="노무비단가"/>
      <sheetName val="당진1,2호기전선관설치및접지4차공사내역서-을지"/>
      <sheetName val="평자재단가"/>
      <sheetName val="명단"/>
      <sheetName val="공내역"/>
      <sheetName val="11.1 단면hwp"/>
      <sheetName val="와동25-3(변경)"/>
      <sheetName val="CAT_5"/>
      <sheetName val="깨기"/>
      <sheetName val="단위가격"/>
      <sheetName val="절취및터파기"/>
      <sheetName val="개요입력"/>
      <sheetName val="수량기준"/>
      <sheetName val="TOTAL3"/>
      <sheetName val="업무분장"/>
      <sheetName val="대비표"/>
      <sheetName val="SUMMARY(S)"/>
      <sheetName val="사전공사"/>
      <sheetName val="품목단가"/>
      <sheetName val="현황산출서"/>
      <sheetName val="말뚝지지력산정"/>
      <sheetName val="교대(A1)"/>
      <sheetName val="단위수량"/>
      <sheetName val="금융"/>
      <sheetName val="출자한도"/>
      <sheetName val="Sump,Pit,MH"/>
      <sheetName val="ASALTOTA"/>
      <sheetName val="음료실행"/>
      <sheetName val="하중계산"/>
      <sheetName val="득점현황"/>
      <sheetName val="P-산#1-1(WOWA1)"/>
      <sheetName val="전열"/>
      <sheetName val="3.하중산정4.지지력"/>
      <sheetName val="총계"/>
      <sheetName val="데이타"/>
      <sheetName val="정보매체A동"/>
      <sheetName val="양식"/>
      <sheetName val="fursys"/>
      <sheetName val="재료표"/>
      <sheetName val="9609추"/>
      <sheetName val="기초정보입력"/>
      <sheetName val="1.수인터널"/>
      <sheetName val="단가조사서"/>
      <sheetName val="종배수관면벽신"/>
      <sheetName val="22인공"/>
      <sheetName val="현장지지물물량"/>
      <sheetName val="단가기준"/>
      <sheetName val="식재가격"/>
      <sheetName val="공통가설"/>
      <sheetName val="가설공사"/>
      <sheetName val="간접재료비산출표-27-30"/>
      <sheetName val="조명_x0005__x0000_"/>
      <sheetName val="변경후원본2"/>
      <sheetName val="전체실행"/>
      <sheetName val="토적표"/>
      <sheetName val="NYS(집계)"/>
      <sheetName val="본체"/>
      <sheetName val="하남내역"/>
      <sheetName val="정보LIST"/>
      <sheetName val="4.전기"/>
      <sheetName val="선정_12"/>
      <sheetName val="선정_22"/>
      <sheetName val="선정_32"/>
      <sheetName val="선정_42"/>
      <sheetName val="선정_52"/>
      <sheetName val="설_계2"/>
      <sheetName val="입출재고현황_(2)2"/>
      <sheetName val="7_가스2"/>
      <sheetName val="BSD_(2)2"/>
      <sheetName val="준검_내역서2"/>
      <sheetName val="G_R300경비2"/>
      <sheetName val="단면_(2)2"/>
      <sheetName val="1_취수장2"/>
      <sheetName val="소요자금청구서_10월2"/>
      <sheetName val="공사대금_12월2"/>
      <sheetName val="장비_12월2"/>
      <sheetName val="서화12월_2"/>
      <sheetName val="팔팔건기_(2)2"/>
      <sheetName val="EQUIPMENT_-22"/>
      <sheetName val="DATA_입력란2"/>
      <sheetName val="1__설계조건_2_단면가정_3__하중계산2"/>
      <sheetName val="Sheet1_(2)2"/>
      <sheetName val="AIR_SHOWER(3인용)2"/>
      <sheetName val="IMPEADENCE_MAP_취수장2"/>
      <sheetName val="내역서_2"/>
      <sheetName val="1_설계조건1"/>
      <sheetName val="현장관리비_산출내역1"/>
      <sheetName val="전화번호DATA_(2001)1"/>
      <sheetName val="2_대외공문2"/>
      <sheetName val="전차선로_물량표2"/>
      <sheetName val="입출재고현황__2_1"/>
      <sheetName val="4-3_보온_기본물량집계1"/>
      <sheetName val="실행내역서_1"/>
      <sheetName val="3_공통공사대비1"/>
      <sheetName val="단가_및_재료비1"/>
      <sheetName val="토공(우물통,기타)_1"/>
      <sheetName val="Requirement(Work_Crew)1"/>
      <sheetName val="8_PILE__(돌출)1"/>
      <sheetName val="unit_4"/>
      <sheetName val="6PILE__(돌출)"/>
      <sheetName val="_ｹ-ﾌﾞﾙ"/>
      <sheetName val="실행기성_갑지"/>
      <sheetName val="플랜트_설치"/>
      <sheetName val="WEIGHT_LIST"/>
      <sheetName val="산#2-1_(2)"/>
      <sheetName val="7_전산해석결과"/>
      <sheetName val="4_하중"/>
      <sheetName val="3_3"/>
      <sheetName val="2000,9월_일위"/>
      <sheetName val="토목내역서_(도급단가)_(2)"/>
      <sheetName val="MSG_수량"/>
      <sheetName val="1_전력공사"/>
      <sheetName val="8_DC"/>
      <sheetName val="3_전열"/>
      <sheetName val="2_조명제어"/>
      <sheetName val="귀래_설계_공내역서"/>
      <sheetName val="총괄집계_"/>
      <sheetName val="Customer_Databas"/>
      <sheetName val="별표_"/>
      <sheetName val="반중력식옹벽3_5"/>
      <sheetName val="사본_-_b_balju"/>
      <sheetName val="2_입력sheet"/>
      <sheetName val="REINF_"/>
      <sheetName val="1_토공"/>
      <sheetName val="아스팔트_포장총괄집계표"/>
      <sheetName val="BEND_LOSS"/>
      <sheetName val="조건_(A)"/>
      <sheetName val="_토목_처리장도급내역서_"/>
      <sheetName val="TRE_TABLE"/>
      <sheetName val="상_부"/>
      <sheetName val="3BL공동구_수량"/>
      <sheetName val="96보완계획7_12"/>
      <sheetName val="제출내역_(2)"/>
      <sheetName val="참조_(2)"/>
      <sheetName val="방배동내역_(총괄)"/>
      <sheetName val="표__지"/>
      <sheetName val="7_PILE__(돌출)"/>
      <sheetName val="활성탄_여과지토공"/>
      <sheetName val="수_량_명_세_서_-_1"/>
      <sheetName val="_일본대사_관저_누수_보수공사120719_xlsx"/>
      <sheetName val="2_단면가정3_모델링4_하중"/>
      <sheetName val="광통신_견적내역서1"/>
      <sheetName val="PROJECT_BRIEF(EX_NEW)"/>
      <sheetName val="세골재__T2_변경_현황"/>
      <sheetName val="공사비"/>
      <sheetName val="sgbw"/>
      <sheetName val="설산1.나"/>
      <sheetName val="본사S"/>
      <sheetName val="특수선일위대가"/>
      <sheetName val="실적"/>
      <sheetName val="입력(K0)"/>
      <sheetName val="구역화물"/>
      <sheetName val="Ⅴ-2.공종별내역"/>
      <sheetName val="주현(해보)"/>
      <sheetName val="주현(영광)"/>
      <sheetName val="수로교총재료집계"/>
      <sheetName val="내역서 (2)"/>
      <sheetName val="표층포설및다짐"/>
      <sheetName val="BOX"/>
      <sheetName val="연결관암거"/>
      <sheetName val="동일대내"/>
      <sheetName val="Bill-7"/>
      <sheetName val="Bill-8"/>
      <sheetName val="Bill-6"/>
      <sheetName val="터널구조물산근"/>
      <sheetName val="교각계산"/>
      <sheetName val="계림(함평)"/>
      <sheetName val="계림(장성)"/>
      <sheetName val="현장일반사항"/>
      <sheetName val="3본사"/>
      <sheetName val="기안지"/>
      <sheetName val="COPING"/>
      <sheetName val="단양 00 아파트-세부내역"/>
      <sheetName val="포장총괄집계표"/>
      <sheetName val="5-6공구"/>
      <sheetName val="5-7공구"/>
      <sheetName val="5-8공구"/>
      <sheetName val="전기혼잡제경비(45)"/>
      <sheetName val="집행예산"/>
      <sheetName val="견적"/>
      <sheetName val="적용률"/>
      <sheetName val="1SGATE97"/>
      <sheetName val="총공비"/>
      <sheetName val="재료집계표"/>
      <sheetName val="O＆P"/>
      <sheetName val="기안"/>
      <sheetName val="본부소개"/>
      <sheetName val="quotation"/>
      <sheetName val="패널"/>
      <sheetName val="공종"/>
      <sheetName val="자동차폐수처리장"/>
      <sheetName val="BRAKE"/>
      <sheetName val="시설투자"/>
      <sheetName val="wall"/>
      <sheetName val="CC16-내역서"/>
      <sheetName val="전도금"/>
      <sheetName val="토공집계"/>
      <sheetName val="여암교"/>
      <sheetName val="수정계획3"/>
      <sheetName val="토량산출서"/>
      <sheetName val="FB25JN"/>
      <sheetName val="각종장비전압강하계"/>
      <sheetName val="99노임기준"/>
      <sheetName val="종합기별"/>
      <sheetName val="노무비명세서"/>
      <sheetName val="소요자재명세서"/>
      <sheetName val="일위대가목록"/>
      <sheetName val=" "/>
      <sheetName val="월간공정표(04월))"/>
      <sheetName val="조건_(A)1"/>
      <sheetName val="물질수지(2011)"/>
      <sheetName val="Layout_Data "/>
      <sheetName val="부대공Ⅱ"/>
      <sheetName val="을-ATYPE"/>
      <sheetName val="우수"/>
      <sheetName val="등가관장표"/>
      <sheetName val="주요수량증감"/>
      <sheetName val="매출그래프"/>
      <sheetName val="진도말"/>
      <sheetName val="환산표"/>
      <sheetName val="1단지 단위세대 내역서"/>
      <sheetName val="고창방향"/>
      <sheetName val="신흥교"/>
      <sheetName val="3차설계"/>
      <sheetName val="도로단위당"/>
      <sheetName val="Table"/>
      <sheetName val="건축공사이월"/>
      <sheetName val="세부내역(직접인건비)"/>
      <sheetName val="총괄갑 "/>
      <sheetName val="AS복구"/>
      <sheetName val="YES-T"/>
      <sheetName val="1.우편집중내역서"/>
      <sheetName val="4.2.1 마루높이 검토"/>
      <sheetName val="주식"/>
      <sheetName val="동해title"/>
      <sheetName val="공통비총괄표"/>
      <sheetName val="CIVIL"/>
      <sheetName val="적격"/>
      <sheetName val="평가"/>
      <sheetName val="적정"/>
      <sheetName val="관리"/>
      <sheetName val="내역실행"/>
      <sheetName val="하도"/>
      <sheetName val="별지"/>
      <sheetName val="총괄설계"/>
      <sheetName val="내역설계"/>
      <sheetName val="조사"/>
      <sheetName val="의뢰"/>
      <sheetName val="AS"/>
      <sheetName val="여과지동"/>
      <sheetName val="단호교"/>
      <sheetName val="마포토정"/>
      <sheetName val="Front"/>
      <sheetName val="국내"/>
      <sheetName val="1.개요및면적"/>
      <sheetName val="착공계(전체)"/>
      <sheetName val="기초(1)"/>
      <sheetName val="합의경상"/>
      <sheetName val="동원(3)"/>
      <sheetName val="외자배분"/>
      <sheetName val="외자내역"/>
      <sheetName val="CAL"/>
      <sheetName val="현장관리비집계표"/>
      <sheetName val="상수도토공집계표"/>
      <sheetName val="집수A"/>
      <sheetName val="금액유형"/>
      <sheetName val="조경수량"/>
      <sheetName val="부대공자재"/>
      <sheetName val="하도급"/>
      <sheetName val="마산방향철근집계"/>
      <sheetName val="진주방향"/>
      <sheetName val="마산방향"/>
      <sheetName val="시행후면적"/>
      <sheetName val="설계도1"/>
      <sheetName val="SUB일위대가(손료)"/>
      <sheetName val="계약서"/>
      <sheetName val="L-type"/>
      <sheetName val="직원인원"/>
      <sheetName val="공사개요(¡_x0000_Ԁ_x0000_䀀횶_x0009_"/>
      <sheetName val="공사개요(¡_x0000_Ԁ_x0000_䀀횶 "/>
      <sheetName val="미드수량"/>
      <sheetName val="Sheet9"/>
      <sheetName val="집계표(육상)"/>
      <sheetName val="투찰내역"/>
      <sheetName val="장척총괄"/>
      <sheetName val="인건비 "/>
      <sheetName val="전체제잡비"/>
      <sheetName val="참조-(1)"/>
      <sheetName val="1승인신청서"/>
      <sheetName val="입상내역"/>
      <sheetName val="산근터빈"/>
      <sheetName val="1공구 배수통관 산출근거"/>
      <sheetName val="일위대가목록표"/>
      <sheetName val="계수시트"/>
      <sheetName val="가압장(토목)"/>
      <sheetName val="건설성적"/>
      <sheetName val="할증 "/>
      <sheetName val="노안2지구총(시행계획)"/>
      <sheetName val="우수공,맨홀,집수정"/>
      <sheetName val="40단가산출서"/>
      <sheetName val="40집계"/>
      <sheetName val="90.03실행 "/>
      <sheetName val="원내역"/>
      <sheetName val="청구내역(9807)"/>
      <sheetName val="내역(최종본4.5)"/>
      <sheetName val="환_x0000_"/>
      <sheetName val="샤워실위생"/>
      <sheetName val="방음벽기초"/>
      <sheetName val="̀؀Ȁ턀"/>
      <sheetName val="̀؀Ȁ_x0000_"/>
      <sheetName val="문학간접"/>
      <sheetName val="대비내역"/>
      <sheetName val="2.주요계수총괄"/>
      <sheetName val="2)보강토수량집계"/>
      <sheetName val="VXXXXXX"/>
      <sheetName val="수량산출1"/>
      <sheetName val="자재단가표"/>
      <sheetName val="토목내역서"/>
      <sheetName val="대치판정"/>
      <sheetName val="Vendors"/>
      <sheetName val="중기터파기"/>
      <sheetName val="변수값"/>
      <sheetName val="중기상차"/>
      <sheetName val="전기,계장"/>
      <sheetName val="미결사항"/>
      <sheetName val="7+160암거변경"/>
      <sheetName val="_x0000__x000a__x0000__x0005__x0000__x0006__x0000__x0007__x0000_"/>
      <sheetName val="_x0000_ _x0000__x0005__x0000__x0002__x0000__x000c__x0000_"/>
      <sheetName val="Ѐ਀ఀ؀؀଀"/>
      <sheetName val="_x0000__x0009__x0000__x0005__x0000__x0002__x0000__x000c__x0000_"/>
      <sheetName val="inter"/>
      <sheetName val="배수내역"/>
      <sheetName val="C3"/>
      <sheetName val="5. FIREPROOF"/>
      <sheetName val="그림"/>
      <sheetName val="그림2"/>
      <sheetName val="2차공사변경현장관리비"/>
      <sheetName val="예산서"/>
      <sheetName val="당초내역서"/>
      <sheetName val="잉여처분"/>
      <sheetName val="토공산출(주차장)"/>
      <sheetName val="공성대비표"/>
      <sheetName val="참조자료"/>
      <sheetName val="종단耀⃤"/>
      <sheetName val="예가대비"/>
      <sheetName val="주공 갑지"/>
      <sheetName val="골조시행"/>
      <sheetName val="공종분류"/>
      <sheetName val="장비투입계획"/>
      <sheetName val="직원투입계획"/>
      <sheetName val="설계변경(수정전)"/>
      <sheetName val="영업소실적"/>
      <sheetName val="공용정보"/>
      <sheetName val="능률(기성怀"/>
      <sheetName val="능률(기성쀀"/>
      <sheetName val="능률(기성砀"/>
      <sheetName val="능률(기성԰"/>
      <sheetName val="능률(기성倀"/>
      <sheetName val="능률(기성ጀ"/>
      <sheetName val="능률(기성䠀"/>
      <sheetName val="능률(기성 "/>
      <sheetName val="배수공 시멘트 및 골재량 산출"/>
      <sheetName val="RE9604"/>
      <sheetName val="자재코드"/>
      <sheetName val="BND"/>
      <sheetName val="P.M 별"/>
      <sheetName val="TB-내역서"/>
      <sheetName val="__"/>
      <sheetName val="예산명세서"/>
      <sheetName val="가격조사서"/>
      <sheetName val="VENDOR LIST"/>
      <sheetName val="3련 BOX"/>
      <sheetName val="적현로"/>
      <sheetName val="설치자재"/>
      <sheetName val="구성1"/>
      <sheetName val="구성2"/>
      <sheetName val="구성3"/>
      <sheetName val="구성4"/>
      <sheetName val="Mc1"/>
      <sheetName val="평균높이산출근거"/>
      <sheetName val="횡배수관위치조서"/>
      <sheetName val="터널조도"/>
      <sheetName val="과천MAIN"/>
      <sheetName val="사통공사비"/>
      <sheetName val="G2설비도급"/>
      <sheetName val="다곡2교"/>
      <sheetName val="구조     ."/>
      <sheetName val="97노임단가"/>
      <sheetName val="수주추정"/>
      <sheetName val="단가산출2"/>
      <sheetName val="중기사용료산출근거"/>
      <sheetName val="토목내역서 (도급단가)렀ꔇ砯"/>
      <sheetName val="환경기계공정표 (3)"/>
      <sheetName val="HW일위"/>
      <sheetName val="예산대비"/>
      <sheetName val="예산총괄표"/>
      <sheetName val="구조"/>
      <sheetName val="내역(청마- (2)"/>
      <sheetName val="기계경비(시간당)"/>
      <sheetName val="2002공임"/>
      <sheetName val="2002자재가격"/>
      <sheetName val="기계시공"/>
      <sheetName val="준공조서"/>
      <sheetName val="공사준공계"/>
      <sheetName val="준공검사보고서"/>
      <sheetName val="집수정"/>
      <sheetName val="전문품"/>
      <sheetName val="A 견적"/>
      <sheetName val="음성cable"/>
      <sheetName val="WE轰翟"/>
      <sheetName val="WE鈀쑷"/>
      <sheetName val="WE述쑷"/>
      <sheetName val="WE鐠犘"/>
      <sheetName val="WE犘"/>
      <sheetName val="1.전_x0010_"/>
      <sheetName val="1.전׃"/>
      <sheetName val="WE軐鳅"/>
      <sheetName val="WE賀鳅"/>
      <sheetName val="국내조달(朌Õ羈ᕑ_x0000_"/>
      <sheetName val="김포IO"/>
      <sheetName val="일지-H"/>
      <sheetName val="약전닥트"/>
      <sheetName val="FD"/>
      <sheetName val="건축부하"/>
      <sheetName val="FA설치명세"/>
      <sheetName val="99관저"/>
      <sheetName val="토적1"/>
      <sheetName val="샘플표지"/>
      <sheetName val="빙축열내역대_x0000__x0000__x0005__x0000_憐"/>
      <sheetName val="EVALUATE"/>
      <sheetName val="mcc일위대가"/>
      <sheetName val="난이도"/>
      <sheetName val="경비_원본"/>
      <sheetName val="원가산출근거"/>
      <sheetName val="Macro(전선)"/>
      <sheetName val="선정_13"/>
      <sheetName val="선정_23"/>
      <sheetName val="선정_33"/>
      <sheetName val="선정_43"/>
      <sheetName val="선정_53"/>
      <sheetName val="설_계3"/>
      <sheetName val="입출재고현황_(2)3"/>
      <sheetName val="7_가스3"/>
      <sheetName val="준검_내역서3"/>
      <sheetName val="BSD_(2)3"/>
      <sheetName val="G_R300경비3"/>
      <sheetName val="단면_(2)3"/>
      <sheetName val="1_취수장3"/>
      <sheetName val="소요자금청구서_10월3"/>
      <sheetName val="공사대금_12월3"/>
      <sheetName val="장비_12월3"/>
      <sheetName val="서화12월_3"/>
      <sheetName val="팔팔건기_(2)3"/>
      <sheetName val="EQUIPMENT_-23"/>
      <sheetName val="Sheet1_(2)3"/>
      <sheetName val="AIR_SHOWER(3인용)3"/>
      <sheetName val="3_공통공사대비2"/>
      <sheetName val="DATA_입력란3"/>
      <sheetName val="1__설계조건_2_단면가정_3__하중계산3"/>
      <sheetName val="IMPEADENCE_MAP_취수장3"/>
      <sheetName val="1_설계조건2"/>
      <sheetName val="현장관리비_산출내역2"/>
      <sheetName val="2_대외공문3"/>
      <sheetName val="전차선로_물량표3"/>
      <sheetName val="내역서_3"/>
      <sheetName val="실행내역서_2"/>
      <sheetName val="입출재고현황__2_2"/>
      <sheetName val="단가_및_재료비2"/>
      <sheetName val="토공(우물통,기타)_2"/>
      <sheetName val="전화번호DATA_(2001)2"/>
      <sheetName val="4-3_보온_기본물량집계2"/>
      <sheetName val="Requirement(Work_Crew)2"/>
      <sheetName val="8_PILE__(돌출)2"/>
      <sheetName val="6PILE__(돌출)1"/>
      <sheetName val="unit_41"/>
      <sheetName val="_ｹ-ﾌﾞﾙ1"/>
      <sheetName val="플랜트_설치1"/>
      <sheetName val="WEIGHT_LIST1"/>
      <sheetName val="산#2-1_(2)1"/>
      <sheetName val="7_전산해석결과1"/>
      <sheetName val="4_하중1"/>
      <sheetName val="2000,9월_일위1"/>
      <sheetName val="실행기성_갑지1"/>
      <sheetName val="3_31"/>
      <sheetName val="토목내역서_(도급단가)_(2)1"/>
      <sheetName val="MSG_수량1"/>
      <sheetName val="1_전력공사1"/>
      <sheetName val="8_DC1"/>
      <sheetName val="3_전열1"/>
      <sheetName val="2_조명제어1"/>
      <sheetName val="REINF_1"/>
      <sheetName val="사본_-_b_balju1"/>
      <sheetName val="2_입력sheet1"/>
      <sheetName val="반중력식옹벽3_51"/>
      <sheetName val="귀래_설계_공내역서1"/>
      <sheetName val="총괄집계_1"/>
      <sheetName val="Customer_Databas1"/>
      <sheetName val="별표_1"/>
      <sheetName val="아스팔트_포장총괄집계표1"/>
      <sheetName val="BEND_LOSS1"/>
      <sheetName val="1_토공1"/>
      <sheetName val="_토목_처리장도급내역서_1"/>
      <sheetName val="96보완계획7_121"/>
      <sheetName val="7_PILE__(돌출)1"/>
      <sheetName val="참조_(2)1"/>
      <sheetName val="상_부1"/>
      <sheetName val="3BL공동구_수량1"/>
      <sheetName val="제출내역_(2)1"/>
      <sheetName val="방배동내역_(총괄)1"/>
      <sheetName val="2_단면가정3_모델링4_하중1"/>
      <sheetName val="광통신_견적내역서11"/>
      <sheetName val="TRE_TABLE1"/>
      <sheetName val="PROJECT_BRIEF(EX_NEW)1"/>
      <sheetName val="세골재__T2_변경_현황1"/>
      <sheetName val="활성탄_여과지토공1"/>
      <sheetName val="_일본대사_관저_누수_보수공사120719_xlsx1"/>
      <sheetName val="Ext__Stone-P1"/>
      <sheetName val="ES대장_양식1"/>
      <sheetName val="실정보고현황_(2)1"/>
      <sheetName val="포항상수도_(2)1"/>
      <sheetName val="시화아파트보증현황_(2)1"/>
      <sheetName val="표__지1"/>
      <sheetName val="수_량_명_세_서_-_11"/>
      <sheetName val="도담구내_개소별_명세1"/>
      <sheetName val="1_수인터널1"/>
      <sheetName val="일위(거제)_1"/>
      <sheetName val="내역(청마)_(2)1"/>
      <sheetName val="공사_Scope_표지1"/>
      <sheetName val="공사_Scope1"/>
      <sheetName val="목동세대_산출근거1"/>
      <sheetName val="11_1_단면hwp1"/>
      <sheetName val="2000_051"/>
      <sheetName val="1단지_단위세대_내역서1"/>
      <sheetName val="제수변_수량집계표(보통)1"/>
      <sheetName val="Ext__Stone-P"/>
      <sheetName val="ES대장_양식"/>
      <sheetName val="실정보고현황_(2)"/>
      <sheetName val="포항상수도_(2)"/>
      <sheetName val="시화아파트보증현황_(2)"/>
      <sheetName val="1_수인터널"/>
      <sheetName val="일위(거제)_"/>
      <sheetName val="내역(청마)_(2)"/>
      <sheetName val="공사_Scope_표지"/>
      <sheetName val="공사_Scope"/>
      <sheetName val="목동세대_산출근거"/>
      <sheetName val="11_1_단면hwp"/>
      <sheetName val="2000_05"/>
      <sheetName val="1단지_단위세대_내역서"/>
      <sheetName val="제수변_수량집계표(보통)"/>
      <sheetName val="도담구내_개소별_명세"/>
      <sheetName val="4_장비손료"/>
      <sheetName val="내역서_(2)"/>
      <sheetName val="단양_00_아파트-세부내역"/>
      <sheetName val="설산1_나"/>
      <sheetName val="3_하중산정4_지지력"/>
      <sheetName val="선정_14"/>
      <sheetName val="선정_24"/>
      <sheetName val="선정_34"/>
      <sheetName val="선정_44"/>
      <sheetName val="선정_54"/>
      <sheetName val="설_계4"/>
      <sheetName val="입출재고현황_(2)4"/>
      <sheetName val="7_가스4"/>
      <sheetName val="준검_내역서4"/>
      <sheetName val="BSD_(2)4"/>
      <sheetName val="G_R300경비4"/>
      <sheetName val="단면_(2)4"/>
      <sheetName val="1_취수장4"/>
      <sheetName val="EQUIPMENT_-24"/>
      <sheetName val="IMPEADENCE_MAP_취수장4"/>
      <sheetName val="소요자금청구서_10월4"/>
      <sheetName val="공사대금_12월4"/>
      <sheetName val="장비_12월4"/>
      <sheetName val="서화12월_4"/>
      <sheetName val="팔팔건기_(2)4"/>
      <sheetName val="Sheet1_(2)4"/>
      <sheetName val="AIR_SHOWER(3인용)4"/>
      <sheetName val="3_공통공사대비3"/>
      <sheetName val="DATA_입력란4"/>
      <sheetName val="1__설계조건_2_단면가정_3__하중계산4"/>
      <sheetName val="1_설계조건3"/>
      <sheetName val="현장관리비_산출내역3"/>
      <sheetName val="2_대외공문4"/>
      <sheetName val="전차선로_물량표4"/>
      <sheetName val="내역서_4"/>
      <sheetName val="실행내역서_3"/>
      <sheetName val="입출재고현황__2_3"/>
      <sheetName val="단가_및_재료비3"/>
      <sheetName val="토공(우물통,기타)_3"/>
      <sheetName val="전화번호DATA_(2001)3"/>
      <sheetName val="4-3_보온_기본물량집계3"/>
      <sheetName val="Requirement(Work_Crew)3"/>
      <sheetName val="8_PILE__(돌출)3"/>
      <sheetName val="6PILE__(돌출)2"/>
      <sheetName val="unit_42"/>
      <sheetName val="_ｹ-ﾌﾞﾙ2"/>
      <sheetName val="플랜트_설치2"/>
      <sheetName val="WEIGHT_LIST2"/>
      <sheetName val="산#2-1_(2)2"/>
      <sheetName val="7_전산해석결과2"/>
      <sheetName val="4_하중2"/>
      <sheetName val="2000,9월_일위2"/>
      <sheetName val="실행기성_갑지2"/>
      <sheetName val="3_32"/>
      <sheetName val="토목내역서_(도급단가)_(2)2"/>
      <sheetName val="MSG_수량2"/>
      <sheetName val="1_전력공사2"/>
      <sheetName val="8_DC2"/>
      <sheetName val="3_전열2"/>
      <sheetName val="2_조명제어2"/>
      <sheetName val="REINF_2"/>
      <sheetName val="사본_-_b_balju2"/>
      <sheetName val="2_입력sheet2"/>
      <sheetName val="반중력식옹벽3_52"/>
      <sheetName val="귀래_설계_공내역서2"/>
      <sheetName val="총괄집계_2"/>
      <sheetName val="Customer_Databas2"/>
      <sheetName val="별표_2"/>
      <sheetName val="아스팔트_포장총괄집계표2"/>
      <sheetName val="BEND_LOSS2"/>
      <sheetName val="1_토공2"/>
      <sheetName val="_토목_처리장도급내역서_2"/>
      <sheetName val="조건_(A)2"/>
      <sheetName val="96보완계획7_122"/>
      <sheetName val="7_PILE__(돌출)2"/>
      <sheetName val="참조_(2)2"/>
      <sheetName val="상_부2"/>
      <sheetName val="3BL공동구_수량2"/>
      <sheetName val="제출내역_(2)2"/>
      <sheetName val="방배동내역_(총괄)2"/>
      <sheetName val="2_단면가정3_모델링4_하중2"/>
      <sheetName val="광통신_견적내역서12"/>
      <sheetName val="TRE_TABLE2"/>
      <sheetName val="PROJECT_BRIEF(EX_NEW)2"/>
      <sheetName val="활성탄_여과지토공2"/>
      <sheetName val="세골재__T2_변경_현황2"/>
      <sheetName val="_일본대사_관저_누수_보수공사120719_xlsx2"/>
      <sheetName val="Ext__Stone-P2"/>
      <sheetName val="ES대장_양식2"/>
      <sheetName val="실정보고현황_(2)2"/>
      <sheetName val="포항상수도_(2)2"/>
      <sheetName val="시화아파트보증현황_(2)2"/>
      <sheetName val="표__지2"/>
      <sheetName val="수_량_명_세_서_-_12"/>
      <sheetName val="도담구내_개소별_명세2"/>
      <sheetName val="1_수인터널2"/>
      <sheetName val="일위(거제)_2"/>
      <sheetName val="내역(청마)_(2)2"/>
      <sheetName val="공사_Scope_표지2"/>
      <sheetName val="공사_Scope2"/>
      <sheetName val="목동세대_산출근거2"/>
      <sheetName val="11_1_단면hwp2"/>
      <sheetName val="2000_052"/>
      <sheetName val="1단지_단위세대_내역서2"/>
      <sheetName val="제수변_수량집계표(보통)2"/>
      <sheetName val="BOX(1.5X1.5)"/>
      <sheetName val="집계장(대목_실행)"/>
      <sheetName val="기성2"/>
      <sheetName val="시점교대"/>
      <sheetName val="변경총괄표"/>
      <sheetName val="시설물일위"/>
      <sheetName val="20관리비율"/>
      <sheetName val="CB"/>
      <sheetName val="변화치수"/>
      <sheetName val="제잡비요율"/>
      <sheetName val="설비"/>
      <sheetName val="하도급업체"/>
      <sheetName val="업체별기성내역"/>
      <sheetName val="추진계획서"/>
      <sheetName val="3지구단위"/>
      <sheetName val="기본일위"/>
      <sheetName val="총괄표(을)"/>
      <sheetName val="예산"/>
      <sheetName val="가공비"/>
      <sheetName val="공사비총괄표"/>
      <sheetName val="빙축열내역대비입_x0000__x0000__x0005_"/>
      <sheetName val="제경餀ኘ"/>
      <sheetName val="남양시작동010313100%"/>
      <sheetName val="工완성공사율"/>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공사개요(¡"/>
      <sheetName val="MTL$-INTER"/>
      <sheetName val="연부97-1"/>
      <sheetName val="기성"/>
      <sheetName val="물질수지"/>
      <sheetName val="CABLE SIZE-3"/>
      <sheetName val="하천제원"/>
      <sheetName val="SCHE"/>
      <sheetName val="UPRI"/>
      <sheetName val="조명 _x0000_"/>
      <sheetName val="날개벽(좌,우=60"/>
      <sheetName val="뜃맟뭁돽띿맟_-BLDG"/>
      <sheetName val="주배관TYPE현황"/>
      <sheetName val="내역검토"/>
      <sheetName val="기초단가"/>
      <sheetName val="Paint,Fire-Proof,Insul(48)"/>
      <sheetName val="Pier 3"/>
      <sheetName val="(포장)BOQ-실적공ꀀ"/>
      <sheetName val="단가입력창"/>
      <sheetName val="대운산출"/>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열린교실"/>
      <sheetName val="암거날개벽재료집계"/>
      <sheetName val="내역서 표지 "/>
      <sheetName val="원가계산서(전기)"/>
      <sheetName val="재료단가"/>
      <sheetName val="근로자자료입력"/>
      <sheetName val="물량내역"/>
      <sheetName val="설계가"/>
      <sheetName val="산출근거1"/>
      <sheetName val="공동도급 지분"/>
      <sheetName val="첨부(원가상승분석)"/>
      <sheetName val="묘발입력"/>
      <sheetName val="선수금"/>
      <sheetName val="Master Schedule_161025.xlsx"/>
      <sheetName val="현장식당(1)"/>
      <sheetName val="현장관리贈%͈"/>
      <sheetName val="부안변전"/>
      <sheetName val="건축원가"/>
      <sheetName val="아스팔트 포장총괄집계㕈"/>
      <sheetName val="재무가정"/>
      <sheetName val="계획고"/>
      <sheetName val="빙축열내역대_x0000__x0000__x0005__x0000_鲀"/>
      <sheetName val="비용"/>
      <sheetName val="5단지"/>
      <sheetName val="SRC-B3U2"/>
      <sheetName val="콘크리트"/>
      <sheetName val="COVER-P"/>
      <sheetName val="별제권_정ԯ_x0000_缀_x0000_"/>
      <sheetName val="별제권_정ﻔ_xded5_ԯ_x0000_"/>
      <sheetName val="별제권_정ﻔᣕԯ_x0000_"/>
      <sheetName val="별제권_정ﻔ⫕ԯ_x0000_"/>
      <sheetName val="파일항타"/>
      <sheetName val="기계단가"/>
      <sheetName val="세부내역서"/>
      <sheetName val="갈현동"/>
      <sheetName val="말뚝설계"/>
      <sheetName val="최적단면"/>
      <sheetName val="(C)원내역"/>
      <sheetName val="COVER"/>
      <sheetName val="내역서(당초변경)"/>
      <sheetName val="토공집계표"/>
      <sheetName val="토목내역서 (도급단가)ꗝ1푘ᛐ"/>
      <sheetName val="토목내역서 (도급단가)Ȍ_x0000_釈ɡ"/>
      <sheetName val="물가자료"/>
      <sheetName val="토목내역서 (도급단가) (_x0000__x0000_"/>
      <sheetName val="Sheet13"/>
      <sheetName val="Sheet14"/>
      <sheetName val="AHU집계"/>
      <sheetName val="공조기휀"/>
      <sheetName val="기초ၒ_x0000_"/>
      <sheetName val="기초_x0000__x0000_"/>
      <sheetName val="EQT-ESTN"/>
      <sheetName val="선정_15"/>
      <sheetName val="선정_25"/>
      <sheetName val="선정_35"/>
      <sheetName val="선정_45"/>
      <sheetName val="선정_55"/>
      <sheetName val="설_계5"/>
      <sheetName val="입출재고현황_(2)5"/>
      <sheetName val="G_R300경비5"/>
      <sheetName val="BSD_(2)5"/>
      <sheetName val="7_가스5"/>
      <sheetName val="준검_내역서5"/>
      <sheetName val="Sheet1_(2)5"/>
      <sheetName val="단면_(2)5"/>
      <sheetName val="1_취수장5"/>
      <sheetName val="IMPEADENCE_MAP_취수장5"/>
      <sheetName val="1_설계조건4"/>
      <sheetName val="EQUIPMENT_-25"/>
      <sheetName val="소요자금청구서_10월5"/>
      <sheetName val="공사대금_12월5"/>
      <sheetName val="장비_12월5"/>
      <sheetName val="서화12월_5"/>
      <sheetName val="팔팔건기_(2)5"/>
      <sheetName val="DATA_입력란5"/>
      <sheetName val="1__설계조건_2_단면가정_3__하중계산5"/>
      <sheetName val="현장관리비_산출내역4"/>
      <sheetName val="전화번호DATA_(2001)4"/>
      <sheetName val="2_대외공문5"/>
      <sheetName val="내역서_5"/>
      <sheetName val="8_PILE__(돌출)4"/>
      <sheetName val="AIR_SHOWER(3인용)5"/>
      <sheetName val="3_공통공사대비4"/>
      <sheetName val="실행내역서_4"/>
      <sheetName val="입출재고현황__2_4"/>
      <sheetName val="전차선로_물량표5"/>
      <sheetName val="단가_및_재료비4"/>
      <sheetName val="4-3_보온_기본물량집계4"/>
      <sheetName val="Requirement(Work_Crew)4"/>
      <sheetName val="실행기성_갑지3"/>
      <sheetName val="unit_43"/>
      <sheetName val="토공(우물통,기타)_4"/>
      <sheetName val="6PILE__(돌출)3"/>
      <sheetName val="_ｹ-ﾌﾞﾙ3"/>
      <sheetName val="7_전산해석결과3"/>
      <sheetName val="4_하중3"/>
      <sheetName val="플랜트_설치3"/>
      <sheetName val="WEIGHT_LIST3"/>
      <sheetName val="산#2-1_(2)3"/>
      <sheetName val="3_33"/>
      <sheetName val="1_전력공사3"/>
      <sheetName val="8_DC3"/>
      <sheetName val="3_전열3"/>
      <sheetName val="2_조명제어3"/>
      <sheetName val="2000,9월_일위3"/>
      <sheetName val="토목내역서_(도급단가)_(2)3"/>
      <sheetName val="귀래_설계_공내역서3"/>
      <sheetName val="아스팔트_포장총괄집계표3"/>
      <sheetName val="별표_3"/>
      <sheetName val="Customer_Databas3"/>
      <sheetName val="총괄집계_3"/>
      <sheetName val="MSG_수량3"/>
      <sheetName val="2_입력sheet3"/>
      <sheetName val="반중력식옹벽3_53"/>
      <sheetName val="사본_-_b_balju3"/>
      <sheetName val="REINF_3"/>
      <sheetName val="BEND_LOSS3"/>
      <sheetName val="_토목_처리장도급내역서_3"/>
      <sheetName val="1_토공3"/>
      <sheetName val="조건_(A)3"/>
      <sheetName val="방배동내역_(총괄)3"/>
      <sheetName val="Ext__Stone-P3"/>
      <sheetName val="3BL공동구_수량3"/>
      <sheetName val="활성탄_여과지토공3"/>
      <sheetName val="96보완계획7_123"/>
      <sheetName val="상_부3"/>
      <sheetName val="참조_(2)3"/>
      <sheetName val="제출내역_(2)3"/>
      <sheetName val="세골재__T2_변경_현황3"/>
      <sheetName val="TRE_TABLE3"/>
      <sheetName val="2_단면가정3_모델링4_하중3"/>
      <sheetName val="7_PILE__(돌출)3"/>
      <sheetName val="PROJECT_BRIEF(EX_NEW)3"/>
      <sheetName val="광통신_견적내역서13"/>
      <sheetName val="_일본대사_관저_누수_보수공사120719_xlsx3"/>
      <sheetName val="ES대장_양식3"/>
      <sheetName val="실정보고현황_(2)3"/>
      <sheetName val="포항상수도_(2)3"/>
      <sheetName val="시화아파트보증현황_(2)3"/>
      <sheetName val="1_수인터널3"/>
      <sheetName val="일위(거제)_3"/>
      <sheetName val="내역(청마)_(2)3"/>
      <sheetName val="공사_Scope_표지3"/>
      <sheetName val="공사_Scope3"/>
      <sheetName val="제수변_수량집계표(보통)3"/>
      <sheetName val="2000_053"/>
      <sheetName val="표__지3"/>
      <sheetName val="목동세대_산출근거3"/>
      <sheetName val="도담구내_개소별_명세3"/>
      <sheetName val="수_량_명_세_서_-_13"/>
      <sheetName val="4_장비손료1"/>
      <sheetName val="11_1_단면hwp3"/>
      <sheetName val="3_하중산정4_지지력1"/>
      <sheetName val="조명"/>
      <sheetName val="4_전기"/>
      <sheetName val="설산1_나1"/>
      <sheetName val="Ⅴ-2_공종별내역"/>
      <sheetName val="내역서_(2)1"/>
      <sheetName val="단양_00_아파트-세부내역1"/>
      <sheetName val="1단지_단위세대_내역서3"/>
      <sheetName val="_x000a_"/>
      <sheetName val="_"/>
      <sheetName val="총괄갑_"/>
      <sheetName val="4_2_1_마루높이_검토"/>
      <sheetName val="1_개요및면적"/>
      <sheetName val="공사개요(¡Ԁ䀀횶_"/>
      <sheetName val="Layout_Data_"/>
      <sheetName val="1_우편집중내역서"/>
      <sheetName val="1공구_배수통관_산출근거"/>
      <sheetName val="A_견적"/>
      <sheetName val="5__FIREPROOF"/>
      <sheetName val="2_주요계수총괄"/>
      <sheetName val="인건비_"/>
      <sheetName val="할증_"/>
      <sheetName val="P_M_별"/>
      <sheetName val="빙축열내역대憐"/>
      <sheetName val="3련_BOX"/>
      <sheetName val="배수공_시멘트_및_골재량_산출"/>
      <sheetName val="90_03실행_"/>
      <sheetName val="내역(최종본4_5)"/>
      <sheetName val="내역(청마-_(2)"/>
      <sheetName val="1_전"/>
      <sheetName val="1_전׃"/>
      <sheetName val="토목내역서_(도급단가)렀ꔇ砯"/>
      <sheetName val="환경기계공정표_(3)"/>
      <sheetName val="주공_갑지"/>
      <sheetName val="VENDOR_LIST"/>
      <sheetName val="BOX(1_5X1_5)"/>
      <sheetName val="구조______"/>
      <sheetName val="CABLE_SIZE-3"/>
      <sheetName val="Pier_3"/>
      <sheetName val="분야별_집계표"/>
      <sheetName val="_공사설정_"/>
      <sheetName val="단중표-ST"/>
      <sheetName val="중로근거"/>
      <sheetName val="여수토토적"/>
      <sheetName val="STS내역서"/>
      <sheetName val="EP0618"/>
      <sheetName val="맨홀공제"/>
      <sheetName val="접속도로1"/>
      <sheetName val="접속도로"/>
      <sheetName val="사업내역"/>
      <sheetName val="우각부보강"/>
      <sheetName val="횡 연장"/>
      <sheetName val="공작물조직표(용배수)"/>
      <sheetName val="날개수량1.5"/>
      <sheetName val="계산서(곡선부)"/>
      <sheetName val="위치"/>
      <sheetName val="증감내역서"/>
      <sheetName val="빙축열내역대"/>
      <sheetName val="실행품의서"/>
      <sheetName val="Definitions"/>
      <sheetName val="Material&amp;Equipment"/>
      <sheetName val="날개벽(좌,우=60_x0000__x0000__x0005__x0000_銠"/>
      <sheetName val="토목내역서 (도급단_x0000__x0000__x0005__x0000_퍀ӷ"/>
      <sheetName val="BSD _2_"/>
      <sheetName val="각종장비닑⾂_x0005__x0000__x0000_"/>
      <sheetName val="각종장비׃⽯_x0000__x0000_▰_x0000_"/>
      <sheetName val="_x0000_ _x0000__x0005__x0000__x0006__x0000__x0007__x0000_"/>
      <sheetName val="내역(협의)"/>
      <sheetName val="현장관리_x0000__x0000__x0000_"/>
      <sheetName val="월별"/>
      <sheetName val="월별뀀"/>
      <sheetName val="40총괄"/>
      <sheetName val="(포장)BOQ-실_x0005__x0000_"/>
      <sheetName val="(포장)BOQ-실_x0000__x0000_界"/>
      <sheetName val=" 토목 처리장도_xd804_㉙_x0005_"/>
      <sheetName val="선정.ဲ"/>
      <sheetName val="전문޸á"/>
      <sheetName val="능률(기성䀀"/>
      <sheetName val="능률(기성쌌"/>
      <sheetName val="능률(기성鬀"/>
      <sheetName val="능률(기성⠀"/>
      <sheetName val="능률(기성/"/>
      <sheetName val="능률(기성쌑"/>
      <sheetName val="능률(기성쌔"/>
      <sheetName val="능률(기성က"/>
      <sheetName val="능률(기성쌈"/>
      <sheetName val="상부집계_x0005_"/>
      <sheetName val="상부집계誀"/>
      <sheetName val="상부집계"/>
      <sheetName val="95M㦘&quot;ｐɉ"/>
      <sheetName val="95M㑸4鉨M"/>
      <sheetName val="부대공사"/>
      <sheetName val="FAB4생산"/>
      <sheetName val="투찰_x0000__x0000__x0005__x0000_"/>
      <sheetName val="월간"/>
      <sheetName val="수목단가"/>
      <sheetName val="화전내"/>
      <sheetName val="견적서(토공曘"/>
      <sheetName val="간지"/>
      <sheetName val="필리핀전용요청"/>
      <sheetName val="2월"/>
      <sheetName val="3월"/>
      <sheetName val="4월"/>
      <sheetName val="5월"/>
      <sheetName val="6월"/>
      <sheetName val="7월"/>
      <sheetName val="8월"/>
      <sheetName val="9월"/>
      <sheetName val="10월"/>
      <sheetName val="11월"/>
      <sheetName val="12월"/>
      <sheetName val="조도계산서 (도서)"/>
      <sheetName val="능률_x0000__x0000__x0005__x0000_"/>
      <sheetName val="단위량당중기"/>
      <sheetName val="토목내역서 (_x0000__x0000_Ԁ_x0000_倀䞓ꜙ_x0001__x0000_"/>
      <sheetName val="토목내역서 (ⶌ쌈괅/_x0000_ꠀp_x0000_"/>
      <sheetName val="삼성전기"/>
      <sheetName val="J100"/>
      <sheetName val="Financ. Overview"/>
      <sheetName val="Toolbox"/>
      <sheetName val="变量单"/>
      <sheetName val="시설장비"/>
      <sheetName val="교대시점"/>
      <sheetName val="토적??"/>
      <sheetName val="별제권_정ԯ"/>
      <sheetName val="토적계산서"/>
      <sheetName val="HO ENG MH CAL"/>
      <sheetName val="기초일위"/>
      <sheetName val="식재수량표"/>
      <sheetName val="식재일위"/>
      <sheetName val="예산서新"/>
      <sheetName val="부대(갑)"/>
      <sheetName val="아파트(갑)"/>
      <sheetName val="능률"/>
      <sheetName val="빙축열내역대비입"/>
      <sheetName val="AILC004"/>
      <sheetName val="기존단가 (2)"/>
      <sheetName val="총체보활偤°"/>
      <sheetName val="전 기"/>
      <sheetName val="관로토공집계표"/>
      <sheetName val="가공"/>
      <sheetName val="자재가격"/>
      <sheetName val="내역및"/>
      <sheetName val="공통부'ሀ"/>
      <sheetName val="퇴직금(울산천상)"/>
      <sheetName val="SIL9惥"/>
      <sheetName val="각종장비닑⾂_x0005_"/>
      <sheetName val="각종장비׃⽯"/>
      <sheetName val="수지예산"/>
      <sheetName val="음성방향"/>
      <sheetName val="사  업  비  수  지  예  산  서"/>
      <sheetName val="95M槜で_x0000__x0000_"/>
      <sheetName val="95M槜⿙_x0000__x0000_"/>
      <sheetName val="토목내역서 (도급단"/>
      <sheetName val="[추풍최종.xls]능률(기성/"/>
      <sheetName val="제안서"/>
      <sheetName val="행정표준(1)"/>
      <sheetName val="행정표준(2)"/>
      <sheetName val="설계변경내역서"/>
      <sheetName val="VA_code"/>
      <sheetName val="유입부 (2)"/>
      <sheetName val="유입부"/>
      <sheetName val="Eq. Mobilization"/>
      <sheetName val="HX"/>
      <sheetName val="가정급수관"/>
      <sheetName val="토공운반 내역"/>
      <sheetName val="안산기계장치"/>
      <sheetName val="결재판"/>
      <sheetName val="토목내역서 ("/>
      <sheetName val="토목내역서 (ⶌ쌈괅/"/>
      <sheetName val="내역_FILE"/>
      <sheetName val="당초"/>
      <sheetName val="공정회의자료(월요일 10시까지)"/>
      <sheetName val="2.조명제¬"/>
      <sheetName val="choၒ_x0000__x0000_"/>
      <sheetName val="[추풍최종.xls]A__KDS_PROJECT______2"/>
      <sheetName val="을 2"/>
      <sheetName val="을 1"/>
      <sheetName val="수문卸O"/>
      <sheetName val="교각(P1)수량"/>
      <sheetName val="천방교접속"/>
      <sheetName val="대포2교접속"/>
      <sheetName val="노임(1차)"/>
      <sheetName val="본공사"/>
      <sheetName val="원형1호맨홀토공수량"/>
      <sheetName val="호형별물량"/>
      <sheetName val="95M萘Ä헾〃"/>
      <sheetName val="교대"/>
      <sheetName val="95M_x0000__x0000__x0005__x0000_"/>
      <sheetName val="95M槜〽_x0000__x0000_"/>
      <sheetName val="DATA2000"/>
      <sheetName val="자재테이블"/>
      <sheetName val="상부집계跀"/>
      <sheetName val="소방"/>
      <sheetName val="토공a"/>
      <sheetName val="예빐"/>
      <sheetName val="예酰"/>
      <sheetName val="예쁀"/>
      <sheetName val="cho_x0000__x0000__x0005_"/>
      <sheetName val="Quantity"/>
      <sheetName val="ESCON"/>
      <sheetName val="SITE-E"/>
      <sheetName val="6MONTHS"/>
      <sheetName val="MAIN GATE HOUSE"/>
      <sheetName val="Macro(차단기)"/>
      <sheetName val="RAB AR&amp;STR"/>
      <sheetName val="SEX"/>
      <sheetName val="Xuly Data"/>
      <sheetName val="A6"/>
      <sheetName val="7.3.2.D(BASE)_Sorting"/>
      <sheetName val="WEON"/>
      <sheetName val="1F증기배관 1F蒸汽"/>
      <sheetName val="1F 냉각수배관 1F冷却水"/>
      <sheetName val="RF IW水管"/>
      <sheetName val="3층 RO배관공사 3F RO管道"/>
      <sheetName val="1층드레인배관 1F排液管道"/>
      <sheetName val="3층 POW 배관공사 3F POW管道"/>
      <sheetName val="2F증기배관 2F蒸汽"/>
      <sheetName val="1F 냉수배관  1F冷水管 (改)"/>
      <sheetName val="3F SFW砂滤管"/>
      <sheetName val="RF SFWR砂滤管"/>
      <sheetName val="RF OIL油管"/>
      <sheetName val="RF CW冷却水管"/>
      <sheetName val="3F RHW热回收管"/>
      <sheetName val="3층드레인배관 3F排液管道"/>
      <sheetName val="RF CTD水管"/>
      <sheetName val="2층드레인배관 2F排液管道"/>
      <sheetName val="3F CHW冷冻水管"/>
      <sheetName val="1층2층SFWD 1F2FSFWD"/>
      <sheetName val="3F PCW水管"/>
      <sheetName val="3F Remove 管拆除"/>
      <sheetName val="Para."/>
      <sheetName val="cable산출"/>
      <sheetName val="기초촠ͻ"/>
      <sheetName val="안전관리비내역서"/>
      <sheetName val="7방수수량"/>
      <sheetName val="2수량(조적.미장.타일)"/>
      <sheetName val="준공평가"/>
      <sheetName val="제경비산출서"/>
      <sheetName val="초기화면"/>
      <sheetName val="일위(PN)"/>
      <sheetName val="송전기본"/>
      <sheetName val="CPM챠트"/>
      <sheetName val="1_취수d_x0000_"/>
      <sheetName val="98지급계಺"/>
      <sheetName val="선정요령"/>
      <sheetName val="선정_16"/>
      <sheetName val="선정_26"/>
      <sheetName val="선정_36"/>
      <sheetName val="선정_46"/>
      <sheetName val="선정_56"/>
      <sheetName val="설_계6"/>
      <sheetName val="입출재고현황_(2)6"/>
      <sheetName val="G_R300경비6"/>
      <sheetName val="단면_(2)6"/>
      <sheetName val="1_취수장6"/>
      <sheetName val="7_가스6"/>
      <sheetName val="준검_내역서6"/>
      <sheetName val="BSD_(2)6"/>
      <sheetName val="Sheet1_(2)6"/>
      <sheetName val="EQUIPMENT_-26"/>
      <sheetName val="입출재고현황__2_5"/>
      <sheetName val="소요자금청구서_10월6"/>
      <sheetName val="공사대금_12월6"/>
      <sheetName val="장비_12월6"/>
      <sheetName val="서화12월_6"/>
      <sheetName val="팔팔건기_(2)6"/>
      <sheetName val="IMPEADENCE_MAP_취수장6"/>
      <sheetName val="AIR_SHOWER(3인용)6"/>
      <sheetName val="3_공통공사대비5"/>
      <sheetName val="1_설계조건5"/>
      <sheetName val="현장관리비_산출내역5"/>
      <sheetName val="2_대외공문6"/>
      <sheetName val="DATA_입력란6"/>
      <sheetName val="1__설계조건_2_단면가정_3__하중계산6"/>
      <sheetName val="내역서_6"/>
      <sheetName val="실행내역서_5"/>
      <sheetName val="전차선로_물량표6"/>
      <sheetName val="단가_및_재료비5"/>
      <sheetName val="전화번호DATA_(2001)5"/>
      <sheetName val="8_PILE__(돌출)5"/>
      <sheetName val="Requirement(Work_Crew)5"/>
      <sheetName val="4-3_보온_기본물량집계5"/>
      <sheetName val="토공(우물통,기타)_5"/>
      <sheetName val="실행기성_갑지4"/>
      <sheetName val="unit_44"/>
      <sheetName val="6PILE__(돌출)4"/>
      <sheetName val="플랜트_설치4"/>
      <sheetName val="WEIGHT_LIST4"/>
      <sheetName val="산#2-1_(2)4"/>
      <sheetName val="7_전산해석결과4"/>
      <sheetName val="4_하중4"/>
      <sheetName val="2000,9월_일위4"/>
      <sheetName val="_ｹ-ﾌﾞﾙ4"/>
      <sheetName val="토목내역서_(도급단가)_(2)4"/>
      <sheetName val="MSG_수량4"/>
      <sheetName val="1_전력공사4"/>
      <sheetName val="8_DC4"/>
      <sheetName val="3_전열4"/>
      <sheetName val="2_조명제어4"/>
      <sheetName val="3_34"/>
      <sheetName val="2_입력sheet4"/>
      <sheetName val="귀래_설계_공내역서4"/>
      <sheetName val="_토목_처리장도급내역서_4"/>
      <sheetName val="1_토공4"/>
      <sheetName val="반중력식옹벽3_54"/>
      <sheetName val="아스팔트_포장총괄집계표4"/>
      <sheetName val="별표_4"/>
      <sheetName val="사본_-_b_balju4"/>
      <sheetName val="BEND_LOSS4"/>
      <sheetName val="Customer_Databas4"/>
      <sheetName val="Ext__Stone-P4"/>
      <sheetName val="2000_054"/>
      <sheetName val="총괄집계_4"/>
      <sheetName val="3BL공동구_수량4"/>
      <sheetName val="활성탄_여과지토공4"/>
      <sheetName val="REINF_4"/>
      <sheetName val="_일본대사_관저_누수_보수공사120719_xlsx4"/>
      <sheetName val="일위(거제)_4"/>
      <sheetName val="내역(청마)_(2)4"/>
      <sheetName val="공사_Scope_표지4"/>
      <sheetName val="공사_Scope4"/>
      <sheetName val="PROJECT_BRIEF(EX_NEW)4"/>
      <sheetName val="조건_(A)4"/>
      <sheetName val="세골재__T2_변경_현황4"/>
      <sheetName val="방배동내역_(총괄)4"/>
      <sheetName val="96보완계획7_124"/>
      <sheetName val="상_부4"/>
      <sheetName val="7_PILE__(돌출)4"/>
      <sheetName val="ES대장_양식4"/>
      <sheetName val="실정보고현황_(2)4"/>
      <sheetName val="포항상수도_(2)4"/>
      <sheetName val="시화아파트보증현황_(2)4"/>
      <sheetName val="제출내역_(2)4"/>
      <sheetName val="TRE_TABLE4"/>
      <sheetName val="제수변_수량집계표(보통)4"/>
      <sheetName val="참조_(2)4"/>
      <sheetName val="광통신_견적내역서14"/>
      <sheetName val="목동세대_산출근거4"/>
      <sheetName val="2_단면가정3_모델링4_하중4"/>
      <sheetName val="수_량_명_세_서_-_14"/>
      <sheetName val="1_수인터널4"/>
      <sheetName val="11_1_단면hwp4"/>
      <sheetName val="표__지4"/>
      <sheetName val="도담구내_개소별_명세4"/>
      <sheetName val="4_장비손료2"/>
      <sheetName val="설산1_나2"/>
      <sheetName val="Ⅴ-2_공종별내역1"/>
      <sheetName val="3_하중산정4_지지력2"/>
      <sheetName val="내역서_(2)2"/>
      <sheetName val="단양_00_아파트-세부내역2"/>
      <sheetName val="4_전기1"/>
      <sheetName val="1단지_단위세대_내역서4"/>
      <sheetName val="_1"/>
      <sheetName val="총괄갑_1"/>
      <sheetName val="4_2_1_마루높이_검토1"/>
      <sheetName val="1_개요및면적1"/>
      <sheetName val="3련_BOX1"/>
      <sheetName val="1공구_배수통관_산출근거1"/>
      <sheetName val="Layout_Data_1"/>
      <sheetName val="1_우편집중내역서1"/>
      <sheetName val="5__FIREPROOF1"/>
      <sheetName val="2_주요계수총괄1"/>
      <sheetName val="인건비_1"/>
      <sheetName val="할증_1"/>
      <sheetName val="주공_갑지1"/>
      <sheetName val="A_견적1"/>
      <sheetName val="90_03실행_1"/>
      <sheetName val="내역(최종본4_5)1"/>
      <sheetName val="배수공_시멘트_및_골재량_산출1"/>
      <sheetName val="P_M_별1"/>
      <sheetName val="내역(청마-_(2)1"/>
      <sheetName val="구조______1"/>
      <sheetName val="토목내역서_(도급단가)렀ꔇ砯1"/>
      <sheetName val="환경기계공정표_(3)1"/>
      <sheetName val="VENDOR_LIST1"/>
      <sheetName val="1_전׃1"/>
      <sheetName val="BOX(1_5X1_5)1"/>
      <sheetName val="CABLE_SIZE-31"/>
      <sheetName val="Pier_31"/>
      <sheetName val="분야별_집계표1"/>
      <sheetName val="_공사설정_1"/>
      <sheetName val="빙축열내역대鲀"/>
      <sheetName val="별제권_정ﻔԯ"/>
      <sheetName val="공동도급_지분"/>
      <sheetName val="BSD__2_"/>
      <sheetName val="내역서_표지_"/>
      <sheetName val="Master_Schedule_161025_xlsx"/>
      <sheetName val="조명_"/>
      <sheetName val="토목내역서_(도급단가)_("/>
      <sheetName val="아스팔트_포장총괄집계㕈"/>
      <sheetName val="별제권_정ﻔ?ԯ"/>
      <sheetName val=" 토목 처리장도?_x0005_"/>
      <sheetName val="구조물철거타_x0000__x0000_Ԁ_x0000_"/>
      <sheetName val="9609Aß"/>
      <sheetName val="SO416"/>
      <sheetName val="  한국 AMP ASP-23 판매가격  "/>
      <sheetName val="회차별합계"/>
      <sheetName val="빌딩 안내"/>
      <sheetName val="D-623D"/>
      <sheetName val="바닥_x0000__x0000_Ā_x0000_"/>
      <sheetName val="현관비DATA"/>
      <sheetName val="기초분물량표"/>
      <sheetName val="특별교실"/>
      <sheetName val="공예을"/>
      <sheetName val="설치공사䠍"/>
      <sheetName val="남양시작동자105노65기1.3화1.2"/>
      <sheetName val="BUD¬鐀"/>
      <sheetName val="BUDʬ_x0000_"/>
      <sheetName val="BUDఀ"/>
      <sheetName val="종단Á_xda00_"/>
      <sheetName val="선정_18"/>
      <sheetName val="선정_28"/>
      <sheetName val="선정_38"/>
      <sheetName val="선정_48"/>
      <sheetName val="선정_58"/>
      <sheetName val="입출재고현황_(2)8"/>
      <sheetName val="설_계8"/>
      <sheetName val="7_가스8"/>
      <sheetName val="준검_내역서8"/>
      <sheetName val="BSD_(2)8"/>
      <sheetName val="단면_(2)8"/>
      <sheetName val="1_취수장8"/>
      <sheetName val="G_R300경비8"/>
      <sheetName val="EQUIPMENT_-28"/>
      <sheetName val="소요자금청구서_10월8"/>
      <sheetName val="공사대금_12월8"/>
      <sheetName val="장비_12월8"/>
      <sheetName val="서화12월_8"/>
      <sheetName val="팔팔건기_(2)8"/>
      <sheetName val="2_대외공문8"/>
      <sheetName val="IMPEADENCE_MAP_취수장8"/>
      <sheetName val="입출재고현황__2_7"/>
      <sheetName val="3_공통공사대비7"/>
      <sheetName val="Sheet1_(2)8"/>
      <sheetName val="DATA_입력란8"/>
      <sheetName val="1__설계조건_2_단면가정_3__하중계산8"/>
      <sheetName val="AIR_SHOWER(3인용)8"/>
      <sheetName val="실행내역서_7"/>
      <sheetName val="현장관리비_산출내역7"/>
      <sheetName val="1_설계조건7"/>
      <sheetName val="내역서_8"/>
      <sheetName val="전차선로_물량표8"/>
      <sheetName val="전화번호DATA_(2001)7"/>
      <sheetName val="단가_및_재료비7"/>
      <sheetName val="4-3_보온_기본물량집계7"/>
      <sheetName val="토공(우물통,기타)_7"/>
      <sheetName val="6PILE__(돌출)6"/>
      <sheetName val="Requirement(Work_Crew)7"/>
      <sheetName val="8_PILE__(돌출)7"/>
      <sheetName val="실행기성_갑지6"/>
      <sheetName val="unit_46"/>
      <sheetName val="2000,9월_일위6"/>
      <sheetName val="7_전산해석결과6"/>
      <sheetName val="4_하중6"/>
      <sheetName val="플랜트_설치6"/>
      <sheetName val="토목내역서_(도급단가)_(2)6"/>
      <sheetName val="96보완계획7_126"/>
      <sheetName val="_ｹ-ﾌﾞﾙ6"/>
      <sheetName val="WEIGHT_LIST6"/>
      <sheetName val="산#2-1_(2)6"/>
      <sheetName val="귀래_설계_공내역서6"/>
      <sheetName val="3_36"/>
      <sheetName val="2_입력sheet6"/>
      <sheetName val="반중력식옹벽3_56"/>
      <sheetName val="1_전력공사6"/>
      <sheetName val="8_DC6"/>
      <sheetName val="3_전열6"/>
      <sheetName val="2_조명제어6"/>
      <sheetName val="Customer_Databas6"/>
      <sheetName val="MSG_수량6"/>
      <sheetName val="BEND_LOSS6"/>
      <sheetName val="사본_-_b_balju6"/>
      <sheetName val="아스팔트_포장총괄집계표6"/>
      <sheetName val="1_토공6"/>
      <sheetName val="총괄집계_6"/>
      <sheetName val="별표_6"/>
      <sheetName val="상_부6"/>
      <sheetName val="3BL공동구_수량6"/>
      <sheetName val="_토목_처리장도급내역서_6"/>
      <sheetName val="제출내역_(2)6"/>
      <sheetName val="REINF_6"/>
      <sheetName val="방배동내역_(총괄)6"/>
      <sheetName val="Ext__Stone-P6"/>
      <sheetName val="활성탄_여과지토공6"/>
      <sheetName val="2000_056"/>
      <sheetName val="TRE_TABLE6"/>
      <sheetName val="7_PILE__(돌출)6"/>
      <sheetName val="광통신_견적내역서16"/>
      <sheetName val="_일본대사_관저_누수_보수공사120719_xlsx6"/>
      <sheetName val="세골재__T2_변경_현황6"/>
      <sheetName val="일위(거제)_6"/>
      <sheetName val="내역(청마)_(2)6"/>
      <sheetName val="공사_Scope_표지6"/>
      <sheetName val="공사_Scope6"/>
      <sheetName val="PROJECT_BRIEF(EX_NEW)6"/>
      <sheetName val="조건_(A)6"/>
      <sheetName val="2_단면가정3_모델링4_하중6"/>
      <sheetName val="참조_(2)6"/>
      <sheetName val="1_수인터널6"/>
      <sheetName val="11_1_단면hwp6"/>
      <sheetName val="표__지6"/>
      <sheetName val="목동세대_산출근거6"/>
      <sheetName val="수_량_명_세_서_-_16"/>
      <sheetName val="도담구내_개소별_명세6"/>
      <sheetName val="제수변_수량집계표(보통)6"/>
      <sheetName val="설산1_나4"/>
      <sheetName val="ES대장_양식6"/>
      <sheetName val="실정보고현황_(2)6"/>
      <sheetName val="포항상수도_(2)6"/>
      <sheetName val="시화아파트보증현황_(2)6"/>
      <sheetName val="4_장비손료4"/>
      <sheetName val="1단지_단위세대_내역서6"/>
      <sheetName val="Ⅴ-2_공종별내역3"/>
      <sheetName val="4_2_1_마루높이_검토3"/>
      <sheetName val="내역서_(2)4"/>
      <sheetName val="3_하중산정4_지지력4"/>
      <sheetName val="_3"/>
      <sheetName val="단양_00_아파트-세부내역4"/>
      <sheetName val="4_전기3"/>
      <sheetName val="1_개요및면적3"/>
      <sheetName val="총괄갑_3"/>
      <sheetName val="Layout_Data_3"/>
      <sheetName val="1공구_배수통관_산출근거3"/>
      <sheetName val="1_우편집중내역서3"/>
      <sheetName val="5__FIREPROOF3"/>
      <sheetName val="2_주요계수총괄3"/>
      <sheetName val="할증_3"/>
      <sheetName val="인건비_3"/>
      <sheetName val="3련_BOX3"/>
      <sheetName val="배수공_시멘트_및_골재량_산출3"/>
      <sheetName val="90_03실행_3"/>
      <sheetName val="내역(최종본4_5)3"/>
      <sheetName val="내역(청마-_(2)3"/>
      <sheetName val="주공_갑지3"/>
      <sheetName val="P_M_별3"/>
      <sheetName val="A_견적3"/>
      <sheetName val="구조______3"/>
      <sheetName val="VENDOR_LIST3"/>
      <sheetName val="BOX(1_5X1_5)3"/>
      <sheetName val="토목내역서_(도급단가)렀ꔇ砯3"/>
      <sheetName val="환경기계공정표_(3)3"/>
      <sheetName val="1_전׃3"/>
      <sheetName val="분야별_집계표3"/>
      <sheetName val="_공사설정_3"/>
      <sheetName val="Pier_33"/>
      <sheetName val="CABLE_SIZE-33"/>
      <sheetName val="내역서_표지_2"/>
      <sheetName val="공동도급_지분2"/>
      <sheetName val="Master_Schedule_161025_xlsx2"/>
      <sheetName val="아스팔트_포장총괄집계㕈2"/>
      <sheetName val="기존단가_(2)2"/>
      <sheetName val="상부집계"/>
      <sheetName val="[추풍최종_xls]A__KDS_PROJECT______3"/>
      <sheetName val="날개벽(좌,우=60銠"/>
      <sheetName val="BSD__2_2"/>
      <sheetName val="토목내역서_(Ԁ倀䞓ꜙ"/>
      <sheetName val="토목내역서_(ⶌ쌈괅/ꠀp"/>
      <sheetName val="Financ__Overview2"/>
      <sheetName val="각종장비닑⾂"/>
      <sheetName val="_토목_처리장도㉙"/>
      <sheetName val="선정_ဲ2"/>
      <sheetName val="HO_ENG_MH_CAL2"/>
      <sheetName val="토목내역서_(도급단퍀ӷ"/>
      <sheetName val="조도계산서_(도서)2"/>
      <sheetName val="전_기2"/>
      <sheetName val="(포장)BOQ-실"/>
      <sheetName val="각종장비닑⾂"/>
      <sheetName val="사__업__비__수__지__예__산__서2"/>
      <sheetName val="토목내역서_(도급단2"/>
      <sheetName val="[추풍최종_xls]능률(기성/2"/>
      <sheetName val="횡_연장2"/>
      <sheetName val="날개수량1_52"/>
      <sheetName val="유입부_(2)2"/>
      <sheetName val="Eq__Mobilization2"/>
      <sheetName val="토목내역서_(도급단가)ꗝ1푘ᛐ2"/>
      <sheetName val="토목내역서_(도급단가)Ȍ釈ɡ"/>
      <sheetName val="토공운반_내역2"/>
      <sheetName val="토목내역서_(2"/>
      <sheetName val="토목내역서_(ⶌ쌈괅/2"/>
      <sheetName val="공정회의자료(월요일_10시까지)2"/>
      <sheetName val="2_조명제¬2"/>
      <sheetName val="95M"/>
      <sheetName val="MAIN_GATE_HOUSE2"/>
      <sheetName val="RAB_AR&amp;STR2"/>
      <sheetName val="Xuly_Data2"/>
      <sheetName val="7_3_2_D(BASE)_Sorting2"/>
      <sheetName val="1F증기배관_1F蒸汽2"/>
      <sheetName val="1F_냉각수배관_1F冷却水2"/>
      <sheetName val="RF_IW水管2"/>
      <sheetName val="3층_RO배관공사_3F_RO管道2"/>
      <sheetName val="1층드레인배관_1F排液管道2"/>
      <sheetName val="3층_POW_배관공사_3F_POW管道2"/>
      <sheetName val="2F증기배관_2F蒸汽2"/>
      <sheetName val="1F_냉수배관__1F冷水管_(改)2"/>
      <sheetName val="3F_SFW砂滤管2"/>
      <sheetName val="RF_SFWR砂滤管2"/>
      <sheetName val="RF_OIL油管2"/>
      <sheetName val="RF_CW冷却水管2"/>
      <sheetName val="3F_RHW热回收管2"/>
      <sheetName val="3층드레인배관_3F排液管道2"/>
      <sheetName val="RF_CTD水管2"/>
      <sheetName val="2층드레인배관_2F排液管道2"/>
      <sheetName val="3F_CHW冷冻水管2"/>
      <sheetName val="1층2층SFWD_1F2FSFWD2"/>
      <sheetName val="3F_PCW水管2"/>
      <sheetName val="3F_Remove_管拆除2"/>
      <sheetName val="Para_2"/>
      <sheetName val="cho"/>
      <sheetName val="_토목_처리장도?"/>
      <sheetName val="기존단가_(2)"/>
      <sheetName val="[추풍최종_xls]A__KDS_PROJECT______2"/>
      <sheetName val="Financ__Overview"/>
      <sheetName val="선정_ဲ"/>
      <sheetName val="HO_ENG_MH_CAL"/>
      <sheetName val="조도계산서_(도서)"/>
      <sheetName val="전_기"/>
      <sheetName val="사__업__비__수__지__예__산__서"/>
      <sheetName val="토목내역서_(도급단"/>
      <sheetName val="[추풍최종_xls]능률(기성/"/>
      <sheetName val="횡_연장"/>
      <sheetName val="날개수량1_5"/>
      <sheetName val="유입부_(2)"/>
      <sheetName val="Eq__Mobilization"/>
      <sheetName val="토목내역서_(도급단가)ꗝ1푘ᛐ"/>
      <sheetName val="토공운반_내역"/>
      <sheetName val="토목내역서_("/>
      <sheetName val="토목내역서_(ⶌ쌈괅/"/>
      <sheetName val="공정회의자료(월요일_10시까지)"/>
      <sheetName val="2_조명제¬"/>
      <sheetName val="MAIN_GATE_HOUSE"/>
      <sheetName val="RAB_AR&amp;STR"/>
      <sheetName val="Xuly_Data"/>
      <sheetName val="7_3_2_D(BASE)_Sorting"/>
      <sheetName val="1F증기배관_1F蒸汽"/>
      <sheetName val="1F_냉각수배관_1F冷却水"/>
      <sheetName val="RF_IW水管"/>
      <sheetName val="3층_RO배관공사_3F_RO管道"/>
      <sheetName val="1층드레인배관_1F排液管道"/>
      <sheetName val="3층_POW_배관공사_3F_POW管道"/>
      <sheetName val="2F증기배관_2F蒸汽"/>
      <sheetName val="1F_냉수배관__1F冷水管_(改)"/>
      <sheetName val="3F_SFW砂滤管"/>
      <sheetName val="RF_SFWR砂滤管"/>
      <sheetName val="RF_OIL油管"/>
      <sheetName val="RF_CW冷却水管"/>
      <sheetName val="3F_RHW热回收管"/>
      <sheetName val="3층드레인배관_3F排液管道"/>
      <sheetName val="RF_CTD水管"/>
      <sheetName val="2층드레인배관_2F排液管道"/>
      <sheetName val="3F_CHW冷冻水管"/>
      <sheetName val="1층2층SFWD_1F2FSFWD"/>
      <sheetName val="3F_PCW水管"/>
      <sheetName val="3F_Remove_管拆除"/>
      <sheetName val="Para_"/>
      <sheetName val="선정_17"/>
      <sheetName val="선정_27"/>
      <sheetName val="선정_37"/>
      <sheetName val="선정_47"/>
      <sheetName val="선정_57"/>
      <sheetName val="입출재고현황_(2)7"/>
      <sheetName val="설_계7"/>
      <sheetName val="7_가스7"/>
      <sheetName val="준검_내역서7"/>
      <sheetName val="BSD_(2)7"/>
      <sheetName val="단면_(2)7"/>
      <sheetName val="1_취수장7"/>
      <sheetName val="G_R300경비7"/>
      <sheetName val="EQUIPMENT_-27"/>
      <sheetName val="소요자금청구서_10월7"/>
      <sheetName val="공사대금_12월7"/>
      <sheetName val="장비_12월7"/>
      <sheetName val="서화12월_7"/>
      <sheetName val="팔팔건기_(2)7"/>
      <sheetName val="2_대외공문7"/>
      <sheetName val="IMPEADENCE_MAP_취수장7"/>
      <sheetName val="입출재고현황__2_6"/>
      <sheetName val="3_공통공사대비6"/>
      <sheetName val="Sheet1_(2)7"/>
      <sheetName val="DATA_입력란7"/>
      <sheetName val="1__설계조건_2_단면가정_3__하중계산7"/>
      <sheetName val="AIR_SHOWER(3인용)7"/>
      <sheetName val="실행내역서_6"/>
      <sheetName val="현장관리비_산출내역6"/>
      <sheetName val="1_설계조건6"/>
      <sheetName val="내역서_7"/>
      <sheetName val="전차선로_물량표7"/>
      <sheetName val="전화번호DATA_(2001)6"/>
      <sheetName val="단가_및_재료비6"/>
      <sheetName val="4-3_보온_기본물량집계6"/>
      <sheetName val="토공(우물통,기타)_6"/>
      <sheetName val="6PILE__(돌출)5"/>
      <sheetName val="Requirement(Work_Crew)6"/>
      <sheetName val="8_PILE__(돌출)6"/>
      <sheetName val="실행기성_갑지5"/>
      <sheetName val="unit_45"/>
      <sheetName val="2000,9월_일위5"/>
      <sheetName val="7_전산해석결과5"/>
      <sheetName val="4_하중5"/>
      <sheetName val="플랜트_설치5"/>
      <sheetName val="토목내역서_(도급단가)_(2)5"/>
      <sheetName val="96보완계획7_125"/>
      <sheetName val="_ｹ-ﾌﾞﾙ5"/>
      <sheetName val="WEIGHT_LIST5"/>
      <sheetName val="산#2-1_(2)5"/>
      <sheetName val="귀래_설계_공내역서5"/>
      <sheetName val="3_35"/>
      <sheetName val="2_입력sheet5"/>
      <sheetName val="반중력식옹벽3_55"/>
      <sheetName val="1_전력공사5"/>
      <sheetName val="8_DC5"/>
      <sheetName val="3_전열5"/>
      <sheetName val="2_조명제어5"/>
      <sheetName val="Customer_Databas5"/>
      <sheetName val="MSG_수량5"/>
      <sheetName val="BEND_LOSS5"/>
      <sheetName val="사본_-_b_balju5"/>
      <sheetName val="아스팔트_포장총괄집계표5"/>
      <sheetName val="1_토공5"/>
      <sheetName val="총괄집계_5"/>
      <sheetName val="별표_5"/>
      <sheetName val="상_부5"/>
      <sheetName val="3BL공동구_수량5"/>
      <sheetName val="_토목_처리장도급내역서_5"/>
      <sheetName val="제출내역_(2)5"/>
      <sheetName val="REINF_5"/>
      <sheetName val="방배동내역_(총괄)5"/>
      <sheetName val="Ext__Stone-P5"/>
      <sheetName val="활성탄_여과지토공5"/>
      <sheetName val="2000_055"/>
      <sheetName val="TRE_TABLE5"/>
      <sheetName val="7_PILE__(돌출)5"/>
      <sheetName val="광통신_견적내역서15"/>
      <sheetName val="_일본대사_관저_누수_보수공사120719_xlsx5"/>
      <sheetName val="세골재__T2_변경_현황5"/>
      <sheetName val="일위(거제)_5"/>
      <sheetName val="내역(청마)_(2)5"/>
      <sheetName val="공사_Scope_표지5"/>
      <sheetName val="공사_Scope5"/>
      <sheetName val="PROJECT_BRIEF(EX_NEW)5"/>
      <sheetName val="조건_(A)5"/>
      <sheetName val="2_단면가정3_모델링4_하중5"/>
      <sheetName val="참조_(2)5"/>
      <sheetName val="1_수인터널5"/>
      <sheetName val="11_1_단면hwp5"/>
      <sheetName val="표__지5"/>
      <sheetName val="목동세대_산출근거5"/>
      <sheetName val="수_량_명_세_서_-_15"/>
      <sheetName val="도담구내_개소별_명세5"/>
      <sheetName val="제수변_수량집계표(보통)5"/>
      <sheetName val="설산1_나3"/>
      <sheetName val="ES대장_양식5"/>
      <sheetName val="실정보고현황_(2)5"/>
      <sheetName val="포항상수도_(2)5"/>
      <sheetName val="시화아파트보증현황_(2)5"/>
      <sheetName val="4_장비손료3"/>
      <sheetName val="1단지_단위세대_내역서5"/>
      <sheetName val="Ⅴ-2_공종별내역2"/>
      <sheetName val="4_2_1_마루높이_검토2"/>
      <sheetName val="내역서_(2)3"/>
      <sheetName val="3_하중산정4_지지력3"/>
      <sheetName val="_2"/>
      <sheetName val="단양_00_아파트-세부내역3"/>
      <sheetName val="4_전기2"/>
      <sheetName val="1_개요및면적2"/>
      <sheetName val="총괄갑_2"/>
      <sheetName val="Layout_Data_2"/>
      <sheetName val="1공구_배수통관_산출근거2"/>
      <sheetName val="1_우편집중내역서2"/>
      <sheetName val="5__FIREPROOF2"/>
      <sheetName val="2_주요계수총괄2"/>
      <sheetName val="할증_2"/>
      <sheetName val="인건비_2"/>
      <sheetName val="3련_BOX2"/>
      <sheetName val="배수공_시멘트_및_골재량_산출2"/>
      <sheetName val="90_03실행_2"/>
      <sheetName val="내역(최종본4_5)2"/>
      <sheetName val="내역(청마-_(2)2"/>
      <sheetName val="주공_갑지2"/>
      <sheetName val="P_M_별2"/>
      <sheetName val="A_견적2"/>
      <sheetName val="구조______2"/>
      <sheetName val="VENDOR_LIST2"/>
      <sheetName val="BOX(1_5X1_5)2"/>
      <sheetName val="토목내역서_(도급단가)렀ꔇ砯2"/>
      <sheetName val="환경기계공정표_(3)2"/>
      <sheetName val="1_전׃2"/>
      <sheetName val="분야별_집계표2"/>
      <sheetName val="_공사설정_2"/>
      <sheetName val="Pier_32"/>
      <sheetName val="CABLE_SIZE-32"/>
      <sheetName val="내역서_표지_1"/>
      <sheetName val="공동도급_지분1"/>
      <sheetName val="Master_Schedule_161025_xlsx1"/>
      <sheetName val="아스팔트_포장총괄집계㕈1"/>
      <sheetName val="기존단가_(2)1"/>
      <sheetName val="[추풍최종_xls]A__KDS_PROJECT______1"/>
      <sheetName val="BSD__2_1"/>
      <sheetName val="Financ__Overview1"/>
      <sheetName val="선정_ဲ1"/>
      <sheetName val="HO_ENG_MH_CAL1"/>
      <sheetName val="조도계산서_(도서)1"/>
      <sheetName val="전_기1"/>
      <sheetName val="사__업__비__수__지__예__산__서1"/>
      <sheetName val="토목내역서_(도급단1"/>
      <sheetName val="[추풍최종_xls]능률(기성/1"/>
      <sheetName val="횡_연장1"/>
      <sheetName val="날개수량1_51"/>
      <sheetName val="유입부_(2)1"/>
      <sheetName val="Eq__Mobilization1"/>
      <sheetName val="토목내역서_(도급단가)ꗝ1푘ᛐ1"/>
      <sheetName val="토공운반_내역1"/>
      <sheetName val="토목내역서_(1"/>
      <sheetName val="토목내역서_(ⶌ쌈괅/1"/>
      <sheetName val="공정회의자료(월요일_10시까지)1"/>
      <sheetName val="2_조명제¬1"/>
      <sheetName val="MAIN_GATE_HOUSE1"/>
      <sheetName val="RAB_AR&amp;STR1"/>
      <sheetName val="Xuly_Data1"/>
      <sheetName val="7_3_2_D(BASE)_Sorting1"/>
      <sheetName val="1F증기배관_1F蒸汽1"/>
      <sheetName val="1F_냉각수배관_1F冷却水1"/>
      <sheetName val="RF_IW水管1"/>
      <sheetName val="3층_RO배관공사_3F_RO管道1"/>
      <sheetName val="1층드레인배관_1F排液管道1"/>
      <sheetName val="3층_POW_배관공사_3F_POW管道1"/>
      <sheetName val="2F증기배관_2F蒸汽1"/>
      <sheetName val="1F_냉수배관__1F冷水管_(改)1"/>
      <sheetName val="3F_SFW砂滤管1"/>
      <sheetName val="RF_SFWR砂滤管1"/>
      <sheetName val="RF_OIL油管1"/>
      <sheetName val="RF_CW冷却水管1"/>
      <sheetName val="3F_RHW热回收管1"/>
      <sheetName val="3층드레인배관_3F排液管道1"/>
      <sheetName val="RF_CTD水管1"/>
      <sheetName val="2층드레인배관_2F排液管道1"/>
      <sheetName val="3F_CHW冷冻水管1"/>
      <sheetName val="1층2층SFWD_1F2FSFWD1"/>
      <sheetName val="3F_PCW水管1"/>
      <sheetName val="3F_Remove_管拆除1"/>
      <sheetName val="Para_1"/>
      <sheetName val="대로"/>
      <sheetName val="코드²"/>
      <sheetName val="본선 토공 분배표"/>
      <sheetName val="1차 내역서"/>
      <sheetName val="선급금신청서"/>
      <sheetName val="방배동내역(리라_x0000_"/>
      <sheetName val="1층"/>
      <sheetName val="백암비스타내역"/>
      <sheetName val="일위대가-2"/>
      <sheetName val="재료비단가(VALVE泘"/>
      <sheetName val="광꣒ô倀"/>
      <sheetName val="코드鄃"/>
      <sheetName val="맨홀토공(_x0000__x0000_"/>
      <sheetName val="증감분ﾈ"/>
      <sheetName val="예산조서"/>
      <sheetName val="1차설계변경내역"/>
      <sheetName val="철근량"/>
      <sheetName val="현장배관물량집계"/>
      <sheetName val="현장SUPP'T물량집계"/>
      <sheetName val="Valve집계"/>
      <sheetName val="현장배관물량"/>
      <sheetName val="현장집계3"/>
      <sheetName val="(포장)BOQ-실_x0005_"/>
      <sheetName val="(포장)BOQ-실"/>
      <sheetName val="건축공사집_x0000__x0000_"/>
      <sheetName val="유형처분"/>
      <sheetName val="견적서세부내용"/>
      <sheetName val="견적내용입력"/>
      <sheetName val="발신정보"/>
      <sheetName val="입적6-10"/>
      <sheetName val="공사물량총량집계"/>
      <sheetName val="[추풍최종.xls][추풍최종.xls]능률(기성/"/>
      <sheetName val="95년12월말"/>
      <sheetName val="실적02"/>
      <sheetName val="전체_1설계"/>
      <sheetName val="자재대"/>
      <sheetName val="sum1 (2)"/>
      <sheetName val="적용건축"/>
      <sheetName val="부하"/>
      <sheetName val="BUD劚_x0010_"/>
      <sheetName val="확인서"/>
      <sheetName val="[추풍최종.xls]A__KDS_PROJECT______3"/>
      <sheetName val="참조"/>
      <sheetName val="기둥"/>
      <sheetName val="설계서(본관)"/>
      <sheetName val="[추풍최종.xls]A__KDS_PROJECT______4"/>
      <sheetName val="[추풍최종.xls]A__KDS_PROJECT______5"/>
      <sheetName val="[추풍최종.xls]A__KDS_PROJECT______6"/>
      <sheetName val="[추풍최종.xls]A__KDS_PROJECT______7"/>
      <sheetName val="[추풍최종.xls]A__KDS_PROJECT______8"/>
      <sheetName val="[추풍최종.xls]A__KDS_PROJECT______9"/>
      <sheetName val="[추풍최종.xls]A__KDS_PROJECT_____10"/>
      <sheetName val="[추풍최종.xls]A__KDS_PROJECT_____11"/>
      <sheetName val="[추풍최종.xls]A__KDS_PROJECT_____12"/>
      <sheetName val="[추풍최종.xls]A__KDS_PROJECT_____13"/>
      <sheetName val="[추풍최종.xls]A__KDS_PROJECT_____14"/>
      <sheetName val="[추풍최종.xls]A__KDS_PROJECT_____16"/>
      <sheetName val="[추풍최종.xls]A__KDS_PROJECT_____15"/>
      <sheetName val="[추풍최종.xls]A__KDS_PROJECT_____17"/>
      <sheetName val="지수적용공사비내역서"/>
      <sheetName val="구조물철거타공정이"/>
      <sheetName val="구조물철거타공정이쀅"/>
      <sheetName val="NAI"/>
      <sheetName val="입력시트"/>
      <sheetName val="단가적용"/>
      <sheetName val="주소"/>
      <sheetName val="구조물철거ꠀ澿︀˕԰"/>
      <sheetName val="광산내역"/>
      <sheetName val="기성구분내역"/>
      <sheetName val="공문(윤일)(1회)"/>
      <sheetName val="건축공사"/>
      <sheetName val="기계설비공사"/>
      <sheetName val="전기공사"/>
      <sheetName val="소방설비공사"/>
      <sheetName val="토공및가시설공사"/>
      <sheetName val="조경및부대공사"/>
      <sheetName val="제수_x0000__x0000_䜸"/>
      <sheetName val="EXPENSE"/>
      <sheetName val="설치공사"/>
      <sheetName val="토목내역서 (도급단가)Ȍ"/>
      <sheetName val="CODE2"/>
      <sheetName val="94D"/>
      <sheetName val="95D"/>
      <sheetName val="2.입력濐̉Ĉ_xdb18_"/>
      <sheetName val="SUM"/>
      <sheetName val="BSM9601"/>
      <sheetName val="HCDec05"/>
      <sheetName val="온도cycle"/>
      <sheetName val="제출견적(을)"/>
      <sheetName val="투자효율분석"/>
      <sheetName val="일위대가D"/>
      <sheetName val="건축원가계산서"/>
      <sheetName val="평_x0000_"/>
      <sheetName val="인건-측정"/>
      <sheetName val="0207집계"/>
      <sheetName val="토공총_x0000__x0000_"/>
      <sheetName val="간지1"/>
      <sheetName val="1.사유서"/>
      <sheetName val="간지2"/>
      <sheetName val="간지3"/>
      <sheetName val="부재별집계표"/>
      <sheetName val="도면"/>
      <sheetName val="관공일위대가"/>
      <sheetName val="원가계산"/>
      <sheetName val="도로구조공사비"/>
      <sheetName val="아스팔트 포장총괄집계_x0000_"/>
      <sheetName val="STAND20"/>
      <sheetName val="1.설계기준"/>
      <sheetName val="앞면인쇄후180도_회전"/>
      <sheetName val="설계흐름도"/>
      <sheetName val="CONCRETE"/>
      <sheetName val="ORIGN"/>
      <sheetName val="XXXXXX"/>
      <sheetName val="1.원가계산서"/>
      <sheetName val="2.총괄집계표"/>
      <sheetName val="3.기계집계표"/>
      <sheetName val="3-1내역서"/>
      <sheetName val="3-2정산내역서"/>
      <sheetName val="4.강재류집계"/>
      <sheetName val="4.강재류집계 (2)"/>
      <sheetName val="4-1.강재류내역"/>
      <sheetName val="4-1.강재류내역 (2)"/>
      <sheetName val="5.기계제어집계"/>
      <sheetName val="5.기계제어집계(정산)"/>
      <sheetName val="5-1.기계제어공사"/>
      <sheetName val="5-2.제어반제작"/>
      <sheetName val="5-3.추가전가공사(정산)"/>
      <sheetName val="자재/_x0000_"/>
      <sheetName val="자재 집계표"/>
      <sheetName val="용집"/>
      <sheetName val="설치공사"/>
      <sheetName val="옥외배관_x0000__x0000_Ԁ_x0000_"/>
      <sheetName val="[추풍최종.xls]A__KDS_PROJECT_____18"/>
      <sheetName val="상부ﶻ%_x0000_"/>
      <sheetName val="상부৘¯"/>
      <sheetName val="각종장비전압강하&lt;_x0000_"/>
      <sheetName val="각종장비전압강하_x0000__x0000_"/>
      <sheetName val="각종장비전압강하ú_x0000_"/>
      <sheetName val="공사개요(¡Ԁ䀀횶_1"/>
      <sheetName val="__한국_AMP_ASP-23_판매가격__"/>
      <sheetName val="빌딩_안내"/>
      <sheetName val="1차_내역서"/>
      <sheetName val="각종장비_x0000__x0000__x0000__x0000__x0000__x0000_"/>
      <sheetName val="MS_x0000__x0000_Ƿ_x0000_"/>
      <sheetName val="공사개요 (2)"/>
      <sheetName val="[추풍최종.xls]A__KDS_PROJECT_____19"/>
      <sheetName val="[추풍최종.xls]A__KDS_PROJECT_____21"/>
      <sheetName val="[추풍최종.xls]A__KDS_PROJECT_____20"/>
    </sheetNames>
    <sheetDataSet>
      <sheetData sheetId="0"/>
      <sheetData sheetId="1" refreshError="1"/>
      <sheetData sheetId="2" refreshError="1"/>
      <sheetData sheetId="3" refreshError="1"/>
      <sheetData sheetId="4"/>
      <sheetData sheetId="5" refreshError="1"/>
      <sheetData sheetId="6" refreshError="1"/>
      <sheetData sheetId="7"/>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sheetData sheetId="1394"/>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refreshError="1"/>
      <sheetData sheetId="1707" refreshError="1"/>
      <sheetData sheetId="1708" refreshError="1"/>
      <sheetData sheetId="1709" refreshError="1"/>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sheetData sheetId="1746"/>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sheetData sheetId="1788" refreshError="1"/>
      <sheetData sheetId="1789" refreshError="1"/>
      <sheetData sheetId="1790" refreshError="1"/>
      <sheetData sheetId="1791" refreshError="1"/>
      <sheetData sheetId="1792" refreshError="1"/>
      <sheetData sheetId="1793" refreshError="1"/>
      <sheetData sheetId="1794" refreshError="1"/>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sheetData sheetId="2091"/>
      <sheetData sheetId="2092"/>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refreshError="1"/>
      <sheetData sheetId="2447" refreshError="1"/>
      <sheetData sheetId="2448" refreshError="1"/>
      <sheetData sheetId="2449"/>
      <sheetData sheetId="2450" refreshError="1"/>
      <sheetData sheetId="2451"/>
      <sheetData sheetId="2452"/>
      <sheetData sheetId="2453" refreshError="1"/>
      <sheetData sheetId="2454"/>
      <sheetData sheetId="2455" refreshError="1"/>
      <sheetData sheetId="2456" refreshError="1"/>
      <sheetData sheetId="2457" refreshError="1"/>
      <sheetData sheetId="2458" refreshError="1"/>
      <sheetData sheetId="2459" refreshError="1"/>
      <sheetData sheetId="2460" refreshError="1"/>
      <sheetData sheetId="2461" refreshError="1"/>
      <sheetData sheetId="2462"/>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sheetData sheetId="2472" refreshError="1"/>
      <sheetData sheetId="2473" refreshError="1"/>
      <sheetData sheetId="2474" refreshError="1"/>
      <sheetData sheetId="2475" refreshError="1"/>
      <sheetData sheetId="2476" refreshError="1"/>
      <sheetData sheetId="2477"/>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sheetData sheetId="2505" refreshError="1"/>
      <sheetData sheetId="2506"/>
      <sheetData sheetId="2507"/>
      <sheetData sheetId="2508" refreshError="1"/>
      <sheetData sheetId="2509" refreshError="1"/>
      <sheetData sheetId="2510" refreshError="1"/>
      <sheetData sheetId="2511" refreshError="1"/>
      <sheetData sheetId="2512"/>
      <sheetData sheetId="2513" refreshError="1"/>
      <sheetData sheetId="2514" refreshError="1"/>
      <sheetData sheetId="2515" refreshError="1"/>
      <sheetData sheetId="2516" refreshError="1"/>
      <sheetData sheetId="2517" refreshError="1"/>
      <sheetData sheetId="2518" refreshError="1"/>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sheetData sheetId="2754"/>
      <sheetData sheetId="2755"/>
      <sheetData sheetId="2756"/>
      <sheetData sheetId="2757"/>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sheetData sheetId="2782"/>
      <sheetData sheetId="2783" refreshError="1"/>
      <sheetData sheetId="2784" refreshError="1"/>
      <sheetData sheetId="2785" refreshError="1"/>
      <sheetData sheetId="2786" refreshError="1"/>
      <sheetData sheetId="2787"/>
      <sheetData sheetId="2788"/>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sheetData sheetId="2805"/>
      <sheetData sheetId="2806"/>
      <sheetData sheetId="2807"/>
      <sheetData sheetId="2808"/>
      <sheetData sheetId="2809"/>
      <sheetData sheetId="2810"/>
      <sheetData sheetId="281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sheetData sheetId="2833"/>
      <sheetData sheetId="2834"/>
      <sheetData sheetId="2835"/>
      <sheetData sheetId="2836"/>
      <sheetData sheetId="2837"/>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refreshError="1"/>
      <sheetData sheetId="2864" refreshError="1"/>
      <sheetData sheetId="2865" refreshError="1"/>
      <sheetData sheetId="2866" refreshError="1"/>
      <sheetData sheetId="2867" refreshError="1"/>
      <sheetData sheetId="2868"/>
      <sheetData sheetId="2869" refreshError="1"/>
      <sheetData sheetId="2870" refreshError="1"/>
      <sheetData sheetId="2871" refreshError="1"/>
      <sheetData sheetId="2872" refreshError="1"/>
      <sheetData sheetId="2873" refreshError="1"/>
      <sheetData sheetId="2874"/>
      <sheetData sheetId="2875" refreshError="1"/>
      <sheetData sheetId="2876" refreshError="1"/>
      <sheetData sheetId="2877" refreshError="1"/>
      <sheetData sheetId="2878" refreshError="1"/>
      <sheetData sheetId="2879" refreshError="1"/>
      <sheetData sheetId="2880" refreshError="1"/>
      <sheetData sheetId="2881"/>
      <sheetData sheetId="2882"/>
      <sheetData sheetId="288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요율"/>
      <sheetName val="산출"/>
      <sheetName val="집계"/>
      <sheetName val="내역"/>
      <sheetName val="입찰안"/>
      <sheetName val="대구강동초-최종(제출용)"/>
      <sheetName val="IMPEADENCE MAP 취수장"/>
      <sheetName val="#REF"/>
      <sheetName val="설 계"/>
      <sheetName val="입출재고현황 (2)"/>
      <sheetName val="합의경상"/>
      <sheetName val="기본DATA"/>
      <sheetName val="수량산출"/>
      <sheetName val="DAT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
      <sheetName val="내역서"/>
      <sheetName val="기기품셈내역"/>
      <sheetName val="재료비산출"/>
      <sheetName val="단가비교"/>
      <sheetName val="동성"/>
      <sheetName val="한일"/>
      <sheetName val="국제"/>
      <sheetName val="기성금내역서"/>
      <sheetName val="EP0618"/>
      <sheetName val="부서현황"/>
      <sheetName val="sw1"/>
      <sheetName val="NOMUBI"/>
      <sheetName val="B부대공"/>
      <sheetName val="교각계산"/>
      <sheetName val="개소별수량산출"/>
      <sheetName val="부산여자고등학교 방송장치D-2"/>
      <sheetName val="#REF"/>
      <sheetName val="일위대가(계측기설치)"/>
      <sheetName val="우수"/>
      <sheetName val="우수공"/>
      <sheetName val="969910( R)"/>
      <sheetName val="현장관리비 산출내역"/>
      <sheetName val="불출요청"/>
      <sheetName val="토공"/>
      <sheetName val="부하계산서"/>
      <sheetName val="기본DATA"/>
      <sheetName val="전기공사일위대가"/>
      <sheetName val="집계"/>
      <sheetName val="직노"/>
      <sheetName val="기본일위"/>
      <sheetName val="패널"/>
      <sheetName val="내역서2안"/>
      <sheetName val="실행내역"/>
      <sheetName val="내역서1"/>
      <sheetName val="교각1"/>
      <sheetName val="일위"/>
      <sheetName val="오억미만"/>
      <sheetName val="전기일위대가"/>
      <sheetName val="환율"/>
      <sheetName val="지명송금"/>
      <sheetName val="영창26"/>
      <sheetName val="입찰안"/>
      <sheetName val="BASIC (2)"/>
      <sheetName val="요율"/>
      <sheetName val="한일양산"/>
      <sheetName val="내역"/>
      <sheetName val="48전력선로일위"/>
      <sheetName val="48일위(기존)"/>
      <sheetName val="가도공"/>
      <sheetName val="총괄"/>
      <sheetName val="IMPEADENCE MAP 취수장"/>
      <sheetName val="간선계산"/>
      <sheetName val="2F 회의실견적(5_14 일대)"/>
      <sheetName val="DATA"/>
      <sheetName val="집수정(600-700)"/>
      <sheetName val="AS복구"/>
      <sheetName val="중기터파기"/>
      <sheetName val="변수값"/>
      <sheetName val="중기상차"/>
      <sheetName val="자재단가비교표"/>
      <sheetName val="상수도토공집계표"/>
      <sheetName val="계산중"/>
      <sheetName val="횡배위치"/>
      <sheetName val="노임단가"/>
      <sheetName val="갑지1"/>
      <sheetName val="GAEYO"/>
      <sheetName val="Sheet3"/>
      <sheetName val="Sheet1"/>
      <sheetName val="도장면적"/>
      <sheetName val="단중표"/>
      <sheetName val="공사비예산서(토목분)"/>
      <sheetName val="상 부"/>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공비"/>
      <sheetName val="설명서"/>
      <sheetName val="갑지"/>
      <sheetName val="내역갑지"/>
      <sheetName val="산출내역서집계표"/>
      <sheetName val="내역서"/>
      <sheetName val="Bid_Detail"/>
      <sheetName val="관기성공.내"/>
      <sheetName val="공사비예산서(토목분)"/>
      <sheetName val="간선계산"/>
      <sheetName val="물가자료"/>
      <sheetName val="Project Brief"/>
      <sheetName val="ITEM"/>
      <sheetName val="당초수량"/>
      <sheetName val="교각1"/>
      <sheetName val="계화배수(3대)"/>
      <sheetName val="관급자재"/>
      <sheetName val="기본"/>
      <sheetName val="guard(mac)"/>
      <sheetName val="정렬"/>
      <sheetName val="양수장(기계)"/>
      <sheetName val="노임단가"/>
      <sheetName val="공작물조직표(용배수)"/>
      <sheetName val="COPING"/>
      <sheetName val="CODE"/>
      <sheetName val="산출내역서"/>
      <sheetName val="VV보온LINK"/>
      <sheetName val="FIT보온LINK"/>
      <sheetName val="1.설계조건"/>
      <sheetName val="수로교총재료집계"/>
      <sheetName val="금액"/>
      <sheetName val="EACT10"/>
      <sheetName val="점수계산1-2"/>
      <sheetName val="송라터널총괄"/>
      <sheetName val="매원개착터널총괄"/>
      <sheetName val="변경총괄지(1)"/>
      <sheetName val="Sheet5"/>
      <sheetName val="FACTOR"/>
      <sheetName val="TONGKE3p "/>
      <sheetName val="TDTKP"/>
      <sheetName val="K-16 (실행)"/>
      <sheetName val="LEGEND"/>
      <sheetName val="입찰안"/>
      <sheetName val="요율"/>
      <sheetName val="단중표"/>
      <sheetName val="Breakdown"/>
      <sheetName val="UnitRate"/>
      <sheetName val="인사자료총집계"/>
      <sheetName val="입출재고현황 (2)"/>
      <sheetName val="기둥"/>
      <sheetName val="저판(버림100)"/>
      <sheetName val="내역(구조물)"/>
      <sheetName val="별표 "/>
      <sheetName val="단면 (2)"/>
      <sheetName val="하중"/>
      <sheetName val="대전노은1차_조적_집계표"/>
      <sheetName val="2000년1차"/>
      <sheetName val="카메라"/>
      <sheetName val="도장수량(하1)"/>
      <sheetName val="주형"/>
      <sheetName val="정부노임단가"/>
      <sheetName val="CLAUSE"/>
      <sheetName val="1-1"/>
      <sheetName val="Apt내역"/>
      <sheetName val="설정"/>
      <sheetName val="COA-17"/>
      <sheetName val="C-18"/>
      <sheetName val="조직"/>
      <sheetName val="배수관접합및부설  "/>
      <sheetName val="열린교실"/>
      <sheetName val="조건표"/>
      <sheetName val="제직재"/>
      <sheetName val="01"/>
      <sheetName val="BSD (2)"/>
      <sheetName val="안정검토"/>
      <sheetName val="Sheet1"/>
      <sheetName val="총괄표"/>
      <sheetName val="적용률"/>
      <sheetName val="부표총괄"/>
      <sheetName val="전차선로 물량표"/>
      <sheetName val="조건입력"/>
      <sheetName val="조건입력(2)"/>
      <sheetName val="장비선정"/>
      <sheetName val="wall"/>
      <sheetName val="양산물금"/>
      <sheetName val="단위집계표"/>
      <sheetName val="토목내역서 (도급단가)"/>
      <sheetName val="B부대공"/>
      <sheetName val="6차2회변경내역서"/>
      <sheetName val="Imp-Data"/>
      <sheetName val="하수실행"/>
      <sheetName val="A-4"/>
      <sheetName val="위치조서"/>
      <sheetName val="제수변수량H2.15"/>
      <sheetName val="_공기변수량"/>
      <sheetName val="Sheet3"/>
      <sheetName val="Sheet2"/>
      <sheetName val="재료집계"/>
      <sheetName val="배수통관토공수량"/>
      <sheetName val="내역"/>
      <sheetName val="1SGATE97"/>
      <sheetName val="공사내역"/>
      <sheetName val="빙장비사양"/>
      <sheetName val="인건비"/>
      <sheetName val="터널조도"/>
      <sheetName val="교각계산"/>
      <sheetName val="부대공"/>
      <sheetName val="일위대가(계측기설치)"/>
      <sheetName val="인건-측정"/>
      <sheetName val="수량산출"/>
      <sheetName val="Sheet6"/>
      <sheetName val="Sheet1 (2)"/>
      <sheetName val="원가(원도급.하도급)"/>
      <sheetName val="부관맨홀조서"/>
      <sheetName val="부산4"/>
      <sheetName val="물량산출 (전력간선,전열)"/>
      <sheetName val="물량산출 (전등)"/>
      <sheetName val="부영5블럭-1"/>
      <sheetName val="자판실행"/>
      <sheetName val="상수도토공집계표"/>
      <sheetName val="DATA"/>
      <sheetName val="일위목록"/>
      <sheetName val="품셈총괄표"/>
      <sheetName val="Y-WORK"/>
      <sheetName val="단가표"/>
      <sheetName val="목록"/>
      <sheetName val="설계예산2"/>
      <sheetName val="Macro(전선)"/>
      <sheetName val="자재단가비교표"/>
      <sheetName val="PROJECT BRIEF(EX.NEW)"/>
      <sheetName val="노임"/>
      <sheetName val="북제주원가"/>
      <sheetName val="플랜트 설치"/>
      <sheetName val="Summary Sheets"/>
      <sheetName val="일위대가"/>
      <sheetName val="삼성전기"/>
      <sheetName val="서울산업대(토)"/>
      <sheetName val="2000전체분"/>
      <sheetName val="원형1호맨홀토공수량"/>
      <sheetName val="횡배수관토공수량"/>
      <sheetName val="일위총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맨홀토공산출"/>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전체공사"/>
      <sheetName val="인천4(총괄표)"/>
      <sheetName val="기계갑"/>
      <sheetName val="기계집계"/>
      <sheetName val="기계내역"/>
      <sheetName val="소방계갑 "/>
      <sheetName val="소방집계1"/>
      <sheetName val="소방내역"/>
      <sheetName val="원가계산서"/>
      <sheetName val="내역서 (2)"/>
      <sheetName val="일위대가  (2)"/>
      <sheetName val="원가계산서(최초) (2)"/>
      <sheetName val="집계표 (2)"/>
      <sheetName val="일위대가목록표 (2)"/>
      <sheetName val="Sheet1"/>
      <sheetName val="Sheet2"/>
      <sheetName val="Sheet3"/>
      <sheetName val="EMST10"/>
      <sheetName val="1월"/>
      <sheetName val="3월"/>
      <sheetName val="직공비"/>
      <sheetName val="2000년1차"/>
      <sheetName val="CODE"/>
      <sheetName val="SLAB&quot;1&quot;"/>
      <sheetName val="Hw-CV"/>
      <sheetName val="전기"/>
      <sheetName val="guard(mac)"/>
      <sheetName val="부안일위"/>
      <sheetName val="부대내역"/>
      <sheetName val="input"/>
      <sheetName val="건축-물가변동"/>
      <sheetName val="품셈표"/>
      <sheetName val="COPING"/>
      <sheetName val="1-1"/>
      <sheetName val="단가"/>
      <sheetName val="200"/>
      <sheetName val="을지"/>
      <sheetName val="별표집계"/>
      <sheetName val="삼성전기"/>
      <sheetName val="Sheet1 (2)"/>
      <sheetName val="입출재고현황 (2)"/>
      <sheetName val="건축미장"/>
      <sheetName val="건축미장내역"/>
      <sheetName val="1-4일위대가목차"/>
      <sheetName val="입찰안"/>
      <sheetName val="1호인버트수량"/>
      <sheetName val="내역표지"/>
      <sheetName val="산출내역서집계표"/>
      <sheetName val="조건표"/>
      <sheetName val="내역서적용수량"/>
      <sheetName val="중기가격"/>
      <sheetName val="공통가설"/>
      <sheetName val="설계"/>
      <sheetName val="오억미만"/>
      <sheetName val="원가입력"/>
      <sheetName val="토목"/>
      <sheetName val="배수장공사비명세서"/>
      <sheetName val="총 원가계산"/>
      <sheetName val="집계표"/>
      <sheetName val="건축"/>
      <sheetName val="물가자료"/>
      <sheetName val="공사내역"/>
      <sheetName val="남양시작동자105노65기1.3화1.2"/>
      <sheetName val="토공사"/>
      <sheetName val="기자재비"/>
      <sheetName val="COA-17"/>
      <sheetName val="C-18"/>
      <sheetName val="내역서"/>
      <sheetName val="일위목록"/>
      <sheetName val="을"/>
      <sheetName val="점수계산1-2"/>
      <sheetName val="목록"/>
      <sheetName val="gyun"/>
      <sheetName val="간선계산"/>
      <sheetName val="토목내역서"/>
      <sheetName val="M1"/>
      <sheetName val="관기성공.내"/>
      <sheetName val="FAX"/>
      <sheetName val="횡배수관토공수량"/>
      <sheetName val="CPM챠트 "/>
      <sheetName val="결재판"/>
      <sheetName val="Total"/>
      <sheetName val="Sheet5"/>
      <sheetName val="#REF"/>
      <sheetName val="간접비내역-1"/>
      <sheetName val="공사비예산서(토목분)"/>
      <sheetName val="정부노임단가"/>
      <sheetName val="노임"/>
      <sheetName val="건축내역"/>
      <sheetName val="자재co"/>
      <sheetName val="가스"/>
      <sheetName val="Macro(ST)"/>
      <sheetName val="Macro(AT)"/>
      <sheetName val="단가조사"/>
      <sheetName val="코드표"/>
      <sheetName val="재료집계"/>
      <sheetName val="상수도토공집계표"/>
      <sheetName val="별표 "/>
      <sheetName val="Macro(전선)"/>
      <sheetName val="교각1"/>
      <sheetName val="기본DATA"/>
      <sheetName val="와동25-3(변경)"/>
      <sheetName val="서울산업대(토)"/>
      <sheetName val="비용"/>
      <sheetName val="b_balju"/>
      <sheetName val="6동"/>
      <sheetName val="사급자재"/>
      <sheetName val="시추주상도"/>
      <sheetName val="CAT_5"/>
      <sheetName val="일위대가내역"/>
      <sheetName val="DATA"/>
      <sheetName val="기둥"/>
      <sheetName val="저판(버림100)"/>
      <sheetName val="대전-교대(A1-A2)"/>
      <sheetName val="수량산출내역1115"/>
      <sheetName val="지급자재"/>
      <sheetName val="타공종이기"/>
      <sheetName val="철콘공사"/>
      <sheetName val="Project Brief"/>
      <sheetName val="일위대가(가설)"/>
      <sheetName val="BSD (2)"/>
      <sheetName val="가설공사내역"/>
      <sheetName val="안정검토"/>
      <sheetName val="단면설계"/>
      <sheetName val="전신환매도율"/>
      <sheetName val="준검 내역서"/>
      <sheetName val="I一般比"/>
      <sheetName val="S058FL01"/>
      <sheetName val="내역서(총괄)"/>
      <sheetName val="내역분기"/>
      <sheetName val="금액"/>
      <sheetName val="주방환기"/>
      <sheetName val="기계 도급내역서"/>
      <sheetName val="계화배수"/>
      <sheetName val="UPRI"/>
      <sheetName val="실행철강하도"/>
      <sheetName val="TUAS"/>
      <sheetName val="인건비"/>
      <sheetName val="1공구 건정토건 토공"/>
      <sheetName val="일위대가"/>
      <sheetName val="개요입력"/>
      <sheetName val="수량기준"/>
      <sheetName val="단가기준"/>
      <sheetName val="부속동"/>
      <sheetName val="토목주소"/>
      <sheetName val="프랜트면허"/>
      <sheetName val="투찰가"/>
      <sheetName val="CPM챠트"/>
      <sheetName val="표지"/>
      <sheetName val="giathanh1"/>
      <sheetName val="자재단가비교표"/>
      <sheetName val="SILICATE"/>
      <sheetName val="11.자재단가"/>
      <sheetName val="우수받이"/>
      <sheetName val="단가표"/>
      <sheetName val="UNIT"/>
      <sheetName val="관음목장(제출용)자105인97.5"/>
      <sheetName val="세부내역"/>
      <sheetName val="PROJECT BRIEF(EX.NEW)"/>
      <sheetName val="제경비"/>
      <sheetName val="SUMMARY"/>
      <sheetName val="PAINT"/>
      <sheetName val="B1(반포1차)"/>
      <sheetName val="EACT10"/>
      <sheetName val="CIVIL4"/>
      <sheetName val="1.설계조건"/>
      <sheetName val="외상매"/>
      <sheetName val="총괄내역서"/>
      <sheetName val="전장품(관리용)"/>
      <sheetName val="식재총괄"/>
      <sheetName val="ETC"/>
      <sheetName val="제품"/>
      <sheetName val="일위목록-기"/>
      <sheetName val="단중표"/>
      <sheetName val="Mc1"/>
      <sheetName val="수로교총재료집계"/>
      <sheetName val="PBS"/>
      <sheetName val="기본"/>
      <sheetName val="적현로"/>
      <sheetName val="산출내역"/>
      <sheetName val="eq_data"/>
      <sheetName val="내역(중앙)"/>
      <sheetName val="내역(창신)"/>
      <sheetName val="계양가시설"/>
      <sheetName val="일위대가(계측기설치)"/>
      <sheetName val="공량산출서"/>
      <sheetName val="일반부표"/>
      <sheetName val="예산M11A"/>
      <sheetName val="기성내역서표지"/>
      <sheetName val="연부97-1"/>
      <sheetName val="갑지1"/>
      <sheetName val="A-4"/>
      <sheetName val="기성2"/>
      <sheetName val="포장복구집계"/>
      <sheetName val="간접비"/>
      <sheetName val="문학간접"/>
      <sheetName val="간접"/>
      <sheetName val="하조서"/>
      <sheetName val="일위대가-2"/>
      <sheetName val="CODE(2)"/>
      <sheetName val="슬래브(유곡)"/>
      <sheetName val="견적대비표"/>
      <sheetName val="단가보완"/>
      <sheetName val="단위가격"/>
      <sheetName val="중기조종사 단위단가"/>
      <sheetName val="약품설비"/>
      <sheetName val="뜃맟뭁돽띿맟?-BLDG"/>
      <sheetName val="적용단가"/>
      <sheetName val="단면 (2)"/>
      <sheetName val="말뚝물량"/>
      <sheetName val="양산물금"/>
      <sheetName val="공사비집계"/>
      <sheetName val="EQUIP-H"/>
      <sheetName val="BID"/>
      <sheetName val="증감대비"/>
      <sheetName val="c_balju"/>
      <sheetName val="품셈TABLE"/>
      <sheetName val="Sheet4"/>
      <sheetName val="갑지(추정)"/>
      <sheetName val="골조시행"/>
      <sheetName val="conv전장품"/>
      <sheetName val="2000전체분"/>
      <sheetName val="세부내역서"/>
      <sheetName val="단가조사서"/>
      <sheetName val="현대물량"/>
      <sheetName val="중동상가"/>
      <sheetName val="부산4"/>
      <sheetName val="일위대가-1"/>
      <sheetName val="목창호"/>
      <sheetName val="결재판(삭제하지말아주세요)"/>
      <sheetName val="송라터널총괄"/>
      <sheetName val="TOTAL_BOQ"/>
      <sheetName val="에너지동"/>
      <sheetName val="WEON"/>
      <sheetName val="Summary Sheets"/>
      <sheetName val="부하계산서"/>
      <sheetName val="부대공Ⅱ"/>
      <sheetName val="성남여성복지내역"/>
      <sheetName val="견적내용입력"/>
      <sheetName val="ABUT수량-A1"/>
      <sheetName val="현황"/>
      <sheetName val="단위수량"/>
      <sheetName val="방송일위대가"/>
      <sheetName val="품목"/>
      <sheetName val="노무비"/>
      <sheetName val="LABTOTAL"/>
      <sheetName val="견적조건"/>
      <sheetName val="노임단가"/>
      <sheetName val="공사비총괄표"/>
      <sheetName val="배수장공사비"/>
      <sheetName val="교각계산"/>
      <sheetName val="수량산출근거"/>
      <sheetName val="단위집계표"/>
      <sheetName val="전산소모"/>
      <sheetName val="2.유지보수비"/>
      <sheetName val="토적계산"/>
      <sheetName val="목차"/>
      <sheetName val="설 계"/>
      <sheetName val="사통공사비"/>
      <sheetName val="인건-측정"/>
      <sheetName val="평가데이터"/>
      <sheetName val="교통대책내역"/>
      <sheetName val="자판실행"/>
      <sheetName val="INS-SHEET"/>
      <sheetName val="설계내역"/>
      <sheetName val="MAT"/>
      <sheetName val="시산표"/>
      <sheetName val="coll#"/>
      <sheetName val="LIST"/>
      <sheetName val="MCC제원"/>
      <sheetName val="TEST1"/>
      <sheetName val="IMPEADENCE MAP 취수장"/>
      <sheetName val="가스내역"/>
      <sheetName val="DANGA"/>
      <sheetName val="MANUFACTORY"/>
      <sheetName val="기기점검"/>
      <sheetName val="장비명"/>
      <sheetName val="일위대가(건축)"/>
      <sheetName val="공사수행방안"/>
      <sheetName val="품셈총괄표"/>
      <sheetName val="노임이"/>
      <sheetName val="Macro1"/>
      <sheetName val="가공비"/>
      <sheetName val="역T형"/>
      <sheetName val="1995년 섹터별 매출"/>
      <sheetName val="법면"/>
      <sheetName val="부대공"/>
      <sheetName val="구조물공"/>
      <sheetName val="중기일위대가"/>
      <sheetName val="포장공"/>
      <sheetName val="토공"/>
      <sheetName val="배수공1"/>
      <sheetName val="CAP"/>
      <sheetName val="SG"/>
      <sheetName val="tggwan(mac)"/>
      <sheetName val="매입세"/>
      <sheetName val="산정표"/>
      <sheetName val="노무비 경비"/>
      <sheetName val="산재 안전"/>
      <sheetName val="3.공통공사대비"/>
      <sheetName val="각종양식"/>
      <sheetName val="관급자재"/>
      <sheetName val="버스운행안내"/>
      <sheetName val="예방접종계획"/>
      <sheetName val="근태계획서"/>
      <sheetName val="제수"/>
      <sheetName val="공기"/>
      <sheetName val="VXXXXXXX"/>
      <sheetName val="적용률"/>
      <sheetName val="진주방향"/>
      <sheetName val="단가및재료비"/>
      <sheetName val="중기사용료"/>
      <sheetName val="96보완계획7.12"/>
      <sheetName val="ELECTRIC"/>
      <sheetName val="9GNG운반"/>
      <sheetName val="바.한일양산"/>
      <sheetName val="소요자재"/>
      <sheetName val="노무산출서"/>
      <sheetName val="계산내역"/>
      <sheetName val="1단계"/>
      <sheetName val="화전내"/>
      <sheetName val="단가산출"/>
      <sheetName val="철근콘크리트"/>
      <sheetName val="파일항타"/>
      <sheetName val="파일항타 (2)"/>
      <sheetName val="GAEYO"/>
      <sheetName val="3.바닥판설계"/>
      <sheetName val="정렬"/>
      <sheetName val="우배수"/>
      <sheetName val="직노"/>
      <sheetName val="04.계약내역서.xlsx"/>
      <sheetName val="공조기"/>
      <sheetName val="001"/>
      <sheetName val="CPI"/>
      <sheetName val="CV"/>
      <sheetName val="통합"/>
      <sheetName val="내  역  서"/>
      <sheetName val="대전월평내역"/>
      <sheetName val="경비"/>
      <sheetName val="교량전기"/>
      <sheetName val="전기일위대가"/>
      <sheetName val="손익분석"/>
      <sheetName val="일위대가목록"/>
      <sheetName val="잡비"/>
      <sheetName val="esc"/>
      <sheetName val="금액내역서"/>
      <sheetName val="경비_원본"/>
      <sheetName val="단"/>
      <sheetName val="월별수입"/>
      <sheetName val="식재"/>
      <sheetName val="시설물"/>
      <sheetName val="식재출력용"/>
      <sheetName val="유지관리"/>
      <sheetName val="AILC004"/>
      <sheetName val="Curves"/>
      <sheetName val="Tables"/>
      <sheetName val="산출근거"/>
      <sheetName val="화전입력"/>
      <sheetName val="부표총괄"/>
      <sheetName val="하수실행"/>
      <sheetName val="퇴직금(울산천상)"/>
      <sheetName val="TRE TABLE"/>
      <sheetName val="아파트"/>
      <sheetName val="Bid_Detail"/>
      <sheetName val="샘플표지"/>
      <sheetName val="일위_파일"/>
      <sheetName val="사회복지관"/>
      <sheetName val="입력시트"/>
      <sheetName val="원가계산하도"/>
      <sheetName val="경율산정.XLS"/>
      <sheetName val="FORM-0"/>
      <sheetName val="시노"/>
      <sheetName val="O＆P"/>
      <sheetName val="신우"/>
      <sheetName val="돌담교 상부수량"/>
      <sheetName val="dg"/>
      <sheetName val="수입"/>
      <sheetName val="정공공사"/>
      <sheetName val="대목"/>
      <sheetName val="메서,변+증"/>
      <sheetName val="예상"/>
      <sheetName val="미드수량"/>
      <sheetName val="총내역서"/>
      <sheetName val="계약서"/>
      <sheetName val="말뚝지지력산정"/>
      <sheetName val="열린교실"/>
      <sheetName val="XZLC2"/>
      <sheetName val="차액보증"/>
      <sheetName val="전체도급"/>
      <sheetName val="982월원안"/>
      <sheetName val="예산대비"/>
      <sheetName val="MOTOR"/>
      <sheetName val="VV보온LINK"/>
      <sheetName val="FIT보온LINK"/>
      <sheetName val="부대대비"/>
      <sheetName val="냉연집계"/>
      <sheetName val="s.v"/>
      <sheetName val="J直材4"/>
      <sheetName val="설정"/>
      <sheetName val="96노임기준"/>
      <sheetName val="실행품의서"/>
      <sheetName val="전선"/>
      <sheetName val="CABLE"/>
      <sheetName val="설계명세서"/>
      <sheetName val="예산명세서"/>
      <sheetName val="자료입력"/>
      <sheetName val="제-노임"/>
      <sheetName val="제직재"/>
      <sheetName val="예정(3)"/>
      <sheetName val="단면가정"/>
      <sheetName val="기둥(원형)"/>
      <sheetName val="건축집계표"/>
      <sheetName val="산업"/>
      <sheetName val="백암비스타내역"/>
      <sheetName val="COST"/>
      <sheetName val="대비"/>
      <sheetName val="가로등"/>
      <sheetName val="하중계산"/>
      <sheetName val="조건입력"/>
      <sheetName val="조건입력(2)"/>
      <sheetName val="장비선정"/>
      <sheetName val="TH VL, NC, DDHT Thanhphuoc"/>
      <sheetName val="TOWER 12TON"/>
      <sheetName val="TOWER 10TON"/>
      <sheetName val="2003하반기노임기준"/>
      <sheetName val="본사일보"/>
      <sheetName val="Sheet1 (3)"/>
      <sheetName val="99 조정금액"/>
      <sheetName val="D-3109"/>
      <sheetName val="시점부일반수량"/>
      <sheetName val="약품공급2"/>
      <sheetName val="카메라"/>
      <sheetName val="부하(성남)"/>
      <sheetName val="BASIC (2)"/>
      <sheetName val="2.가정단면"/>
      <sheetName val="TG9504"/>
      <sheetName val="sw1"/>
      <sheetName val="NOMUBI"/>
      <sheetName val="기계경비(시간당)"/>
      <sheetName val="램머"/>
      <sheetName val="자금집행_현황"/>
      <sheetName val="노임대장_(2)"/>
      <sheetName val="노임대장_(3)"/>
      <sheetName val="내역서_(2)"/>
      <sheetName val="일위대가__(2)"/>
      <sheetName val="원가계산서(최초)_(2)"/>
      <sheetName val="집계표_(2)"/>
      <sheetName val="일위대가목록표_(2)"/>
      <sheetName val="소방계갑_"/>
      <sheetName val="남양시작동자105노65기1_3화1_2"/>
      <sheetName val="관기성공_내"/>
      <sheetName val="Sheet1_(2)"/>
      <sheetName val="총_원가계산"/>
      <sheetName val="CPM챠트_"/>
      <sheetName val="BSD_(2)"/>
      <sheetName val="1공구_건정토건_토공"/>
      <sheetName val="Project_Brief"/>
      <sheetName val="준검_내역서"/>
      <sheetName val="11_자재단가"/>
      <sheetName val="입출재고현황_(2)"/>
      <sheetName val="3_공통공사대비"/>
      <sheetName val="PROJECT_BRIEF(EX_NEW)"/>
      <sheetName val="Summary_Sheets"/>
      <sheetName val="견적"/>
      <sheetName val="일위"/>
      <sheetName val="구의33고"/>
      <sheetName val="차선도색현황"/>
      <sheetName val="Cost_File"/>
      <sheetName val="COPING-1"/>
      <sheetName val="역T형교대-2수량"/>
      <sheetName val="조도계산서 (도서)"/>
      <sheetName val="공사개요"/>
      <sheetName val="거래처등록"/>
      <sheetName val="변경품셈"/>
      <sheetName val="국내총괄"/>
      <sheetName val="입찰내역"/>
      <sheetName val="날개벽"/>
      <sheetName val="대비(전체)"/>
      <sheetName val="밸브설치"/>
      <sheetName val="기초단가"/>
      <sheetName val="제출내역 (2)"/>
      <sheetName val="내력서"/>
      <sheetName val="기계_도급내역서"/>
      <sheetName val="관음목장(제출용)자105인97_5"/>
      <sheetName val="1_설계조건"/>
      <sheetName val="단면_(2)"/>
      <sheetName val="96보완계획7_12"/>
      <sheetName val="노무비_경비"/>
      <sheetName val="산재_안전"/>
      <sheetName val="IMPEADENCE_MAP_취수장"/>
      <sheetName val="2004 연결"/>
      <sheetName val="대림경상68억"/>
      <sheetName val="계산"/>
      <sheetName val="Sens&amp;Anal"/>
      <sheetName val="노무단가"/>
      <sheetName val="WORK"/>
      <sheetName val="공사비산출내역"/>
      <sheetName val="공작물조직표(용배수)"/>
      <sheetName val="견적서"/>
      <sheetName val="CON"/>
      <sheetName val="평야부원가총괄"/>
      <sheetName val="측구공"/>
      <sheetName val="배수관공"/>
      <sheetName val="내역(구조물)"/>
      <sheetName val="석축단"/>
      <sheetName val="법면수집"/>
      <sheetName val="특이사항"/>
      <sheetName val="내역입력"/>
      <sheetName val="실행"/>
      <sheetName val="실행내역"/>
      <sheetName val="날개벽수량표"/>
      <sheetName val="1.취수장"/>
      <sheetName val="견"/>
      <sheetName val="LEGEND"/>
      <sheetName val="B1"/>
      <sheetName val="DESIGN CRITERIA"/>
      <sheetName val="H-pile(298x299)"/>
      <sheetName val="H-pile(250x250)"/>
      <sheetName val="조직"/>
      <sheetName val="CLAUSE"/>
      <sheetName val="수원공"/>
      <sheetName val="시중노임단가"/>
      <sheetName val="조작대(1연)"/>
      <sheetName val="설계변경원가계산총괄표"/>
      <sheetName val="구성비"/>
      <sheetName val="토 적 표"/>
      <sheetName val="추정BS"/>
      <sheetName val="추정PL"/>
      <sheetName val="P.M 별"/>
      <sheetName val="1.우편집중내역서"/>
      <sheetName val="부관맨홀조서"/>
      <sheetName val="단열-자재"/>
      <sheetName val="내역전기"/>
      <sheetName val="표지1"/>
      <sheetName val="터널조도"/>
      <sheetName val="중갑지"/>
      <sheetName val="소방일위 "/>
      <sheetName val="기기리스트"/>
      <sheetName val="대비표(토공1안)"/>
      <sheetName val="암거공"/>
      <sheetName val="단가적용"/>
      <sheetName val="Data&amp;Result"/>
      <sheetName val="앨범표지"/>
      <sheetName val="Y-WORK"/>
      <sheetName val="매립"/>
      <sheetName val="예산서"/>
      <sheetName val="2"/>
      <sheetName val="전기일위목록"/>
      <sheetName val="영흥TL(UP,DOWN) "/>
      <sheetName val="단가대비표"/>
      <sheetName val="자  재"/>
      <sheetName val="건축외주"/>
      <sheetName val="기초자료입력"/>
      <sheetName val="수원BOM-원본"/>
      <sheetName val="주식"/>
      <sheetName val="Tbom-tot"/>
      <sheetName val="본체"/>
      <sheetName val="내역서(교량)전체"/>
      <sheetName val="가락화장을지"/>
      <sheetName val="8.PILE  (돌출)"/>
      <sheetName val="wall"/>
      <sheetName val="내역서을지"/>
      <sheetName val="재료"/>
      <sheetName val="소방"/>
      <sheetName val="청천내"/>
      <sheetName val="전차선로 물량표"/>
      <sheetName val="토목내역"/>
      <sheetName val="설계예시"/>
      <sheetName val="매원개착터널총괄"/>
      <sheetName val="개산공사비"/>
      <sheetName val="S14"/>
      <sheetName val="품셈1-17"/>
      <sheetName val="CC16-내역서"/>
      <sheetName val="입력"/>
      <sheetName val="SULKEA"/>
      <sheetName val="Imp-Data"/>
      <sheetName val="수량"/>
      <sheetName val="근입장"/>
      <sheetName val="뜃맟뭁돽띿맟_-BLDG"/>
      <sheetName val="전기공사"/>
      <sheetName val="SAKUB"/>
      <sheetName val="인테리어내역"/>
      <sheetName val="NAI"/>
      <sheetName val="석축설면"/>
      <sheetName val="법면단"/>
      <sheetName val="BSD _2_"/>
      <sheetName val="점검등산출(전체)"/>
      <sheetName val="01상노임"/>
      <sheetName val="맨홀수량산출"/>
      <sheetName val="SOURCE"/>
      <sheetName val="내촌육교방음벽수량집계표"/>
      <sheetName val="내역서01"/>
      <sheetName val="6PILE  (돌출)"/>
      <sheetName val="공문"/>
      <sheetName val="CB"/>
      <sheetName val="대전노은1차_조적_집계표"/>
      <sheetName val="공사비"/>
      <sheetName val="2공구산출내역"/>
      <sheetName val="토공총괄집계"/>
      <sheetName val="F5"/>
      <sheetName val="천마갑지"/>
      <sheetName val="기성(1차) "/>
      <sheetName val="돌담교_상부수량"/>
      <sheetName val="바_한일양산"/>
      <sheetName val="중기조종사_단위단가"/>
      <sheetName val="2_가정단면"/>
      <sheetName val="P_M_별"/>
      <sheetName val="별표_"/>
      <sheetName val="단위량"/>
      <sheetName val="재료집계표2"/>
      <sheetName val="토적집계표"/>
      <sheetName val="공정코드"/>
      <sheetName val="간접1"/>
      <sheetName val=" 소방공사 산출근거"/>
      <sheetName val="전체"/>
      <sheetName val="적용토목"/>
      <sheetName val="기계설비-물가변동"/>
      <sheetName val="수량산출"/>
      <sheetName val="설계조건"/>
      <sheetName val="예산M12A"/>
      <sheetName val="연돌일위집계"/>
      <sheetName val="EQUIP LIST"/>
      <sheetName val="파일항타_(2)"/>
      <sheetName val="3_바닥판설계"/>
      <sheetName val="자__재"/>
      <sheetName val="1995년_섹터별_매출"/>
      <sheetName val="설_계"/>
      <sheetName val="내__역__서"/>
      <sheetName val="GI-LIST"/>
      <sheetName val="비교표"/>
      <sheetName val="경상비"/>
      <sheetName val="토적표"/>
      <sheetName val="공사설명서"/>
      <sheetName val="공사계획서"/>
      <sheetName val="우각부보강"/>
      <sheetName val="국공유지및사유지"/>
      <sheetName val="1,2공구원가계산서"/>
      <sheetName val="1공구산출내역서"/>
      <sheetName val="수목표준대가"/>
      <sheetName val="광통신 견적내역서1"/>
      <sheetName val="N賃率-職"/>
      <sheetName val="장비 (2)"/>
      <sheetName val="일반수량집계표"/>
      <sheetName val="일위대가(1)"/>
      <sheetName val="설-원가"/>
      <sheetName val="BASIC_(2)"/>
      <sheetName val="일위대가목차"/>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일위대가(가설)"/>
      <sheetName val="DATA"/>
      <sheetName val="자재"/>
      <sheetName val="내역"/>
      <sheetName val="DATE"/>
      <sheetName val="집계"/>
      <sheetName val="단가"/>
      <sheetName val="단가산출"/>
      <sheetName val="소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설계"/>
      <sheetName val="여과지동"/>
      <sheetName val="기초자료"/>
    </sheetNames>
    <sheetDataSet>
      <sheetData sheetId="0"/>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산출내역서집계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BID"/>
      <sheetName val="기초공"/>
      <sheetName val="기둥(원형)"/>
      <sheetName val="내역서"/>
      <sheetName val="수량산출서"/>
      <sheetName val="입출재고현황 (2)"/>
      <sheetName val="TEL"/>
      <sheetName val="공사개요"/>
      <sheetName val="Total"/>
      <sheetName val="공사비집계"/>
      <sheetName val="실행철강하도"/>
      <sheetName val="터파기및재료"/>
      <sheetName val="대비"/>
      <sheetName val="견적서"/>
      <sheetName val="type-F"/>
      <sheetName val="98지급계획"/>
      <sheetName val="부대대비"/>
      <sheetName val="냉연집계"/>
      <sheetName val="design criteria"/>
      <sheetName val="working load at the btm ft."/>
      <sheetName val="plan&amp;section of foundation"/>
      <sheetName val="member design"/>
      <sheetName val="조명시설"/>
      <sheetName val="일위대가"/>
      <sheetName val="DATA"/>
      <sheetName val="8공구투찰내역서"/>
      <sheetName val="Sheet2"/>
      <sheetName val="단위중기"/>
      <sheetName val="공사내역"/>
      <sheetName val="결과조달"/>
      <sheetName val="연결임시"/>
      <sheetName val="RAHMEN"/>
      <sheetName val="경비2내역"/>
      <sheetName val="hvac내역서(제어동)"/>
      <sheetName val="일위대가목차"/>
      <sheetName val="단가조건"/>
      <sheetName val="전기일위대가"/>
      <sheetName val="말뚝지지력산정"/>
      <sheetName val="계약내역서"/>
      <sheetName val="코드표"/>
      <sheetName val="출력표"/>
      <sheetName val="공사비예산서(토목분)"/>
      <sheetName val="설 계"/>
      <sheetName val="1.우편집중내역서"/>
      <sheetName val="부대내역"/>
      <sheetName val="1.설계조건"/>
      <sheetName val="soil bearing check"/>
      <sheetName val="예산M12A"/>
      <sheetName val="CTEMCOST"/>
      <sheetName val="현장"/>
      <sheetName val="DATE"/>
      <sheetName val="ABUT수량-A1"/>
      <sheetName val="I.설계조건"/>
      <sheetName val="인사자료총집계"/>
      <sheetName val="CAPVC"/>
      <sheetName val="노원열병합  건축공사기성내역서"/>
      <sheetName val="세부내역"/>
      <sheetName val="총괄"/>
      <sheetName val="EKOG10건축"/>
      <sheetName val="Customer Databas"/>
      <sheetName val="전체"/>
      <sheetName val="소운반"/>
      <sheetName val="영업.일"/>
      <sheetName val="데이타"/>
      <sheetName val="예산변경사항"/>
      <sheetName val="산출기준(파견전산실)"/>
      <sheetName val="본부소개"/>
      <sheetName val="지급자재"/>
      <sheetName val="청천내"/>
      <sheetName val="말뚝물량"/>
      <sheetName val="Y-WORK"/>
      <sheetName val="6.OUTPUT"/>
      <sheetName val="단면가정"/>
      <sheetName val="설계조건"/>
      <sheetName val="M1"/>
      <sheetName val="보도경계블럭"/>
      <sheetName val="을"/>
      <sheetName val="도"/>
      <sheetName val="BSD (2)"/>
      <sheetName val="기계내역"/>
      <sheetName val="수량산출"/>
      <sheetName val="Proposal"/>
      <sheetName val="6PILE  (돌출)"/>
      <sheetName val="내역"/>
      <sheetName val="Macro1"/>
      <sheetName val="#REF"/>
      <sheetName val="설계명세서"/>
      <sheetName val="1단계"/>
      <sheetName val="갑지(추정)"/>
      <sheetName val="2000.05"/>
      <sheetName val="2.대외공문"/>
      <sheetName val="BOQ건축"/>
      <sheetName val="Budget 2004(DW)"/>
      <sheetName val="첨"/>
      <sheetName val="9-1차이내역"/>
      <sheetName val="BSD _2_"/>
      <sheetName val="단면검토"/>
      <sheetName val="Sheet3"/>
      <sheetName val="토목주소"/>
      <sheetName val="프랜트면허"/>
      <sheetName val="Sheet1"/>
      <sheetName val="품종별-이름"/>
      <sheetName val="물가"/>
      <sheetName val="FRT_O"/>
      <sheetName val="FAB_I"/>
      <sheetName val="지주목시비량산출서"/>
      <sheetName val="단가조사"/>
      <sheetName val="집계표"/>
      <sheetName val="설비내역서"/>
      <sheetName val="건축내역서"/>
      <sheetName val="전기내역서"/>
      <sheetName val="PROJECT BRIEF(EX.NEW)"/>
      <sheetName val="Sheet4"/>
      <sheetName val="재무가정"/>
      <sheetName val="hvac(제어동)"/>
      <sheetName val="노임이"/>
      <sheetName val="협조전"/>
      <sheetName val="정보매체A동"/>
      <sheetName val="ITB COST"/>
      <sheetName val="12용지"/>
      <sheetName val="Main"/>
      <sheetName val="시멘트"/>
      <sheetName val="조명율표"/>
      <sheetName val="첨부파일"/>
      <sheetName val="가격조사서"/>
      <sheetName val="음료실행"/>
      <sheetName val="가정급수관"/>
      <sheetName val="토적"/>
      <sheetName val="구미4단2"/>
      <sheetName val="보일러"/>
      <sheetName val="날개벽(좌,우=45도,75도)"/>
      <sheetName val="포장복구집계"/>
      <sheetName val="표지"/>
      <sheetName val="적용환율"/>
      <sheetName val="PUMP"/>
      <sheetName val="접속 SLAB,BRACKET 설계"/>
      <sheetName val="안정검토"/>
      <sheetName val="견적조건"/>
      <sheetName val="담장산출"/>
      <sheetName val="배수통관(좌)"/>
      <sheetName val="11"/>
      <sheetName val="간접경상비"/>
      <sheetName val="전기"/>
      <sheetName val="1련박스"/>
      <sheetName val="2000년1차"/>
      <sheetName val="Budget 2005(DW)"/>
      <sheetName val="숙소"/>
      <sheetName val="마산월령동골조물량변경"/>
      <sheetName val="근고 블록 유형별 수량"/>
      <sheetName val="MOTOR"/>
      <sheetName val="일위목록"/>
      <sheetName val="공통가설"/>
      <sheetName val="당진생산팀"/>
      <sheetName val="대차대조표"/>
      <sheetName val="기성내역서표지"/>
      <sheetName val="EACT10"/>
      <sheetName val="6호기"/>
      <sheetName val="내역서(총)"/>
      <sheetName val="사용성검토"/>
      <sheetName val="건축원가계산서"/>
      <sheetName val="날개벽"/>
      <sheetName val="통합"/>
      <sheetName val="간접재료비산출표-27-30"/>
      <sheetName val="UR2-Calculation"/>
      <sheetName val="공종별 집계"/>
      <sheetName val="2002상반기노임기준"/>
      <sheetName val="TB-내역서"/>
      <sheetName val="교각1"/>
      <sheetName val="포장공"/>
      <sheetName val="토공"/>
      <sheetName val="기계"/>
      <sheetName val="토공(완충)"/>
      <sheetName val="UNIT"/>
      <sheetName val="정부노임단가"/>
      <sheetName val="깨기"/>
      <sheetName val="COVER"/>
      <sheetName val="3본사"/>
      <sheetName val="상가지급현황"/>
      <sheetName val="노임단가"/>
      <sheetName val="WORK"/>
      <sheetName val="J直材4"/>
      <sheetName val="갑지1"/>
      <sheetName val="FB25JN"/>
      <sheetName val=" 견적서"/>
      <sheetName val="대대터널 설계서"/>
      <sheetName val="내역표지"/>
      <sheetName val="일위대가표"/>
      <sheetName val="공틀공사"/>
      <sheetName val="공통(20-91)"/>
      <sheetName val="분류작업"/>
      <sheetName val="퇴비산출근거"/>
      <sheetName val="99노임기준"/>
      <sheetName val="분석"/>
      <sheetName val="Sheet5"/>
      <sheetName val="1-1"/>
      <sheetName val="전체도급"/>
      <sheetName val="AP1"/>
      <sheetName val="96수출"/>
      <sheetName val="1.설계기준"/>
      <sheetName val="BREAKDOWN(철거설치)"/>
      <sheetName val="교량전기"/>
      <sheetName val="인건비 "/>
      <sheetName val="CODE"/>
      <sheetName val="토목내역"/>
      <sheetName val="건축공사"/>
      <sheetName val="공사개요설명서"/>
      <sheetName val="대로근거"/>
      <sheetName val="중로근거"/>
      <sheetName val="골조시행"/>
      <sheetName val="현금"/>
      <sheetName val="자재단가비교표"/>
      <sheetName val="토적1"/>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토공계산서(부체도로)"/>
      <sheetName val="유림골조"/>
      <sheetName val="건축내역"/>
      <sheetName val="첨부1"/>
      <sheetName val="재집"/>
      <sheetName val="직재"/>
      <sheetName val="4)유동표"/>
      <sheetName val="안정계산"/>
      <sheetName val="1. 설계조건 2.단면가정 3. 하중계산"/>
      <sheetName val="DATA 입력란"/>
      <sheetName val="재1"/>
      <sheetName val="노임"/>
      <sheetName val="총괄표"/>
      <sheetName val="Ext. Stone-P"/>
      <sheetName val="수목데이타 "/>
      <sheetName val="인건비"/>
      <sheetName val="개요"/>
      <sheetName val="기초일위"/>
      <sheetName val="시설일위"/>
      <sheetName val="조명일위"/>
      <sheetName val="수량산출서 갑지"/>
      <sheetName val="OD"/>
      <sheetName val="F4-F7"/>
      <sheetName val="부재예실"/>
      <sheetName val="SUMMARY(S)"/>
      <sheetName val="관리비"/>
      <sheetName val="내역(입찰)"/>
      <sheetName val="danga"/>
      <sheetName val="ilch"/>
      <sheetName val="1호맨홀토공"/>
      <sheetName val="토목"/>
      <sheetName val="갑지"/>
      <sheetName val="설계예산"/>
      <sheetName val="건축"/>
      <sheetName val="공문"/>
      <sheetName val="옹벽"/>
      <sheetName val="8.PILE  (돌출)"/>
      <sheetName val="입력값"/>
      <sheetName val="간선계산"/>
      <sheetName val="VENDOR LIST"/>
      <sheetName val="공통비"/>
      <sheetName val="예산M5A"/>
      <sheetName val="소업1교"/>
      <sheetName val="TEST1"/>
      <sheetName val="내역서 "/>
      <sheetName val="일위(설)"/>
      <sheetName val="내역(전체)"/>
      <sheetName val="소비자가"/>
      <sheetName val="바.한일양산"/>
      <sheetName val="직노"/>
      <sheetName val="산출근거"/>
      <sheetName val="CAL"/>
      <sheetName val="설계"/>
      <sheetName val="영업소실적"/>
      <sheetName val="eq_data"/>
      <sheetName val="외자배분"/>
      <sheetName val="수목표준대가"/>
      <sheetName val="단면치수"/>
      <sheetName val="예가표"/>
      <sheetName val="가로등기초"/>
      <sheetName val="물가자료"/>
      <sheetName val="산출내역서집계표"/>
      <sheetName val="INPUT"/>
      <sheetName val="단면 (2)"/>
      <sheetName val="combi(wall)"/>
      <sheetName val="crude.SLAB RE-bar"/>
      <sheetName val="예산내역서"/>
      <sheetName val="설계예산서"/>
      <sheetName val="총계"/>
      <sheetName val="수문일1"/>
      <sheetName val="COPING"/>
      <sheetName val="하중계산"/>
      <sheetName val="보온자재단가표"/>
      <sheetName val="조경"/>
      <sheetName val="Front"/>
      <sheetName val="wall"/>
      <sheetName val="DESCRIPTION"/>
      <sheetName val="공내역"/>
      <sheetName val="설비원가"/>
      <sheetName val="5사남"/>
      <sheetName val="맨홀수량산출"/>
      <sheetName val="가감수량"/>
      <sheetName val="전신환매도율"/>
      <sheetName val="바닥판"/>
      <sheetName val="입력DATA"/>
      <sheetName val="추가예산"/>
      <sheetName val="정렬"/>
      <sheetName val="투찰금액"/>
      <sheetName val="J"/>
      <sheetName val="3차토목내역"/>
      <sheetName val="설계서"/>
      <sheetName val="Piping(Methanol)"/>
      <sheetName val="견적가 검토"/>
      <sheetName val="unit 4"/>
      <sheetName val="품종코드"/>
      <sheetName val="기초자료"/>
      <sheetName val="견적집계표"/>
      <sheetName val="손익(10월)"/>
      <sheetName val="항목"/>
      <sheetName val="투자양식"/>
      <sheetName val="ERECTION"/>
      <sheetName val="POL설치공정"/>
      <sheetName val="공정양식"/>
      <sheetName val="000000"/>
      <sheetName val="DATA1"/>
      <sheetName val="금액내역서"/>
      <sheetName val="SLAB근거-1"/>
      <sheetName val="일위대가(계측기설치)"/>
      <sheetName val="SLAB&quot;1&quot;"/>
      <sheetName val="단가조사서"/>
      <sheetName val="유출부"/>
      <sheetName val="요율"/>
      <sheetName val="소방"/>
      <sheetName val="산출"/>
      <sheetName val="A"/>
      <sheetName val="단가표"/>
      <sheetName val="노무비단가"/>
      <sheetName val="Discount Group"/>
      <sheetName val="계약내력"/>
      <sheetName val="Sheet1 (2)"/>
      <sheetName val="삼성전기"/>
      <sheetName val="노무단가"/>
      <sheetName val="진주방향"/>
      <sheetName val="방식총괄"/>
      <sheetName val="Ⅴ-2.공종별내역"/>
      <sheetName val="기본DATA"/>
      <sheetName val="ITEM"/>
      <sheetName val="조도계산서 (도서)"/>
      <sheetName val="역T형"/>
      <sheetName val="물량표"/>
      <sheetName val="토사(PE)"/>
      <sheetName val="입력"/>
      <sheetName val="정읍농소"/>
      <sheetName val="설계내역서"/>
      <sheetName val="woo(mac)"/>
      <sheetName val="A-4"/>
      <sheetName val="Macro(전선)"/>
      <sheetName val="통계연보"/>
      <sheetName val="변경내역대비표(2)"/>
      <sheetName val="FAB별"/>
      <sheetName val="기본"/>
      <sheetName val="Material Specification"/>
      <sheetName val="날개벽수량표"/>
      <sheetName val="실행내역"/>
      <sheetName val="6공구(당초)"/>
      <sheetName val="MAT_N048"/>
      <sheetName val="진행 DATA (2)"/>
      <sheetName val="APT내역"/>
      <sheetName val="케이블및전선관규격표"/>
      <sheetName val="교각계산"/>
      <sheetName val="123"/>
      <sheetName val="건축(충일분)"/>
      <sheetName val="가시설단위수량"/>
      <sheetName val="FUND"/>
      <sheetName val="본장"/>
      <sheetName val="CAT_5"/>
      <sheetName val="주식"/>
      <sheetName val="손익분석"/>
      <sheetName val="TABLE"/>
      <sheetName val="soil_bearing_check"/>
      <sheetName val="노원열병합__건축공사기성내역서"/>
      <sheetName val="6-2차"/>
      <sheetName val="경비_원본"/>
      <sheetName val="한강운반비"/>
      <sheetName val="전기공사"/>
      <sheetName val="건축공사 집계표"/>
      <sheetName val="골조"/>
      <sheetName val="GAEYO"/>
      <sheetName val="부표총괄"/>
      <sheetName val="품셈1-17"/>
      <sheetName val="플랜트 설치"/>
      <sheetName val="#34 CIVL_Original"/>
      <sheetName val="TOEC"/>
      <sheetName val="INDIRECT"/>
      <sheetName val="calculation-1"/>
      <sheetName val="MCC제원"/>
      <sheetName val="c_balju"/>
      <sheetName val="방송(체육관)"/>
      <sheetName val="설계예시"/>
      <sheetName val="별표집계"/>
      <sheetName val="차수"/>
      <sheetName val="원형1호맨홀토공수량"/>
      <sheetName val="간접비"/>
      <sheetName val="물량표S"/>
      <sheetName val="실행견적"/>
      <sheetName val="3BL공동구 수량"/>
      <sheetName val="시설물"/>
      <sheetName val="총집계표"/>
      <sheetName val="자료"/>
      <sheetName val="대림경상68억"/>
      <sheetName val="저판(버림100)"/>
      <sheetName val="REINF."/>
      <sheetName val="CHECK1"/>
      <sheetName val="SG"/>
      <sheetName val="전기BOX내역서"/>
      <sheetName val="직접기초설계"/>
      <sheetName val="모델링"/>
      <sheetName val="자재단가"/>
      <sheetName val="변화치수"/>
      <sheetName val="KMT물량"/>
      <sheetName val="일위대가표(DEEP)"/>
      <sheetName val="2F 회의실견적(5_14 일대)"/>
      <sheetName val="페이징 배관배선"/>
      <sheetName val="기기리스트"/>
      <sheetName val="sheets"/>
      <sheetName val="오억미만"/>
      <sheetName val="guard(mac)"/>
      <sheetName val="내역서2안"/>
      <sheetName val="AILC004"/>
      <sheetName val="TYPE-A"/>
      <sheetName val="가공비"/>
      <sheetName val="자재표"/>
      <sheetName val="자판실행"/>
      <sheetName val="배수공 시멘트 및 골재량 산출"/>
      <sheetName val="NS"/>
      <sheetName val="1근거"/>
      <sheetName val="계산근거"/>
      <sheetName val="3련 BOX"/>
      <sheetName val="9811"/>
      <sheetName val="9509"/>
      <sheetName val="대전21토목내역서"/>
      <sheetName val="3차준공"/>
      <sheetName val="토 적 표"/>
      <sheetName val="투찰"/>
      <sheetName val="참조"/>
      <sheetName val="P&amp;L01-02GR"/>
      <sheetName val="약품설비"/>
      <sheetName val="기본입력표"/>
      <sheetName val="2000전체분"/>
      <sheetName val="적용기준"/>
      <sheetName val="도대하도변경최종정산조경"/>
      <sheetName val="원가계산서구조조정"/>
      <sheetName val="빈"/>
      <sheetName val="기초목"/>
      <sheetName val="비용"/>
      <sheetName val="1월"/>
      <sheetName val="VXXXXXXX"/>
      <sheetName val="#3E1_GCR"/>
      <sheetName val="SIL98"/>
      <sheetName val="수량명세서"/>
      <sheetName val="실정보고내역서"/>
      <sheetName val="36+45-113-18+19+20I"/>
      <sheetName val="옥내아파트(전기)"/>
      <sheetName val="45,46"/>
      <sheetName val="3.공통공사대비"/>
      <sheetName val="예산서"/>
      <sheetName val="AABS내역"/>
      <sheetName val="수로교총재료집계"/>
      <sheetName val="중기(목록)"/>
      <sheetName val="일위대가(목록)"/>
      <sheetName val="산근(목록)"/>
      <sheetName val="노무비"/>
      <sheetName val="재료비"/>
      <sheetName val="경비"/>
      <sheetName val="일위_파일"/>
      <sheetName val="여과지동"/>
      <sheetName val="토공정보"/>
      <sheetName val="직접비"/>
      <sheetName val="LinerWt"/>
      <sheetName val="96까지"/>
      <sheetName val="97년"/>
      <sheetName val="98이후"/>
      <sheetName val="dtxl"/>
      <sheetName val="일위대가(1)"/>
      <sheetName val="전 기"/>
      <sheetName val="중기사용료"/>
      <sheetName val="단가비교"/>
      <sheetName val="h-013211-2"/>
      <sheetName val="환률"/>
      <sheetName val="FOB발"/>
      <sheetName val="9GNG운반"/>
      <sheetName val="일위대가표 (2)"/>
      <sheetName val="횡날개수집"/>
      <sheetName val="견적내역서"/>
      <sheetName val="과거교육훈련비"/>
      <sheetName val="총 원가계산"/>
      <sheetName val="일집"/>
      <sheetName val="일위"/>
      <sheetName val="보통예금"/>
      <sheetName val="변경비교-을"/>
      <sheetName val="Breakdown"/>
      <sheetName val="건축집계표"/>
      <sheetName val="라멘수량"/>
      <sheetName val="토공(우물통,기타) "/>
      <sheetName val="유화"/>
      <sheetName val="LOADS"/>
      <sheetName val="예정공정표(도급)"/>
      <sheetName val="내역을"/>
      <sheetName val="서울산업대(토)"/>
      <sheetName val="Sheet14"/>
      <sheetName val="Sheet13"/>
      <sheetName val="T13(P68~72,78)"/>
      <sheetName val="총괄내역서"/>
      <sheetName val="TAIHAN"/>
      <sheetName val="기성내역서"/>
      <sheetName val="수량 산출서(당초)"/>
      <sheetName val="98수문일위"/>
      <sheetName val="횡배수관토공수량"/>
      <sheetName val="2000년 임금추정"/>
      <sheetName val="좌측"/>
      <sheetName val="2.하자처리현황(CS)"/>
      <sheetName val="신규일위대가"/>
      <sheetName val="신우"/>
      <sheetName val="설계개요"/>
      <sheetName val="설산1.나"/>
      <sheetName val="본사S"/>
      <sheetName val="주소(한문)"/>
      <sheetName val="재료집계"/>
      <sheetName val="3.하중산정4.지지력"/>
      <sheetName val="960318-1"/>
      <sheetName val="갑지(비계타입)"/>
      <sheetName val="산출내역서"/>
      <sheetName val="하조서"/>
      <sheetName val="계수시트"/>
      <sheetName val="원가계산서"/>
      <sheetName val="금액집계"/>
      <sheetName val="INPUT(덕도방향-시점)"/>
      <sheetName val="1"/>
      <sheetName val="부대공자재집계표"/>
      <sheetName val="unitpric"/>
      <sheetName val="측구터파기공수량집계"/>
      <sheetName val="구조물터파기수량집계"/>
      <sheetName val="깨기집계"/>
      <sheetName val="초기화면"/>
      <sheetName val="이름정의"/>
      <sheetName val="원가계산서(건축)"/>
      <sheetName val="냉천부속동"/>
      <sheetName val="준검 내역서"/>
      <sheetName val="일위대가목록"/>
      <sheetName val="내역서(당초변경)"/>
      <sheetName val="PO-BOQ"/>
      <sheetName val="TYPE별집계"/>
      <sheetName val="흄관기초"/>
      <sheetName val="구분자"/>
      <sheetName val="CAUDIT"/>
      <sheetName val="품의"/>
      <sheetName val="2003.4.1."/>
      <sheetName val="전체현황"/>
      <sheetName val="신규품셈목차"/>
      <sheetName val="시중노임단가"/>
      <sheetName val="토적계산"/>
      <sheetName val="목차"/>
      <sheetName val="JUCKEYK"/>
      <sheetName val="Basic Input"/>
      <sheetName val="Notes "/>
      <sheetName val="Bank charge"/>
      <sheetName val="Notes_"/>
      <sheetName val="Bank_charge"/>
      <sheetName val="MM"/>
      <sheetName val="과천MAIN"/>
      <sheetName val="1.관로"/>
      <sheetName val="당진1,2호기전선관설치및접지4차공사내역서-을지"/>
      <sheetName val="설비"/>
      <sheetName val="CLAUSE"/>
      <sheetName val="자단"/>
      <sheetName val="인공산출"/>
      <sheetName val="11.자재단가"/>
      <sheetName val="회사기본자료"/>
      <sheetName val="기성2"/>
      <sheetName val="대전(세창동)"/>
      <sheetName val="VOR"/>
      <sheetName val="노임,재료비"/>
      <sheetName val="교통시설 표지판"/>
      <sheetName val="가로등내역서"/>
      <sheetName val="Pengalaman Per"/>
      <sheetName val="FIRE FIGHTING"/>
      <sheetName val="단중표"/>
      <sheetName val="BEND LOSS"/>
      <sheetName val="기계내역서"/>
      <sheetName val="보고서"/>
      <sheetName val="1.설계설명서"/>
      <sheetName val="물량"/>
      <sheetName val="Load Total"/>
      <sheetName val="F-Assump"/>
      <sheetName val="내역(2000년)"/>
      <sheetName val="단가"/>
      <sheetName val="견적대비표"/>
      <sheetName val="DI1"/>
      <sheetName val="직접재료비"/>
      <sheetName val="업무분장"/>
      <sheetName val="o현장경비"/>
      <sheetName val="하도급기성_(2)1"/>
      <sheetName val="외주비"/>
      <sheetName val="간지"/>
      <sheetName val="중간부"/>
      <sheetName val="base"/>
      <sheetName val="빙설"/>
      <sheetName val="구성비"/>
      <sheetName val="토공집계"/>
      <sheetName val="준공조서갑지"/>
      <sheetName val="도급정산"/>
      <sheetName val="20관리비율"/>
      <sheetName val="산출근거1"/>
      <sheetName val="2.단면가정"/>
      <sheetName val="4.말뚝설계"/>
      <sheetName val="N賃率-職"/>
      <sheetName val="하도급단가산출_(2)1"/>
      <sheetName val="입출재고현황_(2)1"/>
      <sheetName val="설_계1"/>
      <sheetName val="design_criteria1"/>
      <sheetName val="working_load_at_the_btm_ft_1"/>
      <sheetName val="표  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refreshError="1"/>
      <sheetData sheetId="641"/>
      <sheetData sheetId="642" refreshError="1"/>
      <sheetData sheetId="643" refreshError="1"/>
      <sheetData sheetId="644" refreshError="1"/>
      <sheetData sheetId="645" refreshError="1"/>
      <sheetData sheetId="646" refreshError="1"/>
      <sheetData sheetId="647"/>
      <sheetData sheetId="648"/>
      <sheetData sheetId="649"/>
      <sheetData sheetId="650"/>
      <sheetData sheetId="651"/>
      <sheetData sheetId="65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정부노임단가"/>
      <sheetName val="ilch"/>
      <sheetName val="YES"/>
      <sheetName val="WORK"/>
      <sheetName val="sw1"/>
      <sheetName val="NOMUBI"/>
      <sheetName val="토목내역"/>
      <sheetName val="소비자가"/>
      <sheetName val="맨홀수량집계"/>
      <sheetName val="부대내역"/>
      <sheetName val="DATA"/>
      <sheetName val="3BL공동구 수량"/>
      <sheetName val="일위대가목록"/>
      <sheetName val="BQ"/>
      <sheetName val="단가표 "/>
      <sheetName val="목차"/>
      <sheetName val="조명율표"/>
      <sheetName val="물량산출근거"/>
      <sheetName val="비교표"/>
      <sheetName val="전기일위대가"/>
      <sheetName val="기계내역"/>
      <sheetName val="단면(RW1)"/>
      <sheetName val="단가"/>
      <sheetName val="시설물일위"/>
      <sheetName val="NEYOK"/>
      <sheetName val="설계조건"/>
      <sheetName val="날개벽(TYPE3)"/>
      <sheetName val="데이타"/>
      <sheetName val="IMP(MAIN)"/>
      <sheetName val="IMP (REACTOR)"/>
      <sheetName val="#REF"/>
      <sheetName val="sum1 (2)"/>
      <sheetName val="계산근거"/>
      <sheetName val="A-4"/>
      <sheetName val="Sheet4"/>
      <sheetName val="CONCRETE"/>
      <sheetName val="현장관리비내역서"/>
      <sheetName val="설산1.나"/>
      <sheetName val="본사S"/>
      <sheetName val="오산갈곳"/>
      <sheetName val="차액보증"/>
      <sheetName val="일위대가"/>
      <sheetName val="안정계산"/>
      <sheetName val="단면검토"/>
      <sheetName val="D-3503"/>
      <sheetName val="전압강하계산"/>
      <sheetName val="SORCE1"/>
      <sheetName val="가시설단위수량"/>
      <sheetName val="경비2내역"/>
      <sheetName val="을"/>
      <sheetName val="단가대비표"/>
      <sheetName val="단면가정"/>
      <sheetName val="부재력정리"/>
      <sheetName val="2F 회의실견적(5_14 일대)"/>
      <sheetName val="내역서"/>
      <sheetName val="I一般比"/>
      <sheetName val="교각계산"/>
      <sheetName val="포장복구집계"/>
      <sheetName val="지장물C"/>
      <sheetName val="General Data"/>
      <sheetName val="남양시작동자105노65기1.3화1.2"/>
      <sheetName val="노임단가"/>
      <sheetName val="토목"/>
      <sheetName val="SE-611"/>
      <sheetName val="전체"/>
      <sheetName val="STORAGE"/>
      <sheetName val="공통(20-91)"/>
      <sheetName val="일위대가표 (2)"/>
      <sheetName val="Testing"/>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설계예산서"/>
      <sheetName val="수량집계"/>
      <sheetName val="총괄"/>
      <sheetName val="가로등내역서"/>
      <sheetName val="수량산출서"/>
      <sheetName val="2000.11월설계내역"/>
      <sheetName val="터파기및재료"/>
      <sheetName val="내역"/>
      <sheetName val="집계표"/>
      <sheetName val="총괄표"/>
      <sheetName val="말뚝지지력산정"/>
      <sheetName val="전선 및 전선관"/>
      <sheetName val="실행철강하도"/>
      <sheetName val="내역서2안"/>
      <sheetName val="단가산출"/>
      <sheetName val="소야공정계획표"/>
      <sheetName val="입찰안"/>
      <sheetName val="단가 및 재료비"/>
      <sheetName val="수량산출"/>
      <sheetName val="준검 내역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호계"/>
      <sheetName val="제암"/>
      <sheetName val="월마트"/>
      <sheetName val="월드컵"/>
      <sheetName val="Sheet1"/>
      <sheetName val="Sheet2"/>
      <sheetName val="Sheet3"/>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JUCK"/>
      <sheetName val="설계내역서"/>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일위대가표"/>
      <sheetName val="단가산출서(기계)"/>
      <sheetName val="표지 (2)"/>
      <sheetName val="에너지동"/>
      <sheetName val="연습"/>
      <sheetName val="Total"/>
      <sheetName val="원가계산"/>
      <sheetName val="코드표"/>
      <sheetName val="Sheet1 (2)"/>
      <sheetName val="MOTOR"/>
      <sheetName val="부하계산서"/>
      <sheetName val="견적조건"/>
      <sheetName val="견적조건(을지)"/>
      <sheetName val="식생블럭단위수량"/>
      <sheetName val="예정(3)"/>
      <sheetName val="동원(3)"/>
      <sheetName val="1.설계기준"/>
      <sheetName val="터널조도"/>
      <sheetName val="노임"/>
      <sheetName val="현황CODE"/>
      <sheetName val="손익현황"/>
      <sheetName val="3차설계"/>
      <sheetName val="기둥(원형)"/>
      <sheetName val="주형"/>
      <sheetName val="ABUT수량-A1"/>
      <sheetName val="옹벽"/>
      <sheetName val="밸브설치"/>
      <sheetName val="3.바닥판설계"/>
      <sheetName val="REACTION(USD지진시)"/>
      <sheetName val="안정검토"/>
      <sheetName val="REACTION(USE평시)"/>
      <sheetName val="조명시설"/>
      <sheetName val="SLAB"/>
      <sheetName val="계화배수"/>
      <sheetName val="BLOCK(1)"/>
      <sheetName val="관람석제출"/>
      <sheetName val="일위대가목차"/>
      <sheetName val="방음벽 기초 일반수량"/>
      <sheetName val="I.설계조건"/>
      <sheetName val="단면치수"/>
      <sheetName val="IP좌표"/>
      <sheetName val="월선수금"/>
      <sheetName val="woo(mac)"/>
      <sheetName val="제원.설계조건"/>
      <sheetName val="type-F"/>
      <sheetName val="TYPE-A"/>
      <sheetName val="공사비집계"/>
      <sheetName val="노원열병합  건축공사기성내역서"/>
      <sheetName val="보차도경계석"/>
      <sheetName val="단위세대"/>
      <sheetName val="일용노임단가"/>
      <sheetName val="Macro(전선)"/>
      <sheetName val="TABLE"/>
      <sheetName val="품의서"/>
      <sheetName val="물가시세"/>
      <sheetName val="물가자료"/>
      <sheetName val="SG"/>
      <sheetName val="전신환매도율"/>
      <sheetName val="EACT10"/>
      <sheetName val="산출내역서집계표"/>
      <sheetName val="원가계산서 (총괄)"/>
      <sheetName val="원가계산서 (건축)"/>
      <sheetName val="(총괄집계)"/>
      <sheetName val="건축공사"/>
      <sheetName val="방음벽기초(H=4m)"/>
      <sheetName val="단중표"/>
      <sheetName val="c_balju"/>
      <sheetName val="건축내역"/>
      <sheetName val="mcc일위대가"/>
      <sheetName val="Site Expenses"/>
      <sheetName val="노무비 근거"/>
      <sheetName val="집1"/>
      <sheetName val="토공계산서(부체도로)"/>
      <sheetName val="날개벽"/>
      <sheetName val="자재단가표"/>
      <sheetName val="토공(완충)"/>
      <sheetName val="J直材4"/>
      <sheetName val="방송노임"/>
      <sheetName val="예산서"/>
      <sheetName val="단위수량"/>
      <sheetName val="투자효율분석"/>
      <sheetName val="내부부하"/>
      <sheetName val="plan&amp;section of foundation"/>
      <sheetName val="design load"/>
      <sheetName val="working load at the btm ft."/>
      <sheetName val="stability check"/>
      <sheetName val="design criteria"/>
      <sheetName val="차도조도계산"/>
      <sheetName val="견적내역"/>
      <sheetName val="보도경계블럭"/>
      <sheetName val="일집"/>
      <sheetName val="일위"/>
      <sheetName val="리터팬내장형"/>
      <sheetName val="내역총괄표"/>
      <sheetName val="골조시행"/>
      <sheetName val="설계명세서"/>
      <sheetName val="b_balju_cho"/>
      <sheetName val="간선계산"/>
      <sheetName val="견"/>
      <sheetName val="토목원가계산서"/>
      <sheetName val="토목원가"/>
      <sheetName val="집계장"/>
      <sheetName val="설계내역"/>
      <sheetName val="제외공종"/>
      <sheetName val="기계원가계산서"/>
      <sheetName val="기계원가"/>
      <sheetName val="집계"/>
      <sheetName val="가설내역"/>
      <sheetName val="Baby일위대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노무비"/>
      <sheetName val="N賃率-職"/>
      <sheetName val="을지"/>
      <sheetName val="22단가(철거)"/>
      <sheetName val="49단가"/>
      <sheetName val="49단가(철거)"/>
      <sheetName val="22단가"/>
      <sheetName val="과천MAIN"/>
      <sheetName val="효성CB 1P기초"/>
      <sheetName val="EQ-R1"/>
      <sheetName val="Chart1"/>
      <sheetName val="단위내역목록"/>
      <sheetName val="단위내역서"/>
      <sheetName val="원가(1)"/>
      <sheetName val="원가(2)"/>
      <sheetName val="공량산출서"/>
      <sheetName val="품목"/>
      <sheetName val="인건비"/>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006기계경비산출표"/>
      <sheetName val="교각1"/>
      <sheetName val="매립"/>
      <sheetName val="기초단가"/>
      <sheetName val="대구실행"/>
      <sheetName val="0.집계"/>
      <sheetName val="공통부대비"/>
      <sheetName val="설계내역(2001)"/>
      <sheetName val="TEL"/>
      <sheetName val="소업1교"/>
      <sheetName val="가로등부표"/>
      <sheetName val="001"/>
      <sheetName val="총계"/>
      <sheetName val="조도계산서 (도서)"/>
      <sheetName val="LOPCALC"/>
      <sheetName val="재료"/>
      <sheetName val="제경비율"/>
      <sheetName val="MAIN_TABLE"/>
      <sheetName val="1.설계조건"/>
      <sheetName val="입찰보고"/>
      <sheetName val="1차설계변경내역"/>
      <sheetName val="수주현황2월"/>
      <sheetName val="토공유동표"/>
      <sheetName val="단면 (2)"/>
      <sheetName val="XL4Poppy"/>
      <sheetName val="요율"/>
      <sheetName val="자재대"/>
      <sheetName val="아산추가1220"/>
      <sheetName val="당초"/>
      <sheetName val="3-1.CB"/>
      <sheetName val="노무비단가"/>
      <sheetName val="일위대가(가설)"/>
      <sheetName val="98지급계획"/>
      <sheetName val="본공사"/>
      <sheetName val="DANGA"/>
      <sheetName val="실행내역서"/>
      <sheetName val="BID-도로"/>
      <sheetName val="내력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AS포장복구 "/>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Ȁ_x0000_堀軞㴃鞼堀䍰_x0019__x0000__x0000__x0000_刀"/>
      <sheetName val="단가산출집계"/>
      <sheetName val="가공비"/>
      <sheetName val="ºÀ¾ç~Á¶Â÷Àå°£°íÇÏ°³¸í(½Å¼³)"/>
      <sheetName val="¼ö¸ñµ¥ÀÌÅ¸ "/>
      <sheetName val="º¯¾Ð±â ¹× ¹ßÀü±â ¿ë·®"/>
      <sheetName val="ASPÆ÷Àå"/>
      <sheetName val="±â°è°æºñ"/>
      <sheetName val="1.¼öÀÎÅÍ³Î"/>
      <sheetName val="¿¹»êº¯°æ»çÇ×"/>
      <sheetName val="토공"/>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공구원가계산"/>
      <sheetName val="2000전체분"/>
      <sheetName val="입찰결과(DATA)"/>
      <sheetName val="일반수량"/>
      <sheetName val="Macro(차단기)"/>
      <sheetName val="일위대가표(유단가)"/>
      <sheetName val="대치판정"/>
      <sheetName val="CABLE SIZE-3"/>
      <sheetName val="EQUIP-H"/>
      <sheetName val="경비_원본"/>
      <sheetName val="가감수량"/>
      <sheetName val="맨홀수량산출"/>
      <sheetName val="기초코드"/>
      <sheetName val="하수급견적대비"/>
      <sheetName val="발주설계서(당초)"/>
      <sheetName val="총괄내역서"/>
      <sheetName val="일위대가 집계표"/>
      <sheetName val="9GNG운반"/>
      <sheetName val="횡배수관토공수량"/>
      <sheetName val="수문일1"/>
      <sheetName val="품셈TABLE"/>
      <sheetName val="지급자재"/>
      <sheetName val="IMPEADENCE MAP 취수장"/>
      <sheetName val="원형맨홀수량"/>
      <sheetName val="모델링"/>
      <sheetName val="하중계산"/>
      <sheetName val="출력-내역서"/>
      <sheetName val="96수출"/>
      <sheetName val="변화치수"/>
      <sheetName val="연령현황"/>
      <sheetName val="가설공사"/>
      <sheetName val="기초공"/>
      <sheetName val="기자재비"/>
      <sheetName val="견적내용입력"/>
      <sheetName val="견적서세부내용"/>
      <sheetName val="발신정보"/>
      <sheetName val="DATE"/>
      <sheetName val="투찰"/>
      <sheetName val="EUPDAT2"/>
      <sheetName val="hvac내역서(제어동)"/>
      <sheetName val="우각부보강"/>
      <sheetName val="DATA(BAC)"/>
      <sheetName val="SLAB&quot;1&quot;"/>
      <sheetName val="단락전류-A"/>
      <sheetName val="DPRKMHDT"/>
      <sheetName val="날개벽(TYPE1)"/>
      <sheetName val="공종"/>
      <sheetName val="가설공사내역"/>
      <sheetName val="401"/>
      <sheetName val="6공구(당초)"/>
      <sheetName val="내역서(총)"/>
      <sheetName val="플랜트 설치"/>
      <sheetName val="입찰견적보고서"/>
      <sheetName val="wall"/>
      <sheetName val="P.M 별"/>
      <sheetName val="협조전"/>
      <sheetName val="ATS단가"/>
      <sheetName val="전기"/>
      <sheetName val="건축원가계산서"/>
      <sheetName val="경비산출"/>
      <sheetName val="일반맨홀수량집계"/>
      <sheetName val="K"/>
      <sheetName val="저"/>
      <sheetName val="철거산출근거"/>
      <sheetName val="제-노임"/>
      <sheetName val="제직재"/>
      <sheetName val="AIR SHOWER(3인용)"/>
      <sheetName val="부대공Ⅱ"/>
      <sheetName val="재집"/>
      <sheetName val="직재"/>
      <sheetName val="전차선로 물량표"/>
      <sheetName val="48전력선로일위"/>
      <sheetName val="접지수량"/>
      <sheetName val="TOT"/>
      <sheetName val="손익분석"/>
      <sheetName val="인건-측정"/>
      <sheetName val="unit 4"/>
      <sheetName val="ITB COST"/>
      <sheetName val="수량"/>
      <sheetName val="CTEMCOST"/>
      <sheetName val="보합"/>
      <sheetName val="예산명세서"/>
      <sheetName val="우배수"/>
      <sheetName val="맨홀"/>
      <sheetName val="금호"/>
      <sheetName val="49-119"/>
      <sheetName val="부하(성남)"/>
      <sheetName val="연부97-1"/>
      <sheetName val="갑지1"/>
      <sheetName val="구역화물"/>
      <sheetName val="단가일람"/>
      <sheetName val="적용(기계)"/>
      <sheetName val="20관리비율"/>
      <sheetName val="총괄집계표"/>
      <sheetName val="점검총괄"/>
      <sheetName val="자재목록"/>
      <sheetName val="옹벽수량집계"/>
      <sheetName val="BASIC (2)"/>
      <sheetName val="고창터널(고창방향)"/>
      <sheetName val="부속동"/>
      <sheetName val="1차증가원가계산"/>
      <sheetName val="단가조사서"/>
      <sheetName val="관로"/>
      <sheetName val="간접1"/>
      <sheetName val="통장출금액"/>
      <sheetName val="기계경비(시간당)"/>
      <sheetName val="램머"/>
      <sheetName val="VA_code"/>
      <sheetName val="공종별원가계산"/>
      <sheetName val="말고개터널조명전압강하"/>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 상부공통집계(총괄)"/>
      <sheetName val="참조-(1)"/>
      <sheetName val="인건비 "/>
      <sheetName val="AILC004"/>
      <sheetName val="Mc1"/>
      <sheetName val="2000,9월 일위"/>
      <sheetName val="간접비"/>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Summary Sheets"/>
      <sheetName val="일위목록-기"/>
      <sheetName val="6동"/>
      <sheetName val="물량표"/>
      <sheetName val="현장관리비 "/>
      <sheetName val="금액결정"/>
      <sheetName val="견적대비"/>
      <sheetName val="BOX전기내역"/>
      <sheetName val="9-1차이내역"/>
      <sheetName val="설계가"/>
      <sheetName val="할증 "/>
      <sheetName val="조경일람"/>
      <sheetName val="아파트기별"/>
      <sheetName val="공리일"/>
      <sheetName val="총집계표"/>
      <sheetName val="9811"/>
      <sheetName val="투찰내역"/>
      <sheetName val="COVER-P"/>
      <sheetName val="기본단가"/>
      <sheetName val="영업소실적"/>
      <sheetName val="공사비"/>
      <sheetName val="약품설비"/>
      <sheetName val="가설건물"/>
      <sheetName val="단위단가"/>
      <sheetName val="적용공정"/>
      <sheetName val="L_RPTB02_01"/>
      <sheetName val="원가계산서"/>
      <sheetName val="금리계산"/>
      <sheetName val="Sheet17"/>
      <sheetName val="중기일위대가"/>
      <sheetName val="전선"/>
      <sheetName val="CABLE"/>
      <sheetName val="토량산출서"/>
      <sheetName val="OPGW기별"/>
      <sheetName val="CA지입"/>
      <sheetName val="U-TYPE(1)"/>
      <sheetName val="공종별내역서"/>
      <sheetName val="6PILE  (돌출)"/>
      <sheetName val="99총공사내역서"/>
      <sheetName val="98NS-N"/>
      <sheetName val="L_RPTA05_목록"/>
      <sheetName val="96보완계획7.12"/>
      <sheetName val="지진시"/>
      <sheetName val="설비내역서"/>
      <sheetName val="건축내역서"/>
      <sheetName val="전기내역서"/>
      <sheetName val="설직재-1"/>
      <sheetName val="본부소개"/>
      <sheetName val="주사무실종합"/>
      <sheetName val="기초자료"/>
      <sheetName val="여과지동"/>
      <sheetName val="내역표지"/>
      <sheetName val="Macro2"/>
      <sheetName val="계수시트"/>
      <sheetName val="형식별 개략공사비"/>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ITEM"/>
      <sheetName val="부하계산서"/>
      <sheetName val="MOTOR"/>
      <sheetName val="노임단가"/>
      <sheetName val="장비내역서"/>
      <sheetName val="JUCK"/>
      <sheetName val="부하LOAD"/>
      <sheetName val="1.설계조건"/>
      <sheetName val="인건-측정"/>
      <sheetName val="합의경상"/>
      <sheetName val="MEXICO-C"/>
      <sheetName val="LOAD-AY"/>
      <sheetName val="BID"/>
      <sheetName val="청구내역(9807)"/>
      <sheetName val="정부노임단가"/>
      <sheetName val="Total"/>
      <sheetName val="CONCRETE"/>
      <sheetName val="입고장부 (4)"/>
      <sheetName val="LOPCALC"/>
      <sheetName val="내역서"/>
      <sheetName val="2공구수량"/>
      <sheetName val="봉양~조차장간고하개명(신설)"/>
      <sheetName val="노원열병합  건축공사기성내역서"/>
      <sheetName val="FOOTING단면력"/>
      <sheetName val="CA지입"/>
      <sheetName val="날개벽수량표"/>
      <sheetName val="부하(성남)"/>
      <sheetName val="플랜트 설치"/>
      <sheetName val="명세서"/>
      <sheetName val="부대내역"/>
      <sheetName val="DATA"/>
      <sheetName val="송장"/>
      <sheetName val="COPING"/>
      <sheetName val="전차선로 물량표"/>
      <sheetName val="#REF"/>
      <sheetName val="일반공사"/>
      <sheetName val="INPUT"/>
      <sheetName val="업체별기성내역"/>
      <sheetName val="ⴭⴭⴭⴭ"/>
      <sheetName val="Sheet2"/>
      <sheetName val="WORK"/>
      <sheetName val="부하(반월)"/>
      <sheetName val="MACRO(MCC)"/>
      <sheetName val="TRE TABLE"/>
      <sheetName val="설계조건"/>
      <sheetName val="날개벽(TYPE3)"/>
      <sheetName val="동력부하(도산)"/>
      <sheetName val="Macro2"/>
      <sheetName val="공통(20-91)"/>
      <sheetName val="cost"/>
      <sheetName val="001"/>
      <sheetName val="간접비"/>
      <sheetName val="가설건물"/>
      <sheetName val="유동표(변경)"/>
      <sheetName val="배수공 주요자재 집계표"/>
      <sheetName val="3BL공동구 수량"/>
      <sheetName val="L-type"/>
      <sheetName val="바닥판"/>
      <sheetName val="Sheet3"/>
      <sheetName val="변경실행(2차) "/>
      <sheetName val="기계경비일람"/>
      <sheetName val="공용시설내역"/>
      <sheetName val="전력구구조물산근"/>
      <sheetName val="EJ"/>
      <sheetName val="개요"/>
      <sheetName val="W-현원가"/>
      <sheetName val="전기"/>
      <sheetName val="데이타"/>
      <sheetName val="자재수량"/>
      <sheetName val="품의서"/>
      <sheetName val="Macro(차단기)"/>
      <sheetName val="Y-WORK"/>
      <sheetName val="Sheet4"/>
      <sheetName val="4)유동표"/>
      <sheetName val="I.설계조건"/>
      <sheetName val="쌍송교"/>
      <sheetName val="유동표"/>
      <sheetName val="내역"/>
      <sheetName val="터널조도"/>
      <sheetName val="Macro1"/>
      <sheetName val="96작생능"/>
      <sheetName val="외천교"/>
      <sheetName val="자재단가"/>
      <sheetName val="노무비"/>
      <sheetName val="뚝토공"/>
      <sheetName val="중기일위대가"/>
      <sheetName val="토공A"/>
      <sheetName val="Macro(AT)"/>
      <sheetName val="접속도로1"/>
      <sheetName val="수량산출서"/>
      <sheetName val="비교표"/>
      <sheetName val="wall"/>
      <sheetName val="토목내역"/>
      <sheetName val="DATE"/>
      <sheetName val="포장복구집계"/>
      <sheetName val="포장공"/>
      <sheetName val="목차"/>
      <sheetName val="대구실행"/>
      <sheetName val="현장지지물물량"/>
      <sheetName val="FEXS"/>
      <sheetName val="소운반"/>
      <sheetName val="BSD (2)"/>
      <sheetName val="XL4Poppy"/>
      <sheetName val="토목주소"/>
      <sheetName val="프랜트면허"/>
      <sheetName val="견적서"/>
      <sheetName val="7.1유효폭"/>
      <sheetName val="Sheet17"/>
      <sheetName val="날개벽(시점좌측)"/>
      <sheetName val="현장관리비내역서"/>
      <sheetName val="Languages"/>
      <sheetName val="인건비"/>
      <sheetName val="5. 차단기 용량계산"/>
      <sheetName val="BLOCK(1)"/>
      <sheetName val="관리사무소"/>
      <sheetName val="노임"/>
      <sheetName val="다이꾸"/>
      <sheetName val="조명율데이타"/>
      <sheetName val="일위대가"/>
      <sheetName val="참조"/>
      <sheetName val="ilch"/>
      <sheetName val="조도계산서 (도서)"/>
      <sheetName val="을"/>
      <sheetName val="표지 (2)"/>
      <sheetName val="수질정화시설"/>
      <sheetName val="매크로"/>
      <sheetName val="외주가공"/>
      <sheetName val="기계실"/>
      <sheetName val="1-1"/>
      <sheetName val="ABUT수량-A1"/>
      <sheetName val="bearing"/>
      <sheetName val="1공구(을)"/>
      <sheetName val="MBR9"/>
      <sheetName val="조명율표"/>
      <sheetName val="차액보증"/>
      <sheetName val="일위대가목차"/>
      <sheetName val="부하(도서)"/>
      <sheetName val="E.P.T수량산출서"/>
      <sheetName val="U-TYPE(1)"/>
      <sheetName val="Site Expenses"/>
      <sheetName val="수량"/>
      <sheetName val="일위대가목록"/>
      <sheetName val="단가대비표"/>
      <sheetName val="A-4"/>
      <sheetName val="수량산출"/>
      <sheetName val="집계표(육상)"/>
      <sheetName val="주형"/>
      <sheetName val="2000년1차"/>
      <sheetName val="전력구구조물산근2구간"/>
      <sheetName val="????"/>
      <sheetName val="당초"/>
      <sheetName val="Cost bd-&quot;A&quot;"/>
      <sheetName val="Process"/>
      <sheetName val="기본일위"/>
      <sheetName val="3련 BOX"/>
      <sheetName val="BQ(실행)"/>
      <sheetName val="기초공"/>
      <sheetName val="기둥(원형)"/>
      <sheetName val="c_balju"/>
      <sheetName val="COVER"/>
      <sheetName val="Sheet5"/>
      <sheetName val="견적정보"/>
      <sheetName val="명단원자료(이전)"/>
      <sheetName val="L_RPTA05_목록"/>
      <sheetName val="토공(완충)"/>
      <sheetName val="200"/>
      <sheetName val="일위대가(계측기설치)"/>
      <sheetName val="지진시"/>
      <sheetName val="부대공"/>
      <sheetName val="IMP(MAIN)"/>
      <sheetName val="IMP (REACTOR)"/>
      <sheetName val="J"/>
      <sheetName val="협조전"/>
      <sheetName val="입력DATA"/>
      <sheetName val="안정검토"/>
      <sheetName val="보차도경계석"/>
      <sheetName val="도담구내 개소별 명세"/>
      <sheetName val="처리단락"/>
      <sheetName val="LD"/>
      <sheetName val="약전닥트"/>
      <sheetName val="건축부하"/>
      <sheetName val="일지-H"/>
      <sheetName val="FA설치명세"/>
      <sheetName val="김포IO"/>
      <sheetName val="TABLE"/>
      <sheetName val="주식"/>
      <sheetName val="Sheet1 (2)"/>
      <sheetName val="DG-LAP6"/>
      <sheetName val="가로등제어반 설치공사(수량)"/>
      <sheetName val="발신정보"/>
      <sheetName val="일위대가표"/>
      <sheetName val="전기일위대가"/>
      <sheetName val="전압강하계산"/>
      <sheetName val="2F 회의실견적(5_14 일대)"/>
      <sheetName val="조명률표"/>
      <sheetName val="설계자료"/>
      <sheetName val="단가산출집계"/>
      <sheetName val="LEVEL0~4"/>
      <sheetName val="역T형"/>
      <sheetName val="PILE"/>
      <sheetName val="BJJIN"/>
      <sheetName val="단면치수"/>
      <sheetName val="단중표"/>
      <sheetName val="경비2내역"/>
      <sheetName val="목록"/>
      <sheetName val="단가"/>
      <sheetName val="시설물일위"/>
      <sheetName val="CHITIET VL-NC-TT -1p"/>
      <sheetName val="TDTKP1"/>
      <sheetName val="배수관공"/>
      <sheetName val="우각부보강"/>
      <sheetName val="맨홀수량집계"/>
      <sheetName val="설산1.나"/>
      <sheetName val="본사S"/>
      <sheetName val="경비"/>
      <sheetName val="품목납기"/>
      <sheetName val="타공종이기"/>
      <sheetName val="원형맨홀수량"/>
      <sheetName val="총괄표"/>
      <sheetName val="예산서"/>
      <sheetName val="공사비예산서(토목분)"/>
      <sheetName val="견"/>
      <sheetName val="RAHMEN"/>
      <sheetName val="가도공"/>
      <sheetName val="C1ㅇ"/>
      <sheetName val="工완성공사율"/>
      <sheetName val="장비집계"/>
      <sheetName val="직원동원SCH"/>
      <sheetName val="일위대가(가설)"/>
      <sheetName val="운용방안"/>
      <sheetName val="토공및부대2차"/>
      <sheetName val="TYPE-1"/>
      <sheetName val="SRC-B3U2"/>
      <sheetName val="물가시세"/>
      <sheetName val="월선수금"/>
      <sheetName val="CATV"/>
      <sheetName val="환률"/>
      <sheetName val="실행예산"/>
      <sheetName val="기계내역"/>
      <sheetName val="MAT"/>
      <sheetName val="L형측구단위수량"/>
      <sheetName val="L형측구연장조서"/>
      <sheetName val="도로경계블럭단위수량"/>
      <sheetName val="도로경계블럭단위토공"/>
      <sheetName val="갑지(추정)"/>
      <sheetName val="을부담운반비"/>
      <sheetName val="공사기본자료"/>
      <sheetName val="조명시설"/>
      <sheetName val="실행철강하도"/>
      <sheetName val="골재집계"/>
      <sheetName val="교각계산"/>
      <sheetName val="BQ"/>
      <sheetName val="안정계산"/>
      <sheetName val="단면검토"/>
      <sheetName val="경상비"/>
      <sheetName val="단가비교표"/>
      <sheetName val="특별교실"/>
      <sheetName val="양식"/>
      <sheetName val="단위내역서"/>
      <sheetName val="소비자가"/>
      <sheetName val="원가"/>
      <sheetName val="입찰안"/>
      <sheetName val="code"/>
      <sheetName val="TYPE-B 평균H"/>
      <sheetName val="토사(PE)"/>
      <sheetName val="현황산출서"/>
      <sheetName val="옹벽기초자료"/>
      <sheetName val="공사비증감"/>
      <sheetName val="통합"/>
      <sheetName val="K"/>
      <sheetName val="집행(2-1)"/>
      <sheetName val="Dae_Jiju"/>
      <sheetName val="Sikje_ingun"/>
      <sheetName val="TREE_D"/>
      <sheetName val="LG제품"/>
      <sheetName val="말뚝물량"/>
      <sheetName val="단위중량"/>
      <sheetName val="한강운반비"/>
      <sheetName val="자재"/>
      <sheetName val="실행품의서"/>
      <sheetName val="PROJECT COST ESTIMATE (cont)"/>
      <sheetName val="단위수량"/>
      <sheetName val="TYPE1"/>
      <sheetName val="철근량"/>
      <sheetName val="와동25-3(변경)"/>
      <sheetName val="지급자재"/>
      <sheetName val="환율"/>
      <sheetName val="단"/>
      <sheetName val="일위산출"/>
      <sheetName val="공사비집계"/>
      <sheetName val="산거각호표"/>
      <sheetName val="정산입력"/>
      <sheetName val="굴착현장"/>
      <sheetName val="투찰"/>
      <sheetName val="토공"/>
      <sheetName val="설직재-1"/>
      <sheetName val="토공산출(주차장)"/>
      <sheetName val="현장관리"/>
      <sheetName val="공통가설"/>
      <sheetName val="매입"/>
      <sheetName val="공사개요"/>
      <sheetName val="토공산출 (아파트)"/>
      <sheetName val="회사99"/>
      <sheetName val="1_설계조건"/>
      <sheetName val="전차선로_물량표"/>
      <sheetName val="노원열병합__건축공사기성내역서"/>
      <sheetName val="배수공_주요자재_집계표"/>
      <sheetName val="OZ049E"/>
      <sheetName val="입력"/>
      <sheetName val="TEL"/>
      <sheetName val="호안공"/>
      <sheetName val="물량산출_LP-1"/>
      <sheetName val="물량산출_LP-2"/>
      <sheetName val="물량산출_LP-3"/>
      <sheetName val="물량산출_LP-4"/>
      <sheetName val="건축내역"/>
      <sheetName val="전기일위목록"/>
      <sheetName val="22-2M단"/>
      <sheetName val="22-1소단"/>
      <sheetName val="POL6차-PIPING"/>
      <sheetName val="guard(mac)"/>
      <sheetName val="현금"/>
      <sheetName val="자재대"/>
      <sheetName val="준공조서"/>
      <sheetName val="공사준공계"/>
      <sheetName val="준공검사보고서"/>
      <sheetName val="단가표 "/>
      <sheetName val="플랜트_설치"/>
      <sheetName val="3련_BOX"/>
      <sheetName val="I_설계조건"/>
      <sheetName val="변경실행(2차)_"/>
      <sheetName val="3BL공동구_수량"/>
      <sheetName val="TYPE-A"/>
      <sheetName val="FB25JN"/>
      <sheetName val="SLAB"/>
      <sheetName val="집수정단"/>
      <sheetName val="오산갈곳"/>
      <sheetName val="갑지"/>
      <sheetName val="VXXXXX"/>
      <sheetName val="단면가정"/>
      <sheetName val="원형1호맨홀토공수량"/>
      <sheetName val="간접"/>
      <sheetName val="세부내역서(전기)"/>
      <sheetName val="세부내역"/>
      <sheetName val="작성"/>
      <sheetName val="부표총괄"/>
      <sheetName val="견적업체"/>
      <sheetName val="AS복구"/>
      <sheetName val="중기터파기"/>
      <sheetName val="변수값"/>
      <sheetName val="중기상차"/>
      <sheetName val="D-3503"/>
      <sheetName val="일위대가(원본)"/>
      <sheetName val="철근정산"/>
      <sheetName val="날개벽"/>
      <sheetName val="국공유지및사유지"/>
      <sheetName val="0"/>
      <sheetName val="6PILE  (돌출)"/>
      <sheetName val="출근부"/>
      <sheetName val="대포2교접속"/>
      <sheetName val="1"/>
      <sheetName val="working load at the btm ft."/>
      <sheetName val="stability check"/>
      <sheetName val="design criteria"/>
      <sheetName val="design load"/>
      <sheetName val="6호기"/>
      <sheetName val="EP0618"/>
      <sheetName val="내역(정지)"/>
      <sheetName val="ROOF(ALKALI)"/>
      <sheetName val="연습"/>
      <sheetName val="역T형교대(말뚝기초)"/>
      <sheetName val="내역서비교"/>
      <sheetName val="8. 내진해석"/>
      <sheetName val="문학간접"/>
      <sheetName val="변화치수"/>
      <sheetName val="Main"/>
      <sheetName val="할증 "/>
      <sheetName val="LEGEND"/>
      <sheetName val="산출근거"/>
      <sheetName val="기성집계"/>
      <sheetName val="자료입력"/>
      <sheetName val="설계서(설치)"/>
      <sheetName val="공통부대비"/>
      <sheetName val="Picture"/>
      <sheetName val="일반맨홀수량집계(A-7 LINE)"/>
      <sheetName val="전력"/>
      <sheetName val="조명율"/>
      <sheetName val="96수출"/>
      <sheetName val="토공계산서(부체도로)"/>
      <sheetName val="주사무실종합"/>
      <sheetName val="내역(전체)"/>
      <sheetName val="원데이타"/>
      <sheetName val="찍기"/>
      <sheetName val="DA"/>
      <sheetName val="부대tu"/>
      <sheetName val="집계표"/>
      <sheetName val="아산추가1220"/>
      <sheetName val="교량명원본"/>
      <sheetName val="BOX제원원본"/>
      <sheetName val="표지판현황"/>
      <sheetName val="횡배위치"/>
      <sheetName val="가시설수량"/>
      <sheetName val="Cost_bd-&quot;A&quot;"/>
      <sheetName val="TRE_TABLE"/>
      <sheetName val="일위목록"/>
      <sheetName val="요율"/>
      <sheetName val="사용자정의"/>
      <sheetName val="제품표준규격"/>
      <sheetName val="nomi "/>
      <sheetName val="1_설계조건1"/>
      <sheetName val="환율-LIBOR"/>
      <sheetName val="06_공정표"/>
      <sheetName val="Macro(전선)"/>
      <sheetName val="조견표"/>
      <sheetName val="계산근거"/>
      <sheetName val="내역(2000년)"/>
      <sheetName val="음봉방향"/>
      <sheetName val="COMPRESSOR"/>
      <sheetName val="WIND-EQ"/>
      <sheetName val="전기설계변경"/>
      <sheetName val="횡배수관집현황(2공구)"/>
      <sheetName val="card1"/>
      <sheetName val="설계예산서"/>
      <sheetName val="예산내역서"/>
      <sheetName val="순환펌프"/>
      <sheetName val="저수조"/>
      <sheetName val="급,배기팬"/>
      <sheetName val="급탕순환펌프"/>
      <sheetName val="기본DATA"/>
      <sheetName val="경영혁신본부"/>
      <sheetName val="BOJUNGGM"/>
      <sheetName val="N賃率-職"/>
      <sheetName val="신규일위대가"/>
      <sheetName val="LXLIST1"/>
      <sheetName val="#230,#235"/>
      <sheetName val="대비"/>
      <sheetName val="비대칭계수"/>
      <sheetName val="전동기 SPEC"/>
      <sheetName val="구동"/>
      <sheetName val="1차증가원가계산"/>
      <sheetName val="예정(3)"/>
      <sheetName val="동원(3)"/>
      <sheetName val="아파트 "/>
      <sheetName val="물량산출근거"/>
      <sheetName val="FACTOR"/>
      <sheetName val="분뇨"/>
      <sheetName val="GRDBS"/>
      <sheetName val="물가대비표"/>
      <sheetName val="하중계산"/>
      <sheetName val="중기조종사 단위단가"/>
      <sheetName val="단가조정표"/>
      <sheetName val="견적"/>
      <sheetName val="설계내"/>
      <sheetName val="세금자료"/>
      <sheetName val="Oper Amount"/>
      <sheetName val="설계명세서"/>
      <sheetName val="조직표"/>
      <sheetName val="전선 및 전선관"/>
      <sheetName val="가시설단위수량"/>
      <sheetName val="SORCE1"/>
      <sheetName val="조도계산(가로등NEW)"/>
      <sheetName val="노무"/>
      <sheetName val="단가표"/>
      <sheetName val="내역_FILE"/>
      <sheetName val="약품공급2"/>
      <sheetName val="견적시담(송포2공구)"/>
      <sheetName val="인수공규격"/>
      <sheetName val="---FAB#1업무일지---"/>
      <sheetName val="type-F"/>
      <sheetName val="적용단위길이"/>
      <sheetName val="식재인부"/>
      <sheetName val="잡비"/>
      <sheetName val="준검 내역서"/>
      <sheetName val="5공철탑검토표"/>
      <sheetName val="4공철탑검토"/>
      <sheetName val="설계내역(2001)"/>
      <sheetName val="5.정산서"/>
      <sheetName val="견적내역서"/>
      <sheetName val="견적접수"/>
      <sheetName val="철거산출근거"/>
      <sheetName val="참조(2)"/>
      <sheetName val="깨기"/>
      <sheetName val="STORAGE"/>
      <sheetName val="3-1.CB"/>
      <sheetName val="TOTAL인원"/>
      <sheetName val="설계가"/>
      <sheetName val="1을"/>
      <sheetName val="현장"/>
      <sheetName val="SANBAISU"/>
      <sheetName val="SANTOGO"/>
      <sheetName val="MCC제원"/>
      <sheetName val="SUM (INQNO."/>
      <sheetName val="99.6"/>
      <sheetName val="철근단면적"/>
      <sheetName val="표지"/>
      <sheetName val="소업1교"/>
      <sheetName val="자료(통합)"/>
      <sheetName val="대상공사(조달청)"/>
      <sheetName val="SE-611"/>
      <sheetName val="선로정수계산"/>
      <sheetName val="관세,통관수수료,운반비"/>
      <sheetName val="장비당단가 (1)"/>
      <sheetName val="BOX 본체"/>
      <sheetName val="토목변경"/>
      <sheetName val="총계"/>
      <sheetName val="FD"/>
      <sheetName val="99관저"/>
      <sheetName val="TYPE-U800"/>
      <sheetName val="을지"/>
      <sheetName val="t-h HA THE"/>
      <sheetName val="NAI"/>
      <sheetName val="관람석제출"/>
      <sheetName val="시설C"/>
      <sheetName val="공사비"/>
      <sheetName val="토공정보"/>
      <sheetName val="사진"/>
      <sheetName val="토목검측서"/>
      <sheetName val="인건비 "/>
      <sheetName val="화재 탐지 설비"/>
      <sheetName val="영업소실적"/>
      <sheetName val="종배수관(신)"/>
      <sheetName val="빙축열"/>
      <sheetName val="단가조사표"/>
      <sheetName val="EQT-ESTN"/>
      <sheetName val="L형옹벽측구"/>
      <sheetName val="중기사용료"/>
      <sheetName val="농로수량집계"/>
      <sheetName val="농로토공집계"/>
      <sheetName val="설계서(7)"/>
      <sheetName val="예산서(6)"/>
      <sheetName val="전기품산출"/>
      <sheetName val="내역1"/>
      <sheetName val="터파기및재료"/>
      <sheetName val="분석가정"/>
      <sheetName val="ATS단가"/>
      <sheetName val=" 내역"/>
      <sheetName val="전신환매도율"/>
      <sheetName val="구체"/>
      <sheetName val="BR.1(원)"/>
      <sheetName val="증감내역서"/>
      <sheetName val="4b Consolidated PL"/>
      <sheetName val="변수2"/>
      <sheetName val="저항"/>
      <sheetName val="참조M"/>
      <sheetName val="MFAB"/>
      <sheetName val="MFRT"/>
      <sheetName val="MPKG"/>
      <sheetName val="MPRD"/>
      <sheetName val="Design Q'ty"/>
      <sheetName val="안정검토(온1)"/>
      <sheetName val="중동공구"/>
      <sheetName val="일위"/>
      <sheetName val="수문일1"/>
      <sheetName val="단면 (2)"/>
      <sheetName val="02 SLAB"/>
      <sheetName val="05 BOX"/>
      <sheetName val="수량집계"/>
      <sheetName val="정렬"/>
      <sheetName val="PI"/>
      <sheetName val="DATA(BAC)"/>
      <sheetName val="2.내역서"/>
      <sheetName val="6.교좌면보강"/>
      <sheetName val="수로집계"/>
      <sheetName val="간접경상비"/>
      <sheetName val="배수공"/>
      <sheetName val="암거"/>
      <sheetName val="건축내역서"/>
      <sheetName val="설비내역서"/>
      <sheetName val="전기내역서"/>
      <sheetName val="__Isyou_c_PJT_2000_R_6_____Fi_2"/>
      <sheetName val="적정심사"/>
      <sheetName val="대치판정"/>
      <sheetName val="SELTDATA"/>
      <sheetName val="직노"/>
      <sheetName val="통신부문노무임"/>
      <sheetName val="5. 설계명세서"/>
      <sheetName val="b_balju_cho"/>
      <sheetName val="진주방향"/>
      <sheetName val="도급양식"/>
      <sheetName val="교량하부공"/>
      <sheetName val="DATA1"/>
      <sheetName val="내역표지"/>
      <sheetName val="Macro(전동기)"/>
      <sheetName val="간접재료비산출표-27-30"/>
      <sheetName val="2월가격표-ESG-1월"/>
      <sheetName val="SPEC"/>
      <sheetName val="샘플표지"/>
      <sheetName val="1호맨홀토공"/>
      <sheetName val="토공(우물통,기타) "/>
      <sheetName val="Baby일위대가"/>
      <sheetName val="설계내역서"/>
      <sheetName val="9GNG운반"/>
      <sheetName val="기성내역"/>
      <sheetName val="구리토평1전기"/>
      <sheetName val="주형지지보"/>
      <sheetName val="Data&amp;Result"/>
      <sheetName val="현황CODE"/>
      <sheetName val="손익현황"/>
      <sheetName val="일위대가집계"/>
      <sheetName val="Sheet16 (2)"/>
      <sheetName val="K1자재(3차등)"/>
      <sheetName val="PLAN_FEB97"/>
      <sheetName val="여흥"/>
      <sheetName val="____"/>
      <sheetName val="노원열병합__건축공사기성내역서1"/>
      <sheetName val="전차선로_물량표1"/>
      <sheetName val="배수공_주요자재_집계표1"/>
      <sheetName val="Site_Expenses"/>
      <sheetName val="조도계산서_(도서)"/>
      <sheetName val="입고장부_(4)"/>
      <sheetName val="IMP_(REACTOR)"/>
      <sheetName val="7_1유효폭"/>
      <sheetName val="BSD_(2)"/>
      <sheetName val="5__차단기_용량계산"/>
      <sheetName val="도담구내_개소별_명세"/>
      <sheetName val="Sheet1_(2)"/>
      <sheetName val="가로등제어반_설치공사(수량)"/>
      <sheetName val="E_P_T수량산출서"/>
      <sheetName val="단가표_"/>
      <sheetName val="단가산출1"/>
      <sheetName val="단가 및 재료비"/>
      <sheetName val="3-1_CB"/>
      <sheetName val="표지_(2)"/>
      <sheetName val="설산1_나"/>
      <sheetName val="2F_회의실견적(5_14_일대)"/>
      <sheetName val="CHITIET_VL-NC-TT_-1p"/>
      <sheetName val="basic_info"/>
      <sheetName val="변경-C"/>
      <sheetName val="2"/>
      <sheetName val="두앙"/>
    </sheetNames>
    <definedNames>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sheetData sheetId="624"/>
      <sheetData sheetId="625"/>
      <sheetData sheetId="626"/>
      <sheetData sheetId="627"/>
      <sheetData sheetId="628" refreshError="1"/>
      <sheetData sheetId="629" refreshError="1"/>
      <sheetData sheetId="630" refreshError="1"/>
      <sheetData sheetId="6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단가조사서"/>
      <sheetName val="표지"/>
      <sheetName val="견적서"/>
      <sheetName val="유진"/>
      <sheetName val="영진"/>
      <sheetName val="일위대가"/>
      <sheetName val="기기설명서"/>
      <sheetName val="최종-내역서"/>
      <sheetName val="노무비 단가표"/>
      <sheetName val="노임단가"/>
      <sheetName val="노임"/>
      <sheetName val="과천MAIN"/>
      <sheetName val="단가산출"/>
      <sheetName val="NOMUBI"/>
      <sheetName val="sw1"/>
      <sheetName val="일위(설)"/>
      <sheetName val="내역"/>
      <sheetName val="__MAIN"/>
      <sheetName val="터널조도"/>
      <sheetName val="본관동"/>
      <sheetName val="후관동"/>
      <sheetName val="원가계산서"/>
      <sheetName val="6PILE  (돌출)"/>
      <sheetName val="설비"/>
      <sheetName val="산출내역서집계표"/>
      <sheetName val="원주복~1"/>
      <sheetName val="수량산출"/>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
      <sheetName val="토공"/>
      <sheetName val="구조"/>
      <sheetName val="하도급계획서"/>
      <sheetName val="하도급사항"/>
      <sheetName val="내역서별지"/>
      <sheetName val="을"/>
      <sheetName val="Macro(차단기)"/>
      <sheetName val="빌딩 안내"/>
      <sheetName val="공사개요(사업승인변경)"/>
      <sheetName val="충주"/>
      <sheetName val="부대내역"/>
      <sheetName val="ABUT수량-A1"/>
      <sheetName val="건축공사"/>
      <sheetName val="결과조달"/>
      <sheetName val="철근집계표"/>
      <sheetName val="우수"/>
      <sheetName val="JUCKEYK"/>
      <sheetName val="서해안(투찰)"/>
      <sheetName val="총계"/>
      <sheetName val="차액보증"/>
      <sheetName val="하수급견적대비"/>
      <sheetName val="Sheet1"/>
      <sheetName val="설 계"/>
      <sheetName val="공량산출서"/>
      <sheetName val="기둥(원형)"/>
      <sheetName val="Stem Footing"/>
      <sheetName val="내역서"/>
      <sheetName val="#REF"/>
      <sheetName val="COPING"/>
      <sheetName val="수안보-MBR1"/>
      <sheetName val="실행철강하도"/>
      <sheetName val="영업소실적"/>
      <sheetName val="Sheet2"/>
      <sheetName val="주택97"/>
      <sheetName val="사전공사"/>
      <sheetName val="Macro1"/>
      <sheetName val="서울대규장각(가시설흙막이)"/>
      <sheetName val="STBOX"/>
      <sheetName val="노임"/>
      <sheetName val="본체"/>
      <sheetName val="불진"/>
      <sheetName val="TABLE"/>
      <sheetName val="코드표"/>
      <sheetName val="입찰안"/>
      <sheetName val="단면치수"/>
      <sheetName val="工완성공사율"/>
      <sheetName val="정부노임단가"/>
      <sheetName val="WORK"/>
      <sheetName val="주방"/>
      <sheetName val="화재 탐지 설비"/>
      <sheetName val="제4절-1"/>
      <sheetName val="인건비"/>
      <sheetName val="연결임시"/>
      <sheetName val="설계기준"/>
      <sheetName val="COVER"/>
      <sheetName val="T형( 파일기초) 공현1교"/>
      <sheetName val="실행비교"/>
      <sheetName val="부속동"/>
      <sheetName val="을(1차)"/>
      <sheetName val="LOPCALC"/>
      <sheetName val="96작생능"/>
      <sheetName val="단가산출"/>
      <sheetName val="주방환기"/>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전체"/>
      <sheetName val="약품공급2"/>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직공비"/>
      <sheetName val="성창원"/>
      <sheetName val="접지수량"/>
      <sheetName val="퍼스트"/>
      <sheetName val="#REF"/>
      <sheetName val="산출내역서집계표"/>
      <sheetName val="문학간접"/>
      <sheetName val="구조물집계"/>
      <sheetName val="토공집계"/>
      <sheetName val="단가 및 재료비"/>
      <sheetName val="대포2교접속"/>
      <sheetName val="천방교접속"/>
      <sheetName val="갑지"/>
      <sheetName val="단가"/>
      <sheetName val="입찰"/>
      <sheetName val="현경"/>
      <sheetName val="4차원가계산서"/>
      <sheetName val="품셈TABLE"/>
      <sheetName val="SHEET PILE단가"/>
      <sheetName val="2000청천-덕평발주"/>
      <sheetName val="내역"/>
      <sheetName val="정렬"/>
      <sheetName val="기성내역"/>
      <sheetName val="금액내역서"/>
      <sheetName val="C1ㅇ"/>
      <sheetName val="설비2차"/>
      <sheetName val="실행(1)"/>
      <sheetName val="요율"/>
      <sheetName val="내역서"/>
      <sheetName val="적점"/>
      <sheetName val="실행철강하도"/>
      <sheetName val="RE9604"/>
      <sheetName val="교각1"/>
      <sheetName val="DB"/>
      <sheetName val="LD"/>
      <sheetName val="0001new"/>
      <sheetName val="Macro1"/>
      <sheetName val="위치조서"/>
      <sheetName val="1.설계조건"/>
      <sheetName val="인수공규격"/>
      <sheetName val="재료값"/>
      <sheetName val="도급"/>
      <sheetName val="원가서"/>
      <sheetName val="공량산출서"/>
      <sheetName val="앉음벽 (2)"/>
      <sheetName val="1,2공구원가계산서"/>
      <sheetName val="2공구산출내역"/>
      <sheetName val="1공구산출내역서"/>
      <sheetName val="계림(함평)"/>
      <sheetName val="계림(장성)"/>
      <sheetName val="적현로"/>
      <sheetName val="입출재고현황 (2)"/>
      <sheetName val="BID"/>
      <sheetName val="제경비"/>
      <sheetName val="4.전기"/>
      <sheetName val="재료비"/>
      <sheetName val="동방설계서"/>
      <sheetName val="tggwan(mac)"/>
      <sheetName val="guard(mac)"/>
      <sheetName val="관급"/>
      <sheetName val="DATE"/>
      <sheetName val="ABUT수량-A1"/>
      <sheetName val="제출내역 (2)"/>
      <sheetName val="일일총괄"/>
      <sheetName val="수량산출"/>
      <sheetName val="옹벽"/>
      <sheetName val="대비2"/>
      <sheetName val="실행내역서 "/>
      <sheetName val="DATA"/>
      <sheetName val="전기일위목록"/>
      <sheetName val="A 견적"/>
      <sheetName val="당진1,2호기전선관설치및접지4차공사내역서-을지"/>
      <sheetName val="직재"/>
      <sheetName val="설계개요"/>
      <sheetName val="상수도토공집계표"/>
      <sheetName val="접속도수량집계표"/>
      <sheetName val="철근집계"/>
      <sheetName val="자재일람"/>
      <sheetName val="접속도로1"/>
      <sheetName val="자판실행"/>
      <sheetName val="방수"/>
      <sheetName val="관급자재"/>
      <sheetName val="예산서"/>
      <sheetName val="교통대책내역"/>
      <sheetName val="소비자가"/>
      <sheetName val="내화구조체FTA"/>
      <sheetName val="터파기및재료"/>
      <sheetName val="빗물받이(910-510-410)"/>
      <sheetName val="2002하반기노임기준"/>
      <sheetName val="설계실행투찰"/>
      <sheetName val="일위대가"/>
      <sheetName val="준검 내역서"/>
      <sheetName val="7.경제성결과"/>
      <sheetName val="일반부표"/>
      <sheetName val="여과지동"/>
      <sheetName val="기초자료"/>
      <sheetName val="콘_재료분리(1)"/>
      <sheetName val="노임"/>
      <sheetName val="을"/>
      <sheetName val="수량산출근거"/>
      <sheetName val="슬래브수량"/>
      <sheetName val="교각계산"/>
      <sheetName val="노임단가 (2)"/>
      <sheetName val="수로단위수량"/>
      <sheetName val="부대내역"/>
      <sheetName val="COVER"/>
      <sheetName val="평가데이터"/>
      <sheetName val="공사개요"/>
      <sheetName val="준공정산"/>
      <sheetName val="기기리스트"/>
      <sheetName val="물가자료"/>
      <sheetName val="전체_1설계"/>
      <sheetName val="과천MAIN"/>
      <sheetName val="현장관리비참조"/>
      <sheetName val="정부노임단가"/>
      <sheetName val="연결임시"/>
      <sheetName val="수량 산출서(당초)"/>
      <sheetName val="2000년하반기"/>
      <sheetName val="산출내역서"/>
      <sheetName val="5.동별횡주관경"/>
      <sheetName val="공사비총괄표"/>
      <sheetName val="1.취수장"/>
      <sheetName val="노임단가"/>
      <sheetName val="b_balju"/>
      <sheetName val="일위집계표"/>
      <sheetName val="날개벽수량표"/>
      <sheetName val="건축"/>
      <sheetName val="lee"/>
      <sheetName val="집계표소트"/>
      <sheetName val="경비_원본"/>
      <sheetName val="실행내역"/>
      <sheetName val="플랜트 설치"/>
      <sheetName val="자재테이블"/>
      <sheetName val="환율change"/>
      <sheetName val="부하계산서"/>
      <sheetName val="TOWER 10TON"/>
      <sheetName val="설계"/>
      <sheetName val="esc"/>
      <sheetName val="유치원내역"/>
      <sheetName val="가도공"/>
      <sheetName val="토사(PE)"/>
      <sheetName val="기초자료입력"/>
      <sheetName val="청천내"/>
      <sheetName val="토공사"/>
      <sheetName val="내역표지"/>
      <sheetName val="편입토지조서"/>
      <sheetName val="서울대규장각(가시설흙막이)"/>
      <sheetName val="인건-측정"/>
      <sheetName val="일위목록"/>
      <sheetName val="Macro(전선)"/>
      <sheetName val="Sheet2"/>
      <sheetName val="Y-WORK"/>
      <sheetName val="수입"/>
      <sheetName val="전기계산"/>
      <sheetName val="총괄표"/>
      <sheetName val="간접비계산"/>
      <sheetName val="갑지(추정)"/>
      <sheetName val="조명시설"/>
      <sheetName val="전동기"/>
      <sheetName val="원가계산서"/>
      <sheetName val="일용노임단가"/>
      <sheetName val="Sheet6"/>
      <sheetName val="옥내소화전계산서"/>
      <sheetName val="Sheet5"/>
      <sheetName val="당초수량"/>
      <sheetName val="자재"/>
      <sheetName val="신호등일위대가"/>
      <sheetName val="건축내역서"/>
      <sheetName val="데리네이타현황"/>
      <sheetName val="자재단가비교표"/>
      <sheetName val="봉양~조차장간고하개명(신설)"/>
      <sheetName val="물가시세"/>
      <sheetName val="가설공사비"/>
      <sheetName val="공사비집계표"/>
      <sheetName val="원가계산"/>
      <sheetName val="원도급"/>
      <sheetName val="하도급"/>
      <sheetName val="총괄내역서"/>
      <sheetName val="국내조달(통합-1)"/>
      <sheetName val="현장경비"/>
      <sheetName val="우수"/>
      <sheetName val="3.하중산정4.지지력"/>
      <sheetName val="판"/>
      <sheetName val="실행"/>
      <sheetName val="충주"/>
      <sheetName val="토공사B동추가"/>
      <sheetName val="자재입고"/>
      <sheetName val="제수"/>
      <sheetName val="공기"/>
      <sheetName val="자동제어"/>
      <sheetName val="착공내역"/>
      <sheetName val="Resource2"/>
      <sheetName val="공통부대관리"/>
      <sheetName val="단위수량산출"/>
      <sheetName val="일위산출"/>
      <sheetName val="관리,공감"/>
      <sheetName val="수량산출내역1115"/>
      <sheetName val="중강당 내역"/>
      <sheetName val="산정표"/>
      <sheetName val="일위대가목록"/>
      <sheetName val="총괄설계내역서"/>
      <sheetName val="자재단가"/>
      <sheetName val="원가총괄"/>
      <sheetName val="내역기준"/>
      <sheetName val="125PIECE"/>
      <sheetName val=""/>
      <sheetName val="3월집계"/>
      <sheetName val="수량산출서"/>
      <sheetName val="을(1차)"/>
      <sheetName val="완도-군외"/>
      <sheetName val="노무비 근거"/>
      <sheetName val="갑지1"/>
      <sheetName val="입고장부 (4)"/>
      <sheetName val="견적"/>
      <sheetName val="급,배기팬"/>
      <sheetName val="전입"/>
      <sheetName val="Sheet1 (2)"/>
      <sheetName val="BSD (2)"/>
      <sheetName val="토목"/>
      <sheetName val="집수정(600-700)"/>
      <sheetName val="공사비산출내역"/>
      <sheetName val="정산서"/>
      <sheetName val="LF자재단가"/>
      <sheetName val="노임단가표"/>
      <sheetName val="건축공사"/>
      <sheetName val="경산"/>
      <sheetName val="8.석축단위(H=1.5M)"/>
      <sheetName val="단가표 (2)"/>
      <sheetName val="원가계산서구조조정"/>
      <sheetName val="공정증감대ㅈ표"/>
      <sheetName val="평당자료"/>
      <sheetName val="98지급계획"/>
      <sheetName val="rate"/>
      <sheetName val="I一般比"/>
      <sheetName val="전체제잡비"/>
      <sheetName val="간접"/>
      <sheetName val="관리비비계상"/>
      <sheetName val="A공구"/>
      <sheetName val="2.대외공문"/>
      <sheetName val="개략"/>
      <sheetName val="입찰품의서"/>
      <sheetName val="세원견적서"/>
      <sheetName val="매입"/>
      <sheetName val="내역(입찰)"/>
      <sheetName val="진주방향"/>
      <sheetName val="Macro(차단기)"/>
      <sheetName val="Excel"/>
      <sheetName val="재개발"/>
      <sheetName val="차액보증"/>
      <sheetName val="2"/>
      <sheetName val="10월관리비"/>
      <sheetName val="청주(철골발주의뢰서)"/>
      <sheetName val="1공구(입찰내역)"/>
      <sheetName val="정리부09"/>
      <sheetName val="Total"/>
      <sheetName val="원가명세"/>
      <sheetName val="접슬S=90"/>
      <sheetName val="접슬S≠90"/>
      <sheetName val="단가목록"/>
      <sheetName val="제4절-1"/>
      <sheetName val="몰탈재료산출"/>
      <sheetName val="옥외외등집계표"/>
      <sheetName val="200"/>
      <sheetName val="직노"/>
      <sheetName val="내역서 (2)"/>
      <sheetName val="인부신상자료"/>
      <sheetName val="EQT-ESTN"/>
      <sheetName val="내역(가지)"/>
      <sheetName val="#2_일위대가목록"/>
      <sheetName val="정보"/>
      <sheetName val="집계"/>
      <sheetName val="영흥TL(UP,DOWN) "/>
      <sheetName val="각형맨홀"/>
      <sheetName val="Front"/>
      <sheetName val="wall"/>
      <sheetName val="Customer Databas"/>
      <sheetName val="화재 탐지 설비"/>
      <sheetName val="개요"/>
      <sheetName val="전도자금"/>
      <sheetName val="70%"/>
      <sheetName val="조건"/>
      <sheetName val="JUCKEYK"/>
      <sheetName val="표준건축비"/>
      <sheetName val="계산표지"/>
      <sheetName val="하수급견적대비"/>
      <sheetName val="빌딩 안내"/>
      <sheetName val="FAB별"/>
      <sheetName val="조경일람"/>
      <sheetName val="신관(1)"/>
      <sheetName val="FM"/>
      <sheetName val="실행비교"/>
      <sheetName val="결재갑지"/>
      <sheetName val="07피뢰침설비공사"/>
      <sheetName val="코드"/>
      <sheetName val="정내"/>
      <sheetName val="부하(성남)"/>
      <sheetName val="CM 1"/>
      <sheetName val="공사비예산서"/>
      <sheetName val="설비"/>
      <sheetName val="기준"/>
      <sheetName val="분전반일위대가"/>
      <sheetName val="諸元"/>
      <sheetName val="설계카드"/>
      <sheetName val="인건비"/>
      <sheetName val="PROJECT BRIEF"/>
      <sheetName val="예산총괄"/>
      <sheetName val="SCH"/>
      <sheetName val="장비단가표"/>
      <sheetName val="임대동호배치"/>
      <sheetName val="미드수량"/>
      <sheetName val="단가_및_재료비"/>
      <sheetName val="2.1"/>
      <sheetName val="연습장소"/>
      <sheetName val="오산갈곳"/>
      <sheetName val="설계예산서"/>
      <sheetName val="첨4"/>
      <sheetName val="도담구내 개소별 명세"/>
      <sheetName val="을부담운반비"/>
      <sheetName val="주경기-오배수"/>
      <sheetName val="초기화면"/>
      <sheetName val="폐기물"/>
      <sheetName val=" 소방공사 산출근거"/>
      <sheetName val="조명율표"/>
      <sheetName val="이토변실(A3-LINE)"/>
      <sheetName val="중동상가"/>
      <sheetName val="설계가"/>
      <sheetName val="재학생"/>
      <sheetName val="옹벽수량집계표"/>
      <sheetName val="F4-F7"/>
      <sheetName val="DESIGN_CRETERIA"/>
      <sheetName val="테이블"/>
      <sheetName val="3BL공동구 수량"/>
      <sheetName val="전기2005"/>
      <sheetName val="통신2005"/>
      <sheetName val="민감도분석"/>
      <sheetName val="목록표"/>
      <sheetName val="남양시작동자105노65기1.3화1.2"/>
      <sheetName val="토공총괄표"/>
      <sheetName val="S0"/>
      <sheetName val="설비공사"/>
      <sheetName val="2공종별예산조서"/>
      <sheetName val="본사인상전"/>
      <sheetName val="터널조도"/>
      <sheetName val="단가산출"/>
      <sheetName val="가공비"/>
      <sheetName val="정류기"/>
      <sheetName val="T형( 파일기초) 공현1교"/>
      <sheetName val="노임,재료비"/>
      <sheetName val="A01"/>
      <sheetName val="A11"/>
      <sheetName val="A16"/>
      <sheetName val="A02"/>
      <sheetName val="A03"/>
      <sheetName val="A04"/>
      <sheetName val="A05"/>
      <sheetName val="A06"/>
      <sheetName val="A07"/>
      <sheetName val="A08a"/>
      <sheetName val="A08b"/>
      <sheetName val="REDUCER"/>
      <sheetName val="WE'T"/>
      <sheetName val="공통가설"/>
      <sheetName val="현설자료UT"/>
      <sheetName val="산출근거"/>
      <sheetName val="일위집계(기존)"/>
      <sheetName val="작업일보"/>
      <sheetName val="개발운영비청구"/>
      <sheetName val="지급자재"/>
      <sheetName val="일위단가"/>
      <sheetName val="신규일위대가"/>
      <sheetName val="설계조건"/>
      <sheetName val="중사"/>
      <sheetName val="TYPE-A"/>
      <sheetName val="전기"/>
      <sheetName val="총괄"/>
      <sheetName val="설계명세서"/>
      <sheetName val="예산명세서"/>
      <sheetName val="자료입력"/>
      <sheetName val="수압집계"/>
      <sheetName val="AHU집계"/>
      <sheetName val="공조기휀"/>
      <sheetName val="공조기"/>
      <sheetName val="상세내역,전력산출서"/>
      <sheetName val="간선계산"/>
      <sheetName val="배관가대"/>
      <sheetName val="펌프자재"/>
      <sheetName val="spc 배관견적"/>
      <sheetName val="단위중량"/>
      <sheetName val="5.전사투자계획종함안"/>
      <sheetName val="목차"/>
      <sheetName val="통신대가"/>
      <sheetName val="입찰안"/>
      <sheetName val="산수배수"/>
      <sheetName val="토목품셈"/>
      <sheetName val="단위단가"/>
      <sheetName val="기초단가"/>
      <sheetName val="CTEMCOST"/>
      <sheetName val="재집"/>
      <sheetName val="총"/>
      <sheetName val="가설"/>
      <sheetName val="결과"/>
      <sheetName val="SUB일위대가"/>
      <sheetName val="당사실시1"/>
      <sheetName val="원하대비"/>
      <sheetName val="산출근거1"/>
      <sheetName val="대림경상68억"/>
      <sheetName val="공문"/>
      <sheetName val="대치판정"/>
      <sheetName val="구조물철거타공정이월"/>
      <sheetName val="공사비총괄"/>
      <sheetName val="찍기"/>
      <sheetName val="2.냉난방설비공사"/>
      <sheetName val="수목표준대가"/>
      <sheetName val="7.자동제어공사"/>
      <sheetName val="대공종"/>
      <sheetName val="코드일람표2001년10월"/>
      <sheetName val="간이영수증"/>
      <sheetName val="DATA 입력란"/>
      <sheetName val="1. 설계조건 2.단면가정 3. 하중계산"/>
      <sheetName val="sh1"/>
      <sheetName val="데이타"/>
      <sheetName val="L형측구"/>
      <sheetName val="단가일람"/>
      <sheetName val="8설7발"/>
      <sheetName val="계수시트"/>
      <sheetName val="시설물일위"/>
      <sheetName val="단면"/>
      <sheetName val="갈현동"/>
      <sheetName val="표_재료"/>
      <sheetName val="위생-sa"/>
      <sheetName val="6PILE  (돌출)"/>
      <sheetName val="개선안 개요"/>
      <sheetName val="품셈총괄표"/>
      <sheetName val="분전함신설"/>
      <sheetName val="접지1종"/>
      <sheetName val="차압계산"/>
      <sheetName val="주방"/>
      <sheetName val="품셈"/>
      <sheetName val="전기설계변경"/>
      <sheetName val="관리동"/>
      <sheetName val="자재목록"/>
      <sheetName val="노임목록"/>
      <sheetName val="소방"/>
      <sheetName val="수정계획3"/>
      <sheetName val="내역갑지"/>
      <sheetName val="건설실행"/>
      <sheetName val="골조시행"/>
      <sheetName val="IBASE"/>
      <sheetName val="사유서제출현황-2"/>
      <sheetName val="조직"/>
      <sheetName val="원가"/>
      <sheetName val="청구내역(9807)"/>
      <sheetName val="철근계"/>
      <sheetName val="변경실행(2차) "/>
      <sheetName val="POOM_MOTO"/>
      <sheetName val="POOM_MOTO2"/>
      <sheetName val="TRE TABLE"/>
      <sheetName val="통신물량"/>
      <sheetName val="통계연보"/>
      <sheetName val="1_설계조건"/>
      <sheetName val="실행내역서_"/>
      <sheetName val="SHEET_PILE단가"/>
      <sheetName val="앉음벽_(2)"/>
      <sheetName val="입출재고현황_(2)"/>
      <sheetName val="수량산출서-2"/>
      <sheetName val="조도계산서 (도서)"/>
      <sheetName val="c_balju"/>
      <sheetName val="건축2"/>
      <sheetName val="토목주소"/>
      <sheetName val="협력업체주소"/>
      <sheetName val="잡철단가대비"/>
      <sheetName val="시험장S자로가로등공사"/>
      <sheetName val="자재대"/>
      <sheetName val="금액"/>
      <sheetName val="Requirement(Work Crew)"/>
      <sheetName val="수원공사비"/>
      <sheetName val="파일구성"/>
      <sheetName val="개산공사비"/>
      <sheetName val="제출내역_(2)"/>
      <sheetName val="준검_내역서"/>
      <sheetName val="T형(_파일기초)_공현1교"/>
      <sheetName val="4_전기"/>
      <sheetName val="7_경제성결과"/>
      <sheetName val="수량_산출서(당초)"/>
      <sheetName val="5_동별횡주관경"/>
      <sheetName val="노임단가_(2)"/>
      <sheetName val="Sheet1_(2)"/>
      <sheetName val="N賃率-職"/>
      <sheetName val="맨홀토공산출"/>
      <sheetName val="기계경비(시간당)"/>
      <sheetName val="이월"/>
      <sheetName val="직접비"/>
      <sheetName val="104동"/>
      <sheetName val="수우미양가(Vlookup)"/>
      <sheetName val="도면자료제출일정"/>
      <sheetName val="내역서 "/>
      <sheetName val="연부97-1"/>
      <sheetName val="PIPING"/>
      <sheetName val="중간부"/>
      <sheetName val="산출"/>
      <sheetName val="A4"/>
      <sheetName val="상-교대(A1-A2)"/>
      <sheetName val="a1.시중노임및물가시세"/>
      <sheetName val="hvac내역서(제어동)"/>
      <sheetName val="일위대가-2"/>
      <sheetName val="세부내역서"/>
      <sheetName val="A_7"/>
      <sheetName val="GI-LIST"/>
      <sheetName val="DANGA"/>
      <sheetName val="운반"/>
      <sheetName val="투찰내역"/>
      <sheetName val="일일"/>
      <sheetName val="사업관리"/>
      <sheetName val="#2정산"/>
      <sheetName val="DHEQSUPT"/>
      <sheetName val="XXXXXX"/>
      <sheetName val="중기일위대가"/>
      <sheetName val="밸브설치"/>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수목집계"/>
      <sheetName val="녹지잔디면적"/>
      <sheetName val="산출내역서"/>
      <sheetName val="원가계산서"/>
      <sheetName val="단가"/>
      <sheetName val="시설물일위"/>
      <sheetName val="단가 및 재료비"/>
      <sheetName val="중기사용료산출근거"/>
      <sheetName val="EP0618"/>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계수시트"/>
      <sheetName val="원가계산서"/>
      <sheetName val="#REF"/>
      <sheetName val="판정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대총괄표"/>
      <sheetName val="내역서1"/>
      <sheetName val="자재단가 비교"/>
      <sheetName val="DATA"/>
      <sheetName val="일위대가목차"/>
      <sheetName val="총괄표"/>
      <sheetName val="중강당 내역"/>
      <sheetName val="EP0618"/>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DATA"/>
      <sheetName val="구조물철거타공정이월"/>
      <sheetName val="밸브설치"/>
      <sheetName val="일위(PN)"/>
      <sheetName val="기기리스트"/>
      <sheetName val="노임조서"/>
      <sheetName val="내역서1"/>
      <sheetName val="일위대가 "/>
      <sheetName val="상 부"/>
      <sheetName val="일위대가"/>
      <sheetName val="원가계산"/>
      <sheetName val="노임"/>
      <sheetName val="예정(3)"/>
      <sheetName val="DATE"/>
      <sheetName val="현장관리비 산출내역"/>
      <sheetName val="woo(mac)"/>
      <sheetName val="1.동력공사"/>
      <sheetName val="J直材4"/>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집계(본역사)"/>
      <sheetName val="수량집계(임시역사)"/>
      <sheetName val="수량산출(TV)"/>
      <sheetName val="N賃率-職"/>
      <sheetName val="GODO"/>
      <sheetName val="Sheet1"/>
      <sheetName val="DATA-UPS"/>
      <sheetName val="내역"/>
      <sheetName val="사통"/>
      <sheetName val="3.하중산정4.지지력"/>
      <sheetName val="교각계산"/>
      <sheetName val="관급자재"/>
      <sheetName val="일위단가"/>
      <sheetName val="48일위(기존)"/>
      <sheetName val="UNIT"/>
      <sheetName val="자재단가"/>
      <sheetName val="22수량"/>
      <sheetName val="bm(CIcable)"/>
      <sheetName val="맨홀수량산출"/>
      <sheetName val="집수정(600-700)"/>
      <sheetName val="NOMUBI"/>
      <sheetName val="sw1"/>
      <sheetName val="공사원가계산서"/>
      <sheetName val="일위집계(기존)"/>
      <sheetName val="노임단가"/>
      <sheetName val="단위세대물량"/>
      <sheetName val="MACRO(MCC)"/>
      <sheetName val="데이타"/>
      <sheetName val="계수시트"/>
      <sheetName val="원가계산서"/>
      <sheetName val="입출재고현황 (2)"/>
      <sheetName val="공정집계_국별"/>
      <sheetName val="BID"/>
      <sheetName val="견적서-을지"/>
      <sheetName val="내역서"/>
      <sheetName val="견"/>
      <sheetName val="Totowa commitment"/>
      <sheetName val="화재 탐지 설비"/>
      <sheetName val="P-산#1-1(WOWA1)"/>
      <sheetName val="예산서"/>
      <sheetName val="갑지(추정)"/>
      <sheetName val="2.대외공문"/>
      <sheetName val="일위대가표"/>
      <sheetName val="인건-측정"/>
      <sheetName val="설계산출표지"/>
      <sheetName val="BasePriceList"/>
      <sheetName val="수량산출"/>
      <sheetName val="YC구입"/>
      <sheetName val="내용"/>
      <sheetName val="Macro(차단기)"/>
      <sheetName val="기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단가조사서작성"/>
      <sheetName val="수목일위"/>
      <sheetName val="수목집계"/>
      <sheetName val="내역장군"/>
      <sheetName val="수량장군"/>
      <sheetName val="내역대령"/>
      <sheetName val="수량대령"/>
      <sheetName val="내역공원"/>
      <sheetName val="수량공원"/>
      <sheetName val="내역아"/>
      <sheetName val="수량아"/>
      <sheetName val="울타리"/>
      <sheetName val="시설물일위"/>
      <sheetName val="운반비"/>
      <sheetName val="단가1"/>
      <sheetName val="공사비조정"/>
      <sheetName val="공사비"/>
      <sheetName val="수목운반"/>
      <sheetName val="가설공사"/>
      <sheetName val="4차원가계산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원가서"/>
      <sheetName val="계수시트"/>
      <sheetName val="원가계산서"/>
      <sheetName val="단가 및 재료비"/>
      <sheetName val="중기사용료산출근거"/>
      <sheetName val="교대시점"/>
      <sheetName val="단가 (2)"/>
      <sheetName val="설계산출표지"/>
      <sheetName val="환율"/>
      <sheetName val="수목데이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산출내역서집계표"/>
      <sheetName val="소방"/>
      <sheetName val="원가계산서"/>
      <sheetName val="일위대가표"/>
      <sheetName val="식재"/>
      <sheetName val="시설물"/>
      <sheetName val="식재출력용"/>
      <sheetName val="유지관리"/>
      <sheetName val="단가"/>
      <sheetName val="단가조사"/>
      <sheetName val="효성CB 1P기초"/>
      <sheetName val="갑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원가계산서"/>
      <sheetName val="총괄내역서"/>
      <sheetName val="기타경비내역서"/>
      <sheetName val="내역서"/>
      <sheetName val="일위대가총괄"/>
      <sheetName val="일위대가"/>
      <sheetName val="단가대비표"/>
      <sheetName val="단가산출"/>
      <sheetName val="99노임기준"/>
      <sheetName val="입찰"/>
      <sheetName val="현경"/>
      <sheetName val="단가"/>
      <sheetName val="****"/>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수량산출"/>
      <sheetName val="13차"/>
      <sheetName val="일위집계표"/>
      <sheetName val="단가"/>
      <sheetName val="공사개요"/>
      <sheetName val="현장관리비"/>
      <sheetName val="내역서 제출"/>
      <sheetName val="환경기계공정표 (3)"/>
      <sheetName val="정공공사"/>
      <sheetName val="Front"/>
      <sheetName val="wall"/>
      <sheetName val="기본단가표"/>
      <sheetName val="교환노무"/>
      <sheetName val="일위"/>
      <sheetName val="갑지"/>
      <sheetName val="정부노임단가"/>
      <sheetName val="#REF"/>
      <sheetName val="가로등"/>
      <sheetName val="DATA"/>
      <sheetName val="약품공급2"/>
      <sheetName val="수량산출(음암)"/>
      <sheetName val="안전장치"/>
      <sheetName val="설계기준"/>
      <sheetName val="내역1"/>
      <sheetName val="데이타"/>
      <sheetName val="식재인부"/>
      <sheetName val="5 일위목록"/>
      <sheetName val="7 단가조사"/>
      <sheetName val="6 일위대가"/>
      <sheetName val="내역"/>
      <sheetName val="Total"/>
      <sheetName val="SAM"/>
      <sheetName val="개산공사비"/>
      <sheetName val="날개벽"/>
      <sheetName val="건축공사"/>
      <sheetName val="집계표"/>
      <sheetName val="말뚝지지력산정"/>
      <sheetName val="H-PILE수량집계"/>
      <sheetName val="단위수량"/>
      <sheetName val="가시설수량"/>
      <sheetName val="편성절차"/>
      <sheetName val="사업성분석"/>
      <sheetName val="Sheet1"/>
      <sheetName val="6호기"/>
      <sheetName val="원가계산서"/>
      <sheetName val="일위대가"/>
      <sheetName val="조명시설"/>
      <sheetName val="갑지(추정)"/>
      <sheetName val="교통대책내역"/>
      <sheetName val="건축내역서"/>
      <sheetName val="내역표지"/>
      <sheetName val="용수량(생활용수)"/>
      <sheetName val="결재갑지"/>
      <sheetName val="건축일위"/>
      <sheetName val="그라우팅일위"/>
      <sheetName val="제경비율"/>
      <sheetName val="AS포장복구 "/>
      <sheetName val="세부내역서"/>
      <sheetName val="구조물5월기성내역"/>
      <sheetName val="P-산#1-1(WOWA1)"/>
      <sheetName val="토공집계표"/>
      <sheetName val="G.R300경비"/>
      <sheetName val="Macro1"/>
      <sheetName val="가설공사내역"/>
      <sheetName val="401"/>
      <sheetName val="터널조도"/>
      <sheetName val="장비집계"/>
      <sheetName val="합판거푸집"/>
      <sheetName val="맹암거"/>
      <sheetName val="인부단가"/>
      <sheetName val="재료단가"/>
      <sheetName val="추천서"/>
      <sheetName val="실행철강하도"/>
      <sheetName val="철거산출근거"/>
      <sheetName val="C1.공사개요"/>
      <sheetName val="工程標單"/>
      <sheetName val="순공사비"/>
      <sheetName val="8.석축단위(H=1.5M)"/>
      <sheetName val="CTEMCOST"/>
      <sheetName val="2"/>
      <sheetName val="2.대외공문"/>
      <sheetName val="요율"/>
      <sheetName val="날개벽수량표"/>
      <sheetName val="노임이"/>
      <sheetName val="G2설비도급"/>
      <sheetName val="식재"/>
      <sheetName val="시설물"/>
      <sheetName val="식재출력용"/>
      <sheetName val="유지관리"/>
      <sheetName val="단가조사"/>
      <sheetName val="코드"/>
      <sheetName val="신청서"/>
      <sheetName val="내역서-건"/>
      <sheetName val="INDEX"/>
      <sheetName val="조경내역서"/>
      <sheetName val="실행내역"/>
      <sheetName val="6PILE  (돌출)"/>
      <sheetName val="노임"/>
      <sheetName val="물가대비표"/>
      <sheetName val="VXXXXX"/>
      <sheetName val="내역서"/>
      <sheetName val="노임단가"/>
      <sheetName val="자재단가_사급"/>
      <sheetName val="중기적산목록"/>
      <sheetName val="설비내역서"/>
      <sheetName val="전기내역서"/>
      <sheetName val="강교(Sub)"/>
      <sheetName val="일반토공견적"/>
      <sheetName val="부대내역"/>
      <sheetName val="내역서(교량)전체"/>
      <sheetName val="시설물일위"/>
      <sheetName val="가설공사"/>
      <sheetName val="단가결정"/>
      <sheetName val="내역아"/>
      <sheetName val="울타리"/>
      <sheetName val="플랜트 설치"/>
      <sheetName val="단위단가"/>
      <sheetName val="ABUT수량-A1"/>
      <sheetName val="건축마감(E)"/>
      <sheetName val="터파기및재료"/>
      <sheetName val="Cover"/>
      <sheetName val="공사일위대가"/>
      <sheetName val="현장현황"/>
      <sheetName val="5_일위목록"/>
      <sheetName val="7_단가조사"/>
      <sheetName val="6_일위대가"/>
      <sheetName val="8_석축단위(H=1_5M)"/>
      <sheetName val="2_대외공문"/>
      <sheetName val="AS포장복구_"/>
      <sheetName val="건축2"/>
      <sheetName val="삭제금지단가"/>
      <sheetName val="골조시행"/>
      <sheetName val="단가산출서 (2)"/>
      <sheetName val="단가산출서"/>
      <sheetName val="건축집계"/>
      <sheetName val="설계명세서"/>
      <sheetName val="99노임기준"/>
      <sheetName val="Sheet5"/>
      <sheetName val="MH CANDEL POWER"/>
      <sheetName val="단가표"/>
      <sheetName val="차액보증"/>
      <sheetName val="1.설계조건"/>
      <sheetName val="인제내역"/>
      <sheetName val="가로등기초"/>
      <sheetName val="단중표"/>
      <sheetName val="(참조)거래현황List"/>
      <sheetName val="(참조)거래처list"/>
      <sheetName val="동해title"/>
      <sheetName val="교대철근집계"/>
      <sheetName val="CON기초"/>
      <sheetName val="일위대가표"/>
      <sheetName val="노임단가(2008.상)"/>
      <sheetName val="지수"/>
      <sheetName val="단가적용기준"/>
      <sheetName val="대창(함평)"/>
      <sheetName val="대창(장성)"/>
      <sheetName val="대창(함평)-창열"/>
      <sheetName val="장비종합부표"/>
      <sheetName val="집계표_식재"/>
      <sheetName val="부표"/>
      <sheetName val="list"/>
      <sheetName val="산출서"/>
      <sheetName val="1,2공구원가계산서"/>
      <sheetName val="1공구산출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정렬"/>
      <sheetName val="전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공사검사조서"/>
      <sheetName val="감리원감리조서"/>
      <sheetName val="확인내역서"/>
      <sheetName val="갑지"/>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2000년1차"/>
      <sheetName val="2000전체분"/>
      <sheetName val="설변공종별"/>
      <sheetName val="설변조정내역"/>
      <sheetName val="건기토원가"/>
      <sheetName val="집계표"/>
      <sheetName val="기계원가"/>
      <sheetName val="건축집계"/>
      <sheetName val="기계내역"/>
      <sheetName val="표지"/>
      <sheetName val="기계경비"/>
      <sheetName val="동원인원"/>
      <sheetName val="을"/>
      <sheetName val="데이타"/>
      <sheetName val="원가계산"/>
      <sheetName val="실행대비"/>
      <sheetName val="진주방향"/>
      <sheetName val="현장경비"/>
      <sheetName val="금액"/>
      <sheetName val="조정3월13일료일새벽"/>
      <sheetName val="원가data"/>
      <sheetName val="설계산출기초"/>
      <sheetName val="도급예산내역서봉투"/>
      <sheetName val="공사원가계산서"/>
      <sheetName val="설계산출표지"/>
      <sheetName val="도급예산내역서총괄표"/>
      <sheetName val="을부담운반비"/>
      <sheetName val="운반비산출"/>
      <sheetName val="DATE"/>
      <sheetName val="약품공급2"/>
      <sheetName val="설계내역서"/>
      <sheetName val="중기사용료"/>
      <sheetName val="건축공사실행"/>
      <sheetName val="지수자료"/>
      <sheetName val="RE9604"/>
      <sheetName val="우배수"/>
      <sheetName val="계산식"/>
      <sheetName val="원가"/>
      <sheetName val="내역"/>
      <sheetName val="200"/>
      <sheetName val="작성"/>
      <sheetName val="원가계산서"/>
      <sheetName val="관접합및부설"/>
      <sheetName val="단가"/>
      <sheetName val="총괄내역서"/>
      <sheetName val="설계예산서"/>
      <sheetName val="일위대가표"/>
      <sheetName val="지수980731이후"/>
      <sheetName val="일위대가"/>
      <sheetName val="A 견적"/>
      <sheetName val="제잡비계산"/>
      <sheetName val="#REF"/>
      <sheetName val="요율"/>
      <sheetName val="자재대"/>
      <sheetName val="시멘트"/>
      <sheetName val=" 갑  지 "/>
      <sheetName val="공구"/>
      <sheetName val="직접인건비"/>
      <sheetName val="직접경비"/>
      <sheetName val="업무량"/>
      <sheetName val="용역비내역-진짜"/>
      <sheetName val="산출내역서집계표"/>
      <sheetName val="데이터"/>
      <sheetName val="내역서"/>
      <sheetName val="배수장토목공사비"/>
      <sheetName val="개요"/>
      <sheetName val="현장관리"/>
      <sheetName val="신.분"/>
      <sheetName val="노임단가"/>
      <sheetName val="수목단가"/>
      <sheetName val="시설수량표"/>
      <sheetName val="식재수량표"/>
      <sheetName val="일위목록"/>
      <sheetName val="자재단가"/>
      <sheetName val="한강운반비"/>
      <sheetName val="상계견적"/>
      <sheetName val="변경내역서"/>
      <sheetName val="공사개요"/>
      <sheetName val="노임"/>
      <sheetName val="4.전기"/>
      <sheetName val="테이블"/>
      <sheetName val="전체"/>
      <sheetName val="제경비율"/>
      <sheetName val="현장경상비"/>
      <sheetName val="중기조종사 단위단가"/>
      <sheetName val="기초단가"/>
      <sheetName val="입찰견적보고서"/>
      <sheetName val="단가산출서"/>
      <sheetName val="단가산출서 (2)"/>
      <sheetName val="일위산출"/>
      <sheetName val="평가데이터"/>
      <sheetName val="목록"/>
      <sheetName val="의왕실행"/>
      <sheetName val="MEMBER"/>
      <sheetName val="퍼스트"/>
      <sheetName val="단위가격"/>
      <sheetName val="단가보완"/>
      <sheetName val="DB"/>
      <sheetName val="일위대가 "/>
      <sheetName val="참고사항"/>
      <sheetName val="참고자료"/>
      <sheetName val="내역서(조경)"/>
      <sheetName val="목창호"/>
      <sheetName val="견적대비표"/>
      <sheetName val="MEXICO-C"/>
      <sheetName val="부속동"/>
      <sheetName val="11-2.아파트내역"/>
      <sheetName val="각형맨홀"/>
      <sheetName val="골재집계"/>
      <sheetName val="-레미콘집계"/>
      <sheetName val="-몰탈콘크리트"/>
      <sheetName val="자갈,시멘트,모래산출"/>
      <sheetName val="-철근집계"/>
      <sheetName val="포장재료(1)"/>
      <sheetName val="-흄관집계"/>
      <sheetName val="계정"/>
      <sheetName val="계산서(곡선부)"/>
      <sheetName val="포장재료집계표"/>
      <sheetName val="변수값"/>
      <sheetName val="중기상차"/>
      <sheetName val="AS복구"/>
      <sheetName val="중기터파기"/>
      <sheetName val="조명율표"/>
      <sheetName val="중기집계"/>
      <sheetName val="Total"/>
      <sheetName val="전차선로 물량표"/>
      <sheetName val="명세서"/>
      <sheetName val="부대경비산출서"/>
      <sheetName val="기준자료1"/>
      <sheetName val="공사비배분명세서(각사별)"/>
      <sheetName val="임시정보시트"/>
      <sheetName val="설계명세서"/>
      <sheetName val="설비2차"/>
      <sheetName val="협력업체"/>
      <sheetName val="가설공사비"/>
      <sheetName val="도로구조공사비"/>
      <sheetName val="도로토공공사비"/>
      <sheetName val="여수토공사비"/>
      <sheetName val="총괄장"/>
      <sheetName val="고유코드_설계"/>
      <sheetName val="플랜트 설치"/>
      <sheetName val="교각1"/>
      <sheetName val="산정표"/>
      <sheetName val="예정공정표"/>
      <sheetName val="초기화면"/>
      <sheetName val="Y-WORK"/>
      <sheetName val="근로자자료입력"/>
      <sheetName val="2003상반기노임기준"/>
      <sheetName val="기본단가표"/>
      <sheetName val="식재인부"/>
      <sheetName val="투입비"/>
      <sheetName val="21301동"/>
      <sheetName val="실행(1)"/>
      <sheetName val="BID"/>
      <sheetName val="품셈TABLE"/>
      <sheetName val="실행(ALT1)"/>
      <sheetName val="실행철강하도"/>
      <sheetName val="ABUT수량-A1"/>
      <sheetName val="Sheet1 (2)"/>
      <sheetName val="자재"/>
      <sheetName val="목차"/>
      <sheetName val="금액내역서"/>
      <sheetName val="1-최종안"/>
      <sheetName val="사업분석-분양가결정"/>
      <sheetName val="산출근거"/>
      <sheetName val="구조물"/>
      <sheetName val="6호기"/>
      <sheetName val="산근"/>
      <sheetName val="전기계산"/>
      <sheetName val="코드표"/>
      <sheetName val="건축집계표"/>
      <sheetName val="중기사용료산출근거"/>
      <sheetName val="단가산출2"/>
      <sheetName val="단가 및 재료비"/>
      <sheetName val="세부추진"/>
      <sheetName val="CTEMCOST"/>
      <sheetName val="단가표"/>
      <sheetName val="단가(자재)"/>
      <sheetName val="단가(노임)"/>
      <sheetName val="기초목록"/>
      <sheetName val="단중표"/>
      <sheetName val="공정표"/>
      <sheetName val="내역서1999.8최종"/>
      <sheetName val="토공사"/>
      <sheetName val="자료입력"/>
      <sheetName val="직노"/>
      <sheetName val="공사비내역서"/>
      <sheetName val="노무"/>
      <sheetName val="현장관리비참조"/>
      <sheetName val="spc 배관견적"/>
      <sheetName val="빗물받이(910-510-410)"/>
      <sheetName val="공내역"/>
      <sheetName val="결재갑지"/>
      <sheetName val="DATA"/>
      <sheetName val="입찰안"/>
      <sheetName val="일위집계(기존)"/>
      <sheetName val="esc(건축)"/>
      <sheetName val="접지수량"/>
      <sheetName val="증감내역서"/>
      <sheetName val="건축내역서"/>
      <sheetName val="설비내역서"/>
      <sheetName val="전기내역서"/>
      <sheetName val="관급자재"/>
      <sheetName val="옥내소화전계산서"/>
      <sheetName val="database"/>
      <sheetName val="실행"/>
      <sheetName val="05-원가계산"/>
      <sheetName val="단가비교표"/>
      <sheetName val="FB25JN"/>
      <sheetName val="마케팅"/>
      <sheetName val="추정손익"/>
      <sheetName val="할당"/>
      <sheetName val="실적"/>
      <sheetName val="제목"/>
      <sheetName val="원가,목표"/>
      <sheetName val="판매"/>
      <sheetName val="판촉"/>
      <sheetName val="협조"/>
      <sheetName val="CON'C"/>
      <sheetName val="참조M"/>
      <sheetName val="참조"/>
      <sheetName val="소방"/>
      <sheetName val="단가 (2)"/>
      <sheetName val="원가계산하도"/>
      <sheetName val="직원명부"/>
      <sheetName val="사회복지관"/>
      <sheetName val="401"/>
      <sheetName val="수량산출서 (2)"/>
      <sheetName val="조명시설"/>
      <sheetName val="신규일위"/>
      <sheetName val="토목"/>
      <sheetName val="건축-물가변동"/>
      <sheetName val="내역표지"/>
      <sheetName val="문학간접"/>
      <sheetName val="출근현황표"/>
      <sheetName val="우각부보강"/>
      <sheetName val="자재단가비교표"/>
      <sheetName val="총괄표"/>
      <sheetName val="바닥판"/>
      <sheetName val="입력DATA"/>
      <sheetName val="단가일람"/>
      <sheetName val="조경일람"/>
      <sheetName val="재료비"/>
      <sheetName val="을지"/>
      <sheetName val="토량1-1"/>
      <sheetName val="결재판"/>
      <sheetName val="아파트기별"/>
      <sheetName val="공리일"/>
      <sheetName val="FOB발"/>
      <sheetName val="단면가정"/>
      <sheetName val="물가자료"/>
      <sheetName val="설계서(건축분)"/>
      <sheetName val="설계변경총괄표(계산식)"/>
      <sheetName val="4.공정"/>
      <sheetName val="６공예"/>
      <sheetName val="갑지1"/>
      <sheetName val="연부97-1"/>
      <sheetName val="A"/>
      <sheetName val="측량요율"/>
      <sheetName val="기초입력 DATA"/>
      <sheetName val="장비집계"/>
      <sheetName val="철거집계"/>
      <sheetName val="예산서"/>
      <sheetName val="계장 품셈표"/>
      <sheetName val="MOTOR"/>
      <sheetName val="비계공사"/>
      <sheetName val="내역서 제출"/>
      <sheetName val="일위대가목록"/>
      <sheetName val="직공비"/>
      <sheetName val="계양가시설"/>
      <sheetName val="강관파일내역"/>
      <sheetName val="Macro(차단기)"/>
      <sheetName val="5-1신설물량"/>
      <sheetName val="장비사용료"/>
      <sheetName val="Macro1"/>
      <sheetName val="배관가대"/>
      <sheetName val="펌프자재"/>
      <sheetName val="자동제어"/>
      <sheetName val="부대내역"/>
      <sheetName val="1공구 건정토건 철콘"/>
      <sheetName val="투찰"/>
      <sheetName val="단가및재료비"/>
      <sheetName val="물가대비표"/>
      <sheetName val="인사자료총집계"/>
      <sheetName val="표지 (2)"/>
      <sheetName val="사업총괄"/>
      <sheetName val="판매시설"/>
      <sheetName val="Sheet5"/>
      <sheetName val="날개벽수량표"/>
      <sheetName val="수량집계"/>
      <sheetName val="D"/>
      <sheetName val="계획금액"/>
      <sheetName val="기계경비(시간당)"/>
      <sheetName val="램머"/>
      <sheetName val="8.설치품셈"/>
      <sheetName val="건축"/>
      <sheetName val="구조"/>
      <sheetName val="설계서(7)"/>
      <sheetName val="을지DVM"/>
      <sheetName val="앉음벽 (2)"/>
      <sheetName val="실행내역서"/>
      <sheetName val="기초자료입력"/>
      <sheetName val="준공정산"/>
      <sheetName val="건축개요"/>
      <sheetName val="실행간접비"/>
      <sheetName val="총괄내역"/>
      <sheetName val="pier(각형)"/>
      <sheetName val="총괄"/>
      <sheetName val="설계명세"/>
      <sheetName val="용수량(생활용수)"/>
      <sheetName val="도급내역"/>
      <sheetName val="물가시세"/>
      <sheetName val="분석대장"/>
      <sheetName val="base"/>
      <sheetName val="공사"/>
      <sheetName val="전입"/>
      <sheetName val="수량산출"/>
      <sheetName val="품셈 "/>
      <sheetName val="PAINT"/>
      <sheetName val="방화도료"/>
      <sheetName val="프랜트면허"/>
      <sheetName val="적격심사표"/>
      <sheetName val="수설계"/>
      <sheetName val="1"/>
      <sheetName val="2"/>
      <sheetName val="3"/>
      <sheetName val="4"/>
      <sheetName val="5"/>
      <sheetName val="6"/>
      <sheetName val="교각계산"/>
      <sheetName val="원가총괄"/>
      <sheetName val="제경비"/>
      <sheetName val="현장관리비"/>
      <sheetName val="터파기및재료"/>
      <sheetName val="영동(D)"/>
      <sheetName val="부하계산서"/>
      <sheetName val="부하(성남)"/>
      <sheetName val="물량"/>
      <sheetName val="H-PILE수량집계"/>
      <sheetName val="여과지동"/>
      <sheetName val="기초자료"/>
      <sheetName val="산출집계"/>
      <sheetName val="1. 조명내역서(조명설치)"/>
      <sheetName val="2. 조명내역서(조명자재)"/>
      <sheetName val="일위대가집계표"/>
      <sheetName val="화성태안9공구내역(실행)"/>
      <sheetName val="견적"/>
      <sheetName val="실행기고및 투입현황(총괄)"/>
      <sheetName val="고가수조"/>
      <sheetName val="경율산정.XLS"/>
      <sheetName val="tggwan(mac)"/>
      <sheetName val="공량산출근거서"/>
      <sheetName val="전기일위목록"/>
      <sheetName val="교통대책내역"/>
      <sheetName val="옥외외등집계표"/>
      <sheetName val="단가대비표"/>
      <sheetName val="IBASE"/>
      <sheetName val="원가계산서(남측)"/>
      <sheetName val="대포2교접속"/>
      <sheetName val="천방교접속"/>
      <sheetName val="중기단가"/>
      <sheetName val="장비사양"/>
      <sheetName val="장"/>
      <sheetName val="자"/>
      <sheetName val="집계"/>
      <sheetName val="4차원가계산서"/>
      <sheetName val="산출내역서"/>
      <sheetName val="Sheet4"/>
      <sheetName val="설계서(본관)"/>
      <sheetName val="본선토량운반계산서(1)0"/>
      <sheetName val="중간"/>
      <sheetName val="cal"/>
      <sheetName val="단가산출1"/>
      <sheetName val="공사명입력"/>
      <sheetName val="설계내역"/>
      <sheetName val="골조시행"/>
      <sheetName val="설계서"/>
      <sheetName val="준검 내역서"/>
      <sheetName val="인건비 "/>
      <sheetName val="운영비"/>
      <sheetName val="일위대가-1"/>
      <sheetName val="결재판(삭제하지말아주세요)"/>
      <sheetName val="O＆P"/>
      <sheetName val="단가조사"/>
      <sheetName val="건축일위"/>
      <sheetName val="그라우팅일위"/>
      <sheetName val="SAM"/>
      <sheetName val="식재가격"/>
      <sheetName val="식재총괄"/>
      <sheetName val="rate"/>
      <sheetName val="동해title"/>
      <sheetName val="소비자가"/>
      <sheetName val="제안서입력"/>
      <sheetName val="자재단가일람"/>
      <sheetName val="중기일람"/>
      <sheetName val="값"/>
      <sheetName val="공사기본내용"/>
      <sheetName val="설계기준"/>
      <sheetName val="내역1"/>
      <sheetName val="일위"/>
      <sheetName val="당진1,2호기전선관설치및접지4차공사내역서-을지"/>
      <sheetName val="건축2"/>
      <sheetName val="갑지(추정)"/>
      <sheetName val="공통가설"/>
      <sheetName val="시설일위"/>
      <sheetName val="2.고용보험료산출근거"/>
      <sheetName val="가시설"/>
      <sheetName val="해평견적"/>
      <sheetName val="입출재고현황 (2)"/>
      <sheetName val="연결임시"/>
      <sheetName val="총 원가계산"/>
      <sheetName val="대창(장성)"/>
      <sheetName val="공사비 증감 내역서"/>
      <sheetName val="정공공사"/>
      <sheetName val="자재목록"/>
      <sheetName val="우수받이"/>
      <sheetName val="도장면"/>
      <sheetName val="양배수장"/>
      <sheetName val="자판실행"/>
      <sheetName val="-치수표(곡선부)"/>
      <sheetName val=""/>
      <sheetName val="노임단가 (2)"/>
      <sheetName val="c_balju"/>
      <sheetName val="예총"/>
      <sheetName val="조건"/>
      <sheetName val="공사예산하조서"/>
      <sheetName val="말뚝지지력산정"/>
      <sheetName val="인건비"/>
      <sheetName val="내역갑지"/>
      <sheetName val="3련 BOX"/>
      <sheetName val="수안보-MBR1"/>
      <sheetName val="96.12"/>
      <sheetName val="예산내역서"/>
      <sheetName val="총계"/>
      <sheetName val="토공집계"/>
      <sheetName val="전기"/>
      <sheetName val="예산명세서"/>
      <sheetName val="30집계표"/>
      <sheetName val="직재"/>
      <sheetName val="ELECTRIC"/>
      <sheetName val="날개벽(시점좌측)"/>
      <sheetName val="기계경비산출기준"/>
      <sheetName val="실행내역"/>
      <sheetName val="도급기성"/>
      <sheetName val="철거산출근거"/>
      <sheetName val="공종단가"/>
      <sheetName val="월별수입"/>
      <sheetName val="준공평가"/>
      <sheetName val="아파트 내역"/>
      <sheetName val="우수"/>
      <sheetName val="작업일보-7월"/>
      <sheetName val="토목주소"/>
      <sheetName val="위치조서"/>
      <sheetName val="단가산출"/>
      <sheetName val="통신내역서"/>
      <sheetName val="유치원내역"/>
      <sheetName val="노무비 근거"/>
      <sheetName val="기성내역"/>
      <sheetName val="당사실시1"/>
      <sheetName val="내역- CCTV"/>
      <sheetName val="중기"/>
      <sheetName val="춘천13"/>
      <sheetName val="Sheet2"/>
      <sheetName val="정산내역서갑지"/>
      <sheetName val="산출3-동력"/>
      <sheetName val="산출4-전등"/>
      <sheetName val="부대집계"/>
      <sheetName val="광장"/>
      <sheetName val="환경기계공정표 (3)"/>
      <sheetName val="전기설계변경"/>
      <sheetName val="BSD (2)"/>
      <sheetName val="교량공"/>
      <sheetName val="한양대 에리카캠퍼스 증축공사(170109).xlsm"/>
      <sheetName val="계수"/>
      <sheetName val="공종별 집계"/>
      <sheetName val="실행내역서 "/>
      <sheetName val="계정code"/>
      <sheetName val="하중조건(평상시)"/>
      <sheetName val="노임이"/>
      <sheetName val="수량산출서"/>
      <sheetName val="(A)내역서"/>
      <sheetName val="98수문일위"/>
      <sheetName val="JUCK"/>
      <sheetName val="3연box"/>
      <sheetName val="정산내역"/>
      <sheetName val="1~9 하중계산"/>
      <sheetName val="가설공사내역"/>
      <sheetName val="간지"/>
      <sheetName val="정보"/>
      <sheetName val="99노임단가"/>
      <sheetName val="REDUCER"/>
      <sheetName val="WE'T"/>
      <sheetName val="개산공사비"/>
      <sheetName val="전체내역"/>
      <sheetName val="세진TS안성사무실-건축"/>
      <sheetName val="계약서"/>
      <sheetName val="건축명"/>
      <sheetName val="기계명"/>
      <sheetName val="전기명"/>
      <sheetName val="토목명"/>
      <sheetName val="설계예시"/>
      <sheetName val="원가계산서 (건축)"/>
      <sheetName val="중기일위대가목록"/>
      <sheetName val="단가산출조서목록"/>
      <sheetName val="표준시장 단가"/>
      <sheetName val="계단"/>
      <sheetName val="담장배수로"/>
      <sheetName val="배수로"/>
      <sheetName val="16-1"/>
      <sheetName val="1차증가원가계산"/>
      <sheetName val="SAKUB"/>
      <sheetName val="Customer Databas"/>
      <sheetName val="재집"/>
      <sheetName val="경비"/>
      <sheetName val="노무비"/>
      <sheetName val="신_분"/>
      <sheetName val="단가산출서_(2)"/>
      <sheetName val="_갑__지_"/>
      <sheetName val="A_견적"/>
      <sheetName val="집계(세부총괄)"/>
      <sheetName val="대공종"/>
      <sheetName val="블럭 손익"/>
      <sheetName val="장비경비"/>
      <sheetName val="연동내역"/>
      <sheetName val="예산변경사항"/>
      <sheetName val="간접비계산"/>
      <sheetName val="삭제금지단가"/>
      <sheetName val="전신"/>
      <sheetName val="증감대비"/>
      <sheetName val="공사요율"/>
      <sheetName val="시중노임단가"/>
      <sheetName val="금전출납"/>
      <sheetName val="직영명부"/>
      <sheetName val="C1.공사개요"/>
      <sheetName val="A1.스케쥴"/>
      <sheetName val="유림골조"/>
      <sheetName val="공사통보서"/>
      <sheetName val="입력표"/>
      <sheetName val="DATA1"/>
      <sheetName val="설계조건"/>
      <sheetName val="A LINE"/>
      <sheetName val="세금자료"/>
      <sheetName val="가공2원도"/>
      <sheetName val="6-1. 관개량조서"/>
      <sheetName val="1승인신청서"/>
      <sheetName val="플랜트_설치"/>
      <sheetName val="중기조종사_단위단가"/>
      <sheetName val="전차선로_물량표"/>
      <sheetName val="11-2_아파트내역"/>
      <sheetName val="4_전기"/>
      <sheetName val="단가_(2)"/>
      <sheetName val="견적단가"/>
      <sheetName val="7단가"/>
      <sheetName val="제출내역 (2)"/>
      <sheetName val="노단"/>
      <sheetName val="단산"/>
      <sheetName val="명세"/>
      <sheetName val="일대"/>
      <sheetName val="평당공사비산정"/>
      <sheetName val="I一般比"/>
      <sheetName val="관련자료입력"/>
      <sheetName val="기계경비시간당손료목록"/>
      <sheetName val="가도공"/>
      <sheetName val="분야별 집계표"/>
      <sheetName val="원가계산서(기계설비)"/>
      <sheetName val="공종별집계표(기계설비)"/>
      <sheetName val="공종별내역서(기계설비)"/>
      <sheetName val="원가계산서(소방설비)"/>
      <sheetName val="공종별집계표(소방설비)"/>
      <sheetName val="공종별내역서(소방설비)"/>
      <sheetName val="중기단가목록"/>
      <sheetName val="중기단가산출서"/>
      <sheetName val=" 공사설정 "/>
      <sheetName val="과천MAIN"/>
      <sheetName val="공사비예비관리공감측설산출내역"/>
      <sheetName val="총원가계산서(요율)"/>
      <sheetName val="01"/>
      <sheetName val="변경갑지"/>
      <sheetName val="증감(갑지)"/>
      <sheetName val="견적을"/>
      <sheetName val="3.고용보험료산출근거"/>
      <sheetName val="4.고용보험"/>
      <sheetName val="손익분기점 데이터"/>
      <sheetName val="합천내역"/>
      <sheetName val="시장"/>
      <sheetName val="캔개발배경"/>
      <sheetName val="일정표"/>
      <sheetName val="단가_및_재료비"/>
      <sheetName val="Sheet1_(2)"/>
      <sheetName val="일위대가_"/>
      <sheetName val="내역서1999_8최종"/>
      <sheetName val="준검_내역서"/>
      <sheetName val="Cover"/>
      <sheetName val="인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표지"/>
      <sheetName val="원가계산서"/>
      <sheetName val="총괄표"/>
      <sheetName val="전관 내역서"/>
      <sheetName val="중강당 내역"/>
      <sheetName val="CCTV내역서"/>
      <sheetName val="전관 공량 산출서"/>
      <sheetName val="중강당 공량"/>
      <sheetName val="CCTV 공량 산출서"/>
      <sheetName val="전관방송단가 견적"/>
      <sheetName val="중강당 자재단가 "/>
      <sheetName val="CCTV 자재 단가"/>
      <sheetName val="CCTV 단가 견적 "/>
      <sheetName val="전관 자재 단가"/>
      <sheetName val="일위단가"/>
      <sheetName val="요율"/>
      <sheetName val="직재"/>
      <sheetName val="청천내"/>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근거"/>
      <sheetName val="수량산출"/>
      <sheetName val="수량 집계"/>
      <sheetName val="관급자재"/>
      <sheetName val="Sheet5"/>
      <sheetName val="Sheet6"/>
      <sheetName val="Sheet7"/>
      <sheetName val="Sheet8"/>
      <sheetName val="Sheet9"/>
      <sheetName val="Sheet10"/>
      <sheetName val="Sheet11"/>
      <sheetName val="Sheet12"/>
      <sheetName val="Sheet13"/>
      <sheetName val="Sheet14"/>
      <sheetName val="Sheet15"/>
      <sheetName val="Sheet16"/>
      <sheetName val="조경"/>
      <sheetName val="효성CB 1P기초"/>
      <sheetName val="기계경비(시간당)"/>
      <sheetName val="램머"/>
      <sheetName val="교사기준면적(초등)"/>
      <sheetName val="사통"/>
      <sheetName val="구천"/>
      <sheetName val="평가데이터"/>
      <sheetName val="99노임기준"/>
      <sheetName val="일위대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sheetData sheetId="20" refreshError="1"/>
      <sheetData sheetId="21" refreshError="1"/>
      <sheetData sheetId="22" refreshError="1"/>
      <sheetData sheetId="2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임시"/>
      <sheetName val="도공품의"/>
      <sheetName val="조달품의"/>
      <sheetName val="조정안"/>
      <sheetName val="투찰총괄"/>
      <sheetName val="기구표"/>
      <sheetName val="영종도"/>
      <sheetName val="A4PO"/>
      <sheetName val="A4LA"/>
      <sheetName val="타사"/>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설 계"/>
      <sheetName val="연결임시"/>
      <sheetName val="원가"/>
      <sheetName val="구조물공"/>
      <sheetName val="부대공"/>
      <sheetName val="배수공"/>
      <sheetName val="포장공"/>
      <sheetName val="구역화물"/>
      <sheetName val="APT"/>
      <sheetName val="금액내역서"/>
      <sheetName val="Sheet5"/>
      <sheetName val="국내조달(통합-1)"/>
      <sheetName val="9902"/>
      <sheetName val="집계표"/>
      <sheetName val="BID"/>
      <sheetName val="조달청적격심사"/>
      <sheetName val="천안F"/>
      <sheetName val="집행현황"/>
      <sheetName val="단위목록"/>
      <sheetName val="자재단가"/>
      <sheetName val="기계경비목록"/>
      <sheetName val="노임단가"/>
      <sheetName val="투찰금액"/>
      <sheetName val="입출재고현황 (2)"/>
      <sheetName val="부대내역"/>
      <sheetName val="단가일람"/>
      <sheetName val="공종"/>
      <sheetName val="청천내"/>
      <sheetName val="3.3"/>
      <sheetName val="설계명세서"/>
      <sheetName val="b_balju"/>
      <sheetName val="측구공"/>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1호인버트수량"/>
      <sheetName val="DATE"/>
      <sheetName val="Macro3"/>
      <sheetName val="Sheet2 (2)"/>
      <sheetName val="Sheet4"/>
      <sheetName val="6호기"/>
      <sheetName val="일반수량집계"/>
      <sheetName val="실행예산"/>
      <sheetName val="AS포장복구 "/>
      <sheetName val="G.R300경비"/>
      <sheetName val="토사(PE)"/>
      <sheetName val="기계경비(시간당)"/>
      <sheetName val="램머"/>
      <sheetName val="경상직원"/>
      <sheetName val="Y-WORK"/>
      <sheetName val="날개벽수량표"/>
      <sheetName val="교량하부공"/>
      <sheetName val="남평내역"/>
      <sheetName val="교육종류"/>
      <sheetName val="내역서(교량)전체"/>
      <sheetName val="기초공"/>
      <sheetName val="기둥(원형)"/>
      <sheetName val="경산"/>
      <sheetName val="구간별관경"/>
      <sheetName val="데이타"/>
      <sheetName val="식재인부"/>
      <sheetName val="단가"/>
      <sheetName val="석축설면"/>
      <sheetName val="법면단"/>
      <sheetName val="법면설면"/>
      <sheetName val="석축단"/>
      <sheetName val="법면수집"/>
      <sheetName val="TOTAL_BOQ"/>
      <sheetName val="평가데이터"/>
      <sheetName val="설계예산서"/>
      <sheetName val="구간산출"/>
      <sheetName val="구간별"/>
      <sheetName val="결과조달"/>
      <sheetName val="요율"/>
      <sheetName val="자재대"/>
      <sheetName val="인건비 "/>
      <sheetName val="구조물"/>
      <sheetName val="인건-측정"/>
      <sheetName val="#REF"/>
      <sheetName val="계양가시설"/>
      <sheetName val="CTEMCOST"/>
      <sheetName val="설비"/>
      <sheetName val="계지"/>
      <sheetName val="공정표"/>
      <sheetName val="계수시트"/>
      <sheetName val="현장경상비"/>
      <sheetName val="3)교육종류"/>
      <sheetName val="4.2.1 마루높이 검토"/>
      <sheetName val="차액보증"/>
      <sheetName val="자재단가표"/>
      <sheetName val="산출"/>
      <sheetName val="1"/>
      <sheetName val="현장경비"/>
      <sheetName val="A1"/>
      <sheetName val="산출근거"/>
      <sheetName val="원가계산서"/>
      <sheetName val="삼보지질"/>
      <sheetName val="2007"/>
      <sheetName val="anchor"/>
      <sheetName val="복공및주형(수직)"/>
      <sheetName val="2000년 공정표"/>
      <sheetName val="개요"/>
      <sheetName val="현장관리"/>
      <sheetName val="기별(종합)"/>
      <sheetName val="견적의뢰"/>
      <sheetName val="wall"/>
      <sheetName val="database"/>
      <sheetName val="총괄내역서"/>
      <sheetName val="실행내역서 "/>
      <sheetName val="SIL98"/>
      <sheetName val="내역- CCTV"/>
      <sheetName val="중기집계"/>
      <sheetName val="상반기손익차2총괄"/>
      <sheetName val="구룡간선토공총"/>
      <sheetName val="FACTOR"/>
      <sheetName val="현장관리비"/>
      <sheetName val="장비비"/>
      <sheetName val="토공산근"/>
      <sheetName val="교사기준면적(초등)"/>
      <sheetName val="산출금액내역"/>
      <sheetName val="조명시설"/>
      <sheetName val="일위대가"/>
      <sheetName val="구천"/>
      <sheetName val="설계변경 내역서"/>
      <sheetName val="Customer Databas"/>
      <sheetName val="지수980731이후"/>
      <sheetName val="지질조사"/>
      <sheetName val="1,2공구원가계산서"/>
      <sheetName val="2공구산출내역"/>
      <sheetName val="1공구산출내역서"/>
      <sheetName val="토공(우물통,기타) "/>
      <sheetName val="준검 내역서"/>
      <sheetName val="공사비집계표(서해안고속도로)"/>
      <sheetName val="3.하중산정4.지지력"/>
      <sheetName val="70%"/>
      <sheetName val="지급자재"/>
      <sheetName val="2000,9월 일위"/>
      <sheetName val="효성CB 1P기초"/>
      <sheetName val="설계내역(2000)"/>
      <sheetName val="안전보건교육"/>
      <sheetName val="나.설계조건"/>
      <sheetName val="해외(원화)"/>
      <sheetName val="일위"/>
      <sheetName val="2.대외공문"/>
      <sheetName val="동해title"/>
      <sheetName val="5.전사투자계획종함안"/>
      <sheetName val="상촌터널실행"/>
      <sheetName val="교대교좌면"/>
      <sheetName val="진천방향"/>
      <sheetName val="간접"/>
      <sheetName val="정공공사"/>
      <sheetName val="입력데이타"/>
      <sheetName val="유림골조"/>
      <sheetName val="2002자금수지계획(진행+신규)"/>
      <sheetName val="98수문일위"/>
      <sheetName val="견"/>
      <sheetName val="연습"/>
      <sheetName val="교통대책내역"/>
      <sheetName val="설계내역서"/>
      <sheetName val="내역서"/>
      <sheetName val="전통건설"/>
      <sheetName val="TB"/>
      <sheetName val="품셈TABLE"/>
      <sheetName val="9GNG운반"/>
      <sheetName val="기계설비-물가변동"/>
      <sheetName val="21301동"/>
      <sheetName val="급수"/>
      <sheetName val="실행간접비용"/>
      <sheetName val="조회서"/>
      <sheetName val="실적전망(보정미착합산)"/>
      <sheetName val="이름표"/>
      <sheetName val="토목"/>
      <sheetName val="도급"/>
      <sheetName val="비교1"/>
      <sheetName val="4.토공(2)S-00001"/>
      <sheetName val="5.배수공(2)S-00040"/>
      <sheetName val="6.구조물공(2)S-00100"/>
      <sheetName val="각형맨홀"/>
      <sheetName val="스텐레스난간"/>
      <sheetName val="배수공수량집계조서"/>
      <sheetName val="파형관800"/>
      <sheetName val="잡석유용"/>
      <sheetName val="전체내역"/>
      <sheetName val="건축내역"/>
      <sheetName val="산출(열차무선)"/>
      <sheetName val="산출(역무통신)"/>
      <sheetName val="협력업체"/>
      <sheetName val="작성"/>
      <sheetName val="규격"/>
      <sheetName val="공문"/>
      <sheetName val="터파기및재료"/>
      <sheetName val="PAINT"/>
      <sheetName val="공사개요"/>
      <sheetName val="1.물가시세표"/>
      <sheetName val="5.노임단가"/>
      <sheetName val="4.중기단가산출"/>
      <sheetName val="6.단가목록"/>
      <sheetName val="8.배수공"/>
      <sheetName val="도급내역"/>
      <sheetName val="도급내역5+800"/>
      <sheetName val="도급금액"/>
      <sheetName val="재노경"/>
      <sheetName val="관로토공"/>
      <sheetName val="우수관"/>
      <sheetName val="파일의이용"/>
      <sheetName val="Ext. Stone-P"/>
      <sheetName val="(실사조정)총괄"/>
      <sheetName val="인상효1"/>
      <sheetName val="C1.공사개요"/>
      <sheetName val="실행(1)"/>
      <sheetName val="A1.스케쥴"/>
      <sheetName val="Sheet1"/>
      <sheetName val="시험연구비상각"/>
      <sheetName val="DATA 입력란"/>
      <sheetName val="1. 설계조건 2.단면가정 3. 하중계산"/>
      <sheetName val="2000년1차"/>
      <sheetName val="노무비단가"/>
      <sheetName val="정보매체A동"/>
      <sheetName val="해평견적"/>
      <sheetName val="갱문및옹벽집계"/>
      <sheetName val="전력구구조물산근"/>
      <sheetName val="공사비총괄표"/>
      <sheetName val="단가 (2)"/>
      <sheetName val="1호구조물"/>
      <sheetName val="슬래브"/>
      <sheetName val="용소리교"/>
      <sheetName val="자재"/>
      <sheetName val="노임"/>
      <sheetName val="중기"/>
      <sheetName val="차집관로"/>
      <sheetName val="하수처리장"/>
      <sheetName val="(당평)자재"/>
      <sheetName val="당초명세(평)"/>
      <sheetName val="갑지"/>
      <sheetName val="건축공사"/>
      <sheetName val="물량표"/>
      <sheetName val="기별종합"/>
      <sheetName val="개산공사비"/>
      <sheetName val="토목공사"/>
      <sheetName val="분개내역서 (2000년도 )"/>
      <sheetName val="일위대가 1"/>
      <sheetName val="산거 1(인력투입)"/>
      <sheetName val="일위대가 2"/>
      <sheetName val="일위대가 3"/>
      <sheetName val="Data&amp;Results"/>
      <sheetName val="내역서01"/>
      <sheetName val="아스팔트 포장총괄집계표"/>
      <sheetName val="배수내역"/>
      <sheetName val="Index"/>
      <sheetName val="2000전체분"/>
      <sheetName val="JUCKEYK"/>
      <sheetName val="안정성검토"/>
      <sheetName val="하중계산"/>
      <sheetName val="설계기준"/>
      <sheetName val="총괄표"/>
      <sheetName val="CGS용BD1"/>
      <sheetName val="총괄집계 "/>
      <sheetName val="마감사양"/>
      <sheetName val="시험비"/>
      <sheetName val="일위대가목록"/>
      <sheetName val="목차"/>
      <sheetName val="총무부"/>
      <sheetName val="정산"/>
      <sheetName val="청구분"/>
      <sheetName val="경리부"/>
      <sheetName val="거푸집물량"/>
      <sheetName val="c_balju"/>
      <sheetName val="Sheet6"/>
      <sheetName val="상가분양"/>
      <sheetName val="코드표"/>
      <sheetName val="자재코드"/>
      <sheetName val="D.B"/>
      <sheetName val="표건"/>
      <sheetName val="총사업비명세"/>
      <sheetName val="총투자비산정"/>
      <sheetName val="변경내역"/>
      <sheetName val="간접경상비"/>
      <sheetName val="모래기초 (2)"/>
      <sheetName val="DATA"/>
      <sheetName val="정부노임단가"/>
      <sheetName val="일위대가표"/>
      <sheetName val="용수량(생활용수)"/>
      <sheetName val="Sheet2"/>
      <sheetName val="3절_CheckList_구분"/>
      <sheetName val="S0"/>
      <sheetName val="조경"/>
      <sheetName val="수량산출서"/>
      <sheetName val="설계변경내역서"/>
      <sheetName val="한일양산"/>
      <sheetName val="인부노임"/>
      <sheetName val="검측서"/>
      <sheetName val="절단표"/>
      <sheetName val="명세서"/>
      <sheetName val="변경증감(물량)대비표"/>
      <sheetName val="공사비산출내역"/>
      <sheetName val="토공사(흙막이)"/>
      <sheetName val="ELECTRIC"/>
      <sheetName val="공정품명단가"/>
      <sheetName val="수량산출"/>
      <sheetName val="서울대규장각(가시설흙막이)"/>
      <sheetName val="생산량"/>
      <sheetName val="월원가"/>
      <sheetName val="년간전체"/>
      <sheetName val="직불"/>
      <sheetName val="계산서"/>
      <sheetName val="공토공단위당"/>
      <sheetName val="광산내역"/>
      <sheetName val="자동제어"/>
      <sheetName val="에너지요금"/>
      <sheetName val="급여관련자료"/>
      <sheetName val="자료입력"/>
      <sheetName val="진주방향"/>
      <sheetName val="97년 SEACO예산"/>
      <sheetName val="골조시행"/>
      <sheetName val="일위대가(당초)"/>
      <sheetName val="관급자재"/>
      <sheetName val="인구"/>
      <sheetName val="환경평가"/>
      <sheetName val="원가계산 (2)"/>
      <sheetName val="정산설계"/>
      <sheetName val="A1-DATA"/>
      <sheetName val="단면"/>
      <sheetName val="단가산출서(기계)"/>
      <sheetName val="구조물공집계"/>
      <sheetName val="단가1"/>
      <sheetName val="오억미만"/>
      <sheetName val="토공사"/>
      <sheetName val="완성차 미수금"/>
      <sheetName val="공종목록표"/>
      <sheetName val="기본자료입력"/>
      <sheetName val="예총"/>
      <sheetName val="학생내역"/>
      <sheetName val="빌딩 안내"/>
      <sheetName val="1-1"/>
      <sheetName val="sw1"/>
      <sheetName val="NOMUBI"/>
      <sheetName val="보차도경계석"/>
      <sheetName val="하조서"/>
      <sheetName val="모래기초"/>
      <sheetName val="GI-LIST"/>
      <sheetName val="Price List"/>
      <sheetName val="구룡간선입력"/>
      <sheetName val="기초코드"/>
      <sheetName val="데리네이타현황"/>
      <sheetName val="노무"/>
      <sheetName val="산근1"/>
      <sheetName val="설계"/>
      <sheetName val="일위대가(가설)"/>
      <sheetName val="단가표"/>
      <sheetName val="기초자료"/>
      <sheetName val="내역(중앙)"/>
      <sheetName val="내역(창신)"/>
      <sheetName val="현장관리Assumption"/>
      <sheetName val="직원투입계획"/>
      <sheetName val="입력"/>
      <sheetName val="별표 "/>
      <sheetName val="구간공종"/>
      <sheetName val="시중노임단가"/>
      <sheetName val="총투입계"/>
      <sheetName val="견적서"/>
      <sheetName val="2@ BOX"/>
      <sheetName val="이름정의"/>
      <sheetName val="도수로현황"/>
      <sheetName val="직접인건비"/>
      <sheetName val="카펫타일"/>
      <sheetName val="3연box"/>
      <sheetName val="단 box"/>
      <sheetName val="구간단위수량"/>
      <sheetName val="단위수량표"/>
      <sheetName val="경상"/>
      <sheetName val="2. 공원조도"/>
      <sheetName val="도급예산내역서봉투"/>
      <sheetName val="공사원가계산서"/>
      <sheetName val="설계산출표지"/>
      <sheetName val="도급예산내역서총괄표"/>
      <sheetName val="을부담운반비"/>
      <sheetName val="운반비산출"/>
      <sheetName val="직접경비"/>
      <sheetName val="2호맨홀공제수량"/>
      <sheetName val="5지구단위"/>
      <sheetName val="D_B"/>
      <sheetName val="하도급기성_(2)"/>
      <sheetName val="하도급단가산출_(2)"/>
      <sheetName val="설_계"/>
      <sheetName val="입출재고현황_(2)"/>
      <sheetName val="DATA3(전력비 참고자료 부하계산)"/>
      <sheetName val="DATA4(기기동력 및 가동시간)"/>
      <sheetName val="DATA2(기자재별 교체주기)"/>
      <sheetName val="출력X"/>
      <sheetName val="조명일위"/>
      <sheetName val="신고분기설정참고"/>
      <sheetName val="거래처자료등록"/>
      <sheetName val="부대tu"/>
      <sheetName val="교량명"/>
      <sheetName val="도기류"/>
      <sheetName val="98년도 투자현황"/>
      <sheetName val="설계예시"/>
      <sheetName val="실행대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200"/>
      <sheetName val="중기조종사 단위단가"/>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별표 "/>
      <sheetName val="교사기준면적(초등)"/>
      <sheetName val="연부97-1"/>
      <sheetName val="갑지1"/>
      <sheetName val="청천내"/>
      <sheetName val="2000청천-덕평발주포장1"/>
      <sheetName val="평가데이터"/>
      <sheetName val="보험료산출"/>
      <sheetName val="J"/>
      <sheetName val="산출내역(4월)"/>
      <sheetName val="산출내역(5월) (2)"/>
      <sheetName val="노임이"/>
      <sheetName val="1.취수장"/>
      <sheetName val="일위대가"/>
      <sheetName val="조달청적격심사"/>
      <sheetName val="주공 갑지"/>
      <sheetName val="구룡간선입력"/>
      <sheetName val="DATE"/>
      <sheetName val="직노"/>
      <sheetName val="부대tu"/>
      <sheetName val="안양건축"/>
      <sheetName val="구간별관경"/>
      <sheetName val="도시가스현황"/>
      <sheetName val="내역"/>
      <sheetName val="중기사용료"/>
      <sheetName val="공사비총괄표"/>
      <sheetName val="구조물공"/>
      <sheetName val="부대공"/>
      <sheetName val="배수공"/>
      <sheetName val="토공"/>
      <sheetName val="포장공"/>
      <sheetName val="원가"/>
      <sheetName val="연결임시"/>
      <sheetName val="횡배수관토공수량"/>
      <sheetName val="을"/>
      <sheetName val="APT"/>
      <sheetName val="노무비단가"/>
      <sheetName val="터파기및재료"/>
      <sheetName val="노임단가"/>
      <sheetName val="입찰안"/>
      <sheetName val="NYS"/>
      <sheetName val="실행내역서 "/>
      <sheetName val="기성내역1"/>
      <sheetName val="토목공사"/>
      <sheetName val="99노임기준"/>
      <sheetName val="기계"/>
      <sheetName val="정화조"/>
      <sheetName val="조경"/>
      <sheetName val="토목"/>
      <sheetName val="단가조정"/>
      <sheetName val="노무비 경비"/>
      <sheetName val="산정표"/>
      <sheetName val="산재 안전"/>
      <sheetName val="결재판"/>
      <sheetName val="Y-WORK"/>
      <sheetName val="9902"/>
      <sheetName val="금융"/>
      <sheetName val="은행"/>
      <sheetName val="리스"/>
      <sheetName val="보험"/>
      <sheetName val="공사대장"/>
      <sheetName val="단가"/>
      <sheetName val="정렬"/>
      <sheetName val="건축내역서"/>
      <sheetName val="설비내역서"/>
      <sheetName val="전기내역서"/>
      <sheetName val="FRP PIPING 일위대가"/>
      <sheetName val="3절_CheckList_구분"/>
      <sheetName val="내역서"/>
      <sheetName val="단위단가"/>
      <sheetName val="원가계산서"/>
      <sheetName val="투찰금액"/>
      <sheetName val="기계경비"/>
      <sheetName val="기준액"/>
      <sheetName val="공문"/>
      <sheetName val="기성검사원"/>
      <sheetName val="개산급사유서"/>
      <sheetName val="갑지"/>
      <sheetName val="제경비"/>
      <sheetName val="제경비산출"/>
      <sheetName val="Sheet2"/>
      <sheetName val="E.S산근"/>
      <sheetName val="E.S적용"/>
      <sheetName val="기성검사조서"/>
      <sheetName val="요청사진"/>
      <sheetName val="검사사진"/>
      <sheetName val="청구서갑지"/>
      <sheetName val="청구서"/>
      <sheetName val="별표집계"/>
      <sheetName val="경산"/>
      <sheetName val="설계명세서"/>
      <sheetName val="일위목록"/>
      <sheetName val="노임"/>
      <sheetName val="설계내역일위"/>
      <sheetName val="DATA"/>
      <sheetName val="효성CB 1P기초"/>
      <sheetName val="아파트"/>
      <sheetName val="토공(우물통,기타) "/>
      <sheetName val="계양가시설"/>
      <sheetName val="직공→간접비포함"/>
      <sheetName val="단가 (2)"/>
      <sheetName val="세율표"/>
      <sheetName val="기본일위"/>
      <sheetName val="소방일위 "/>
      <sheetName val="건축-물가변동"/>
      <sheetName val="실행기고및 투입현황(총괄)"/>
      <sheetName val="교육종류"/>
      <sheetName val="내역서01"/>
      <sheetName val="기계경비(시간당)"/>
      <sheetName val="램머"/>
      <sheetName val="문학간접"/>
      <sheetName val="기본단가표"/>
      <sheetName val="기자재구매의뢰서"/>
      <sheetName val="I.일위대가목차"/>
      <sheetName val="암거"/>
      <sheetName val="01"/>
      <sheetName val="계수시트"/>
      <sheetName val="슬래브"/>
      <sheetName val="용소리교"/>
      <sheetName val="토사(PE)"/>
      <sheetName val="국산화"/>
      <sheetName val="TOTAL_BOQ"/>
      <sheetName val="Tool"/>
      <sheetName val="그림"/>
      <sheetName val="실행간접비용"/>
      <sheetName val="문10"/>
      <sheetName val="총투입계"/>
      <sheetName val="노임,재료비"/>
      <sheetName val="공사개요"/>
      <sheetName val="설계(안)"/>
      <sheetName val="#REF"/>
      <sheetName val="wall"/>
      <sheetName val="21301동"/>
      <sheetName val="내역서(조경)"/>
      <sheetName val="목창호"/>
      <sheetName val="견적대비표"/>
      <sheetName val="경비"/>
      <sheetName val="SOURCE"/>
      <sheetName val="갑지(요약)"/>
      <sheetName val="총괄내역서"/>
      <sheetName val="설계예산서"/>
      <sheetName val="인건비 "/>
      <sheetName val="단가표"/>
      <sheetName val="국내조달(통합-1)"/>
      <sheetName val="갱문및옹벽집계"/>
      <sheetName val="효명0010"/>
      <sheetName val="공토공단위당"/>
      <sheetName val="협진중기"/>
      <sheetName val="근로자자료입력"/>
      <sheetName val="1-11조직표"/>
      <sheetName val="원가계산"/>
      <sheetName val="건축"/>
      <sheetName val="총괄표"/>
      <sheetName val="시중노임단가"/>
      <sheetName val="총괄"/>
      <sheetName val="구간산출"/>
      <sheetName val="A 견적"/>
      <sheetName val="2원료가나다."/>
      <sheetName val="설계조건"/>
      <sheetName val="중기손료"/>
      <sheetName val="기초단가"/>
      <sheetName val="거푸집물량"/>
      <sheetName val="G.R300경비"/>
      <sheetName val="시설물"/>
      <sheetName val="식재출력용"/>
      <sheetName val="유지관리"/>
      <sheetName val="현장관리비"/>
      <sheetName val="가정조건"/>
      <sheetName val="공통"/>
      <sheetName val="관급자재"/>
      <sheetName val="골프장예산"/>
      <sheetName val="지급자재"/>
      <sheetName val="자재"/>
      <sheetName val="품셈"/>
      <sheetName val="부대내역"/>
      <sheetName val="(실사조정)총괄"/>
      <sheetName val="구천"/>
      <sheetName val="2003상반기노임기준"/>
      <sheetName val="총괄-1"/>
      <sheetName val="서울대규장각(가시설흙막이)"/>
      <sheetName val="물집"/>
      <sheetName val="실행내역"/>
      <sheetName val="데이타"/>
      <sheetName val="장비경비"/>
      <sheetName val="관현간선입력"/>
      <sheetName val="2. 공원조도"/>
      <sheetName val="당초"/>
      <sheetName val="산출내역서집계표"/>
      <sheetName val="교각별철근수량집계표"/>
      <sheetName val="옹벽기초자료"/>
      <sheetName val="현황산출서"/>
      <sheetName val="기계경비단가"/>
      <sheetName val="복구경비"/>
      <sheetName val="부대토목"/>
      <sheetName val="03전반노무비"/>
      <sheetName val="단가일람"/>
      <sheetName val="단중표"/>
      <sheetName val="일위대가표"/>
      <sheetName val="초기화면"/>
      <sheetName val="산출근거"/>
      <sheetName val="토공사"/>
      <sheetName val="총공사내역서"/>
      <sheetName val="공통가설_8"/>
      <sheetName val="기타시설"/>
      <sheetName val="판매시설"/>
      <sheetName val="아파트_9"/>
      <sheetName val="주민복지관"/>
      <sheetName val="지하주차장"/>
      <sheetName val="직접공사비집계표_7"/>
      <sheetName val="실행내역서"/>
      <sheetName val="재료"/>
      <sheetName val="건축개요"/>
      <sheetName val="조명시설"/>
      <sheetName val="예산명세서"/>
      <sheetName val="자료입력"/>
      <sheetName val="C1"/>
      <sheetName val="전장품(관리용)"/>
      <sheetName val="내역서(교량)전체"/>
      <sheetName val="견적을지"/>
      <sheetName val="산#2-1 (2)"/>
      <sheetName val="WEIGHT LIST"/>
      <sheetName val="POL6차-PIPING"/>
      <sheetName val="적산"/>
      <sheetName val="밸브설치"/>
      <sheetName val="수목단가"/>
      <sheetName val="시설수량표"/>
      <sheetName val="식재수량표"/>
      <sheetName val="자재단가"/>
      <sheetName val="95년12월말"/>
      <sheetName val="파이프류"/>
      <sheetName val="품 #1.1"/>
      <sheetName val="현장경비"/>
      <sheetName val="요율"/>
      <sheetName val="견적조건"/>
      <sheetName val="00노임기준"/>
      <sheetName val="하중계산"/>
      <sheetName val="단면가정"/>
      <sheetName val="코드표"/>
      <sheetName val="자재코드"/>
      <sheetName val="지수980731이후"/>
      <sheetName val="유림골조"/>
      <sheetName val="시설물일위"/>
      <sheetName val="Total"/>
      <sheetName val="우배수"/>
      <sheetName val="총괄집"/>
      <sheetName val="수량산출(계측)"/>
      <sheetName val="6-2. 기계경비산출"/>
      <sheetName val="노무비 근거"/>
      <sheetName val="5-2.일위대가"/>
      <sheetName val="계좌번호"/>
      <sheetName val="성단물량"/>
      <sheetName val="asd"/>
      <sheetName val="일반자재"/>
      <sheetName val="플랜트 설치"/>
      <sheetName val="빌딩 안내"/>
      <sheetName val="관로토공"/>
      <sheetName val="장비집계"/>
      <sheetName val="간접"/>
      <sheetName val="ABUT수량-A1"/>
      <sheetName val="기존단가 (2)"/>
      <sheetName val="공통가설(현장검토안)"/>
      <sheetName val="Customer Databas"/>
      <sheetName val="국민연금표"/>
      <sheetName val="도급"/>
      <sheetName val="설비적용원가계산"/>
      <sheetName val="설직재-1"/>
      <sheetName val="중기가격"/>
      <sheetName val="외주을지"/>
      <sheetName val="03상노임"/>
      <sheetName val="공량산출서"/>
      <sheetName val="도수로현황"/>
      <sheetName val="수용율"/>
      <sheetName val="적용노임"/>
      <sheetName val="명세서"/>
      <sheetName val="사급자재"/>
      <sheetName val="1.설계설명서"/>
      <sheetName val="기초자료입력"/>
      <sheetName val="실행예산"/>
      <sheetName val="거래처등록"/>
      <sheetName val="참고자료"/>
      <sheetName val="은행코드"/>
      <sheetName val="구분테이블"/>
      <sheetName val="도급내역"/>
      <sheetName val="도급내역5+800"/>
      <sheetName val="도급금액"/>
      <sheetName val="재노경"/>
      <sheetName val="교량하부공"/>
      <sheetName val="수량산출서"/>
      <sheetName val="기성내역서"/>
      <sheetName val="CTEMCOST"/>
      <sheetName val="공제구간조서"/>
      <sheetName val="날개벽수량표"/>
      <sheetName val="산출"/>
      <sheetName val="구역화물"/>
      <sheetName val="9811"/>
      <sheetName val="모래기초"/>
      <sheetName val="공정코드"/>
      <sheetName val="토목내역서"/>
      <sheetName val="단가조사서"/>
      <sheetName val="계산서(곡선부)"/>
      <sheetName val="포장재료집계표"/>
      <sheetName val="재료집계표"/>
      <sheetName val="수량집계표"/>
      <sheetName val="직재"/>
      <sheetName val="재집"/>
      <sheetName val="소방"/>
      <sheetName val="부대집계"/>
      <sheetName val="평가내역"/>
      <sheetName val="골조시행"/>
      <sheetName val="설계내역서"/>
      <sheetName val="원가계산서(남측)"/>
      <sheetName val="차액보증"/>
      <sheetName val="VII-2현장경비"/>
      <sheetName val="Ⅴ-2.공종별내역"/>
      <sheetName val="화해(함평)"/>
      <sheetName val="화해(장성)"/>
      <sheetName val="수량"/>
      <sheetName val="설계내역2"/>
      <sheetName val="전기(기계전기실)"/>
      <sheetName val="전기(열차제어)"/>
      <sheetName val="전기(전기성능)"/>
      <sheetName val="전기(차량)"/>
      <sheetName val="전기(차량부품)"/>
      <sheetName val="대비"/>
      <sheetName val="단가비교표"/>
      <sheetName val="노무비"/>
      <sheetName val="AHU-1"/>
      <sheetName val="급탕설비"/>
      <sheetName val="화장실배기팬"/>
      <sheetName val="3.3"/>
      <sheetName val="1호인버트수량"/>
      <sheetName val="첨부2.예정공정표"/>
      <sheetName val="파일의이용"/>
      <sheetName val="NN"/>
      <sheetName val="ELECTRIC"/>
      <sheetName val="9509"/>
      <sheetName val="MEXICO-C"/>
      <sheetName val="부속동"/>
      <sheetName val="개요"/>
      <sheetName val="물량"/>
      <sheetName val="영동(D)"/>
      <sheetName val="무시"/>
      <sheetName val="세부추진"/>
      <sheetName val="상반기손익차2총괄"/>
      <sheetName val="조경일람"/>
      <sheetName val="을지"/>
      <sheetName val="산근"/>
      <sheetName val="물량산출 집계표"/>
      <sheetName val="창호"/>
      <sheetName val="가설"/>
      <sheetName val="타일"/>
      <sheetName val="주차및엘리베이터"/>
      <sheetName val="252K444"/>
      <sheetName val="일위대가-3"/>
      <sheetName val="3BL공동구 수량"/>
      <sheetName val="남평내역"/>
      <sheetName val="토공 total"/>
      <sheetName val="데리네이타현황"/>
      <sheetName val="전체"/>
      <sheetName val="참조"/>
      <sheetName val="기계장치 (2)"/>
      <sheetName val="FAB별"/>
      <sheetName val="조건표"/>
      <sheetName val="각형맨홀"/>
      <sheetName val="패널"/>
      <sheetName val="견적의뢰"/>
      <sheetName val="터널조도"/>
      <sheetName val="Piping Design Data"/>
      <sheetName val="2호맨홀공제수량"/>
      <sheetName val="2.대외공문"/>
      <sheetName val="단가조사"/>
      <sheetName val="구조물"/>
      <sheetName val="조명율표"/>
      <sheetName val="토목내역서 (도급단가) (2)"/>
      <sheetName val="소요자재명세서"/>
      <sheetName val="VXXXXXX"/>
      <sheetName val="산출금액내역"/>
      <sheetName val="Sheet3"/>
      <sheetName val="단가산출"/>
      <sheetName val="설계내역총괄"/>
      <sheetName val="직접인건비"/>
      <sheetName val="보강토입력"/>
      <sheetName val="97노임단가"/>
      <sheetName val="입력란"/>
      <sheetName val="A1-DATA"/>
      <sheetName val="단면"/>
      <sheetName val="원가+내역"/>
      <sheetName val="중기사용료산출근거"/>
      <sheetName val="단가 및 재료비"/>
      <sheetName val="9567매출"/>
      <sheetName val="근로자명단"/>
      <sheetName val="출력"/>
      <sheetName val="TRE TABLE"/>
      <sheetName val="MOTOR"/>
      <sheetName val="양수장토공"/>
      <sheetName val="H PILE수량"/>
      <sheetName val="오억미만"/>
      <sheetName val="기별(종합)"/>
      <sheetName val="07급여표"/>
      <sheetName val="공동수급체별"/>
      <sheetName val="거래처코드 "/>
      <sheetName val="3결로"/>
      <sheetName val="예산내역서"/>
      <sheetName val="동바리(1공구)"/>
      <sheetName val="단열재(1공구)"/>
      <sheetName val="필로티거푸집(1공구)"/>
      <sheetName val="갱폼거푸집(1공구)"/>
      <sheetName val="외부비계(1공구)"/>
      <sheetName val="장"/>
      <sheetName val="골재산출"/>
      <sheetName val="1.설계조건"/>
      <sheetName val="공사기본내용입력"/>
      <sheetName val="b_balju"/>
      <sheetName val="Tool(참고)"/>
      <sheetName val="D.B"/>
      <sheetName val="왕십리방향"/>
      <sheetName val="교대시점"/>
      <sheetName val="기경집계"/>
      <sheetName val="대전(세창동)"/>
      <sheetName val="2000 "/>
      <sheetName val="내역서2안"/>
      <sheetName val="간선계산"/>
      <sheetName val="경율산정.XLS"/>
      <sheetName val="폐기물"/>
      <sheetName val="공종목록표"/>
      <sheetName val="기본자료입력"/>
      <sheetName val="경상직원"/>
      <sheetName val="횡배수관단위수량"/>
      <sheetName val="기초일위"/>
      <sheetName val="시설일위"/>
      <sheetName val="조명일위"/>
      <sheetName val="포장공사"/>
      <sheetName val="공통가설"/>
      <sheetName val="측구공"/>
      <sheetName val="2공구산출내역"/>
      <sheetName val="기초작업"/>
      <sheetName val="설치공사비"/>
      <sheetName val="공종"/>
      <sheetName val="인건-측정"/>
      <sheetName val="직공비"/>
      <sheetName val="NOMUBI"/>
      <sheetName val="sw1"/>
      <sheetName val="손익분석"/>
      <sheetName val="단가및재료비"/>
      <sheetName val="중기단가"/>
      <sheetName val="전화공사 공량 및 집계표"/>
      <sheetName val="납부서"/>
      <sheetName val="중기"/>
      <sheetName val="집수정토공"/>
      <sheetName val="세부내역"/>
      <sheetName val="2@ BOX"/>
      <sheetName val="맨홀수량산출(A-LINE)"/>
      <sheetName val="철거공사1"/>
      <sheetName val="SULKEA"/>
      <sheetName val="참조M"/>
      <sheetName val="급여테이블"/>
      <sheetName val="Sheet13"/>
      <sheetName val="발전기"/>
      <sheetName val="Sheet14"/>
      <sheetName val="정부노임단가"/>
      <sheetName val="해외"/>
      <sheetName val="제경집계"/>
      <sheetName val="단가설계"/>
      <sheetName val="내역적용"/>
      <sheetName val="공사비예산서(토목분)"/>
      <sheetName val="3연box"/>
      <sheetName val="단 box"/>
      <sheetName val="집계"/>
      <sheetName val="수량집계"/>
      <sheetName val="단가비교표_공통1"/>
      <sheetName val="단가대비표"/>
      <sheetName val="교량공"/>
      <sheetName val="단가산출표"/>
      <sheetName val="설비(제출)"/>
      <sheetName val="용수량(생활용수)"/>
      <sheetName val="가정사항"/>
      <sheetName val="토목주소"/>
      <sheetName val="자재단가비교표"/>
      <sheetName val="일위대가목록"/>
      <sheetName val="산출내역서"/>
      <sheetName val="설계변경내역서"/>
      <sheetName val="6-1. 관개량조서"/>
      <sheetName val="1차 내역서"/>
      <sheetName val="database"/>
      <sheetName val="전기내역"/>
      <sheetName val="FACTOR"/>
      <sheetName val="참고사항"/>
      <sheetName val="경상비"/>
      <sheetName val="4차원가계산서"/>
      <sheetName val="단가산출서"/>
      <sheetName val="단가산출서 (2)"/>
      <sheetName val="AP1"/>
      <sheetName val="I一般比"/>
      <sheetName val="단가조정표"/>
      <sheetName val="가설공사내역"/>
      <sheetName val="사진대지"/>
      <sheetName val="예산서"/>
      <sheetName val="Sheet4"/>
      <sheetName val="중갑지"/>
      <sheetName val="일위(토,포,부)"/>
      <sheetName val="식재인부"/>
      <sheetName val="기계설비-물가변동"/>
      <sheetName val="수량산출"/>
      <sheetName val="경상"/>
      <sheetName val="설계내역"/>
      <sheetName val="청주(철골발주의뢰서)"/>
      <sheetName val="에너지요금"/>
      <sheetName val="신우"/>
      <sheetName val="금회변내역"/>
      <sheetName val="내역서-수정본"/>
      <sheetName val="단가표 (2)"/>
      <sheetName val="인건비"/>
      <sheetName val="미장"/>
      <sheetName val="내역결재"/>
      <sheetName val="산출내역(5월)_(2)"/>
      <sheetName val="FRP_PIPING_일위대가"/>
      <sheetName val="실행내역서_"/>
      <sheetName val="중기조종사_단위단가"/>
      <sheetName val="별표_"/>
      <sheetName val="1_취수장"/>
      <sheetName val="주공_갑지"/>
      <sheetName val="참고"/>
      <sheetName val="특별교실"/>
      <sheetName val="6PILE  (돌출)"/>
      <sheetName val="총공사비"/>
      <sheetName val="공사원가계산서"/>
      <sheetName val="계산식"/>
      <sheetName val="계약서"/>
      <sheetName val="급탕순환펌프"/>
      <sheetName val="급수사용량"/>
      <sheetName val="급,배기팬"/>
      <sheetName val="청곡지선입력"/>
      <sheetName val="투입내역"/>
      <sheetName val="Eq. Mobilization"/>
      <sheetName val="주요공정집계표(출력금지)"/>
      <sheetName val="인부임"/>
      <sheetName val="정산설계"/>
      <sheetName val="청곡지거입력"/>
      <sheetName val="3.공통공사대비"/>
      <sheetName val="원가계산서 (건축)"/>
      <sheetName val="FAX"/>
      <sheetName val="품셈총괄표"/>
      <sheetName val="퍼스트"/>
      <sheetName val="부하계산서"/>
      <sheetName val="Sensitivity"/>
      <sheetName val="첨)시중노임단가"/>
      <sheetName val="외부비계"/>
      <sheetName val="돈암사업"/>
      <sheetName val="환경기계공정표 (3)"/>
      <sheetName val="(A)내역서"/>
      <sheetName val="98수문일위"/>
      <sheetName val="PC"/>
      <sheetName val="4.2.1 마루높이 검토"/>
      <sheetName val="자"/>
      <sheetName val="구성"/>
      <sheetName val="구분자"/>
      <sheetName val="설치산출"/>
      <sheetName val="공구"/>
      <sheetName val="중기집계"/>
      <sheetName val="STEEL BOX 단면설계(SEC.8)"/>
      <sheetName val="산#3-1"/>
      <sheetName val="금액내역서"/>
      <sheetName val="식생블럭단위수량"/>
      <sheetName val="상"/>
      <sheetName val="배"/>
      <sheetName val="업체명"/>
      <sheetName val="관리"/>
      <sheetName val="공사내역"/>
      <sheetName val="일용직내역"/>
      <sheetName val="형틀공사"/>
      <sheetName val="총물량"/>
      <sheetName val="설계명세"/>
      <sheetName val="공종단가"/>
      <sheetName val="증감대비"/>
      <sheetName val="2공구하도급내역서"/>
      <sheetName val="총내역서"/>
      <sheetName val="6.관급자재조Ȁ"/>
      <sheetName val="6.관급자재조서"/>
      <sheetName val="적용(기계)"/>
      <sheetName val="수종"/>
      <sheetName val="규격"/>
      <sheetName val="효성CB_1P기초"/>
      <sheetName val="토공(우물통,기타)_"/>
      <sheetName val="노무비_경비"/>
      <sheetName val="산재_안전"/>
      <sheetName val="E_S산근"/>
      <sheetName val="E_S적용"/>
      <sheetName val="소방일위_"/>
      <sheetName val="실행기고및_투입현황(총괄)"/>
      <sheetName val="삼보지질"/>
      <sheetName val="T13(P68~72,78)"/>
      <sheetName val="공정현황보고(2안)"/>
      <sheetName val="노"/>
      <sheetName val="단가_(2)"/>
      <sheetName val="1. 지구별 사업량 및 추진일정"/>
      <sheetName val="공사비산출서"/>
      <sheetName val="6.관급자재조̀"/>
      <sheetName val="기(일집) (1)"/>
      <sheetName val="기계경비(맨홀)"/>
      <sheetName val="노임,자재"/>
      <sheetName val="01.10월"/>
      <sheetName val="작성"/>
      <sheetName val="장비비"/>
      <sheetName val="수량총"/>
      <sheetName val="토공총"/>
      <sheetName val="견적서"/>
      <sheetName val="Front"/>
      <sheetName val="C3"/>
      <sheetName val="결재판(삭제하지말아주세요)"/>
      <sheetName val="실행철강하도"/>
      <sheetName val="직접경비"/>
      <sheetName val="49"/>
      <sheetName val="해외(원화)"/>
      <sheetName val="집행현황"/>
      <sheetName val="매립"/>
      <sheetName val="전선 및 전선관"/>
      <sheetName val="노임(1차)"/>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중기조종사 단위단가"/>
      <sheetName val="수목데이타"/>
      <sheetName val="il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s>
    <sheetDataSet>
      <sheetData sheetId="0" refreshError="1"/>
      <sheetData sheetId="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토목-갑지)"/>
      <sheetName val="2-2(토목-집계표)"/>
      <sheetName val="2-2(토목-을지1)"/>
      <sheetName val="2-2(토목-을지2)"/>
      <sheetName val="일위대가표"/>
      <sheetName val="Macro1"/>
      <sheetName val="Macro2"/>
      <sheetName val="VXXXXXX"/>
      <sheetName val="Macro3"/>
      <sheetName val="내역"/>
      <sheetName val="단가대비"/>
      <sheetName val="단가조사"/>
      <sheetName val="일위목록"/>
      <sheetName val="DATE"/>
      <sheetName val="노임단가"/>
      <sheetName val="#REF"/>
      <sheetName val="2000년1차"/>
      <sheetName val="집계표"/>
      <sheetName val="3.하중산정4.지지력"/>
      <sheetName val="세부내역"/>
      <sheetName val="설비내역서"/>
      <sheetName val="건축내역서"/>
      <sheetName val="전기내역서"/>
      <sheetName val="인부노임"/>
      <sheetName val="입찰안"/>
      <sheetName val="철거산출근거"/>
      <sheetName val="9811"/>
      <sheetName val="냉천부속동"/>
      <sheetName val="토량1-1"/>
      <sheetName val="관급자재"/>
      <sheetName val="하부철근수량"/>
      <sheetName val="Sheet1 (2)"/>
      <sheetName val="매설지선굴착"/>
      <sheetName val="Mc1"/>
      <sheetName val="건축내역"/>
      <sheetName val="전체"/>
      <sheetName val="진주방향"/>
      <sheetName val="마산방향"/>
      <sheetName val="마산방향철근집계"/>
      <sheetName val="을"/>
      <sheetName val="MOTOR"/>
      <sheetName val="(가칭)단관중 물량내역서(토목)"/>
      <sheetName val="공사원가계산서"/>
      <sheetName val="교각별수량"/>
      <sheetName val="산출내역"/>
      <sheetName val="단가"/>
      <sheetName val="b_balju_cho"/>
      <sheetName val="단"/>
      <sheetName val="요율"/>
      <sheetName val="물가대비표"/>
      <sheetName val="7단가"/>
      <sheetName val="물가시세표"/>
      <sheetName val="근거(기밀댐퍼)"/>
      <sheetName val="소방"/>
      <sheetName val="DATA"/>
      <sheetName val="데이타"/>
      <sheetName val="기본단가표"/>
      <sheetName val="기초일위"/>
      <sheetName val="시설일위"/>
      <sheetName val="조명일위"/>
      <sheetName val="단가산출-기,교"/>
      <sheetName val="직재"/>
      <sheetName val="일위대가(건축)"/>
      <sheetName val="기계경비일람"/>
      <sheetName val="피벗테이블데이터분석"/>
      <sheetName val="평균높이산출근거"/>
      <sheetName val="횡배수관위치조서"/>
      <sheetName val="단가산출"/>
      <sheetName val="품셈TABLE"/>
      <sheetName val="일위"/>
      <sheetName val="중강당 내역"/>
      <sheetName val="총괄표"/>
      <sheetName val="토목내역서"/>
      <sheetName val="6공구(당초)"/>
      <sheetName val="EQ-R1"/>
      <sheetName val="Sheet2"/>
      <sheetName val="1.관로"/>
      <sheetName val="JUCKEYK"/>
      <sheetName val="평가데이터"/>
      <sheetName val="노임"/>
      <sheetName val="일위_파일"/>
      <sheetName val="단가비교표"/>
      <sheetName val="소비자가"/>
      <sheetName val="횡배수관집현황(2공구)"/>
      <sheetName val="단가표"/>
      <sheetName val="COST"/>
      <sheetName val="49단가"/>
      <sheetName val="실행예산서"/>
      <sheetName val="IL-3"/>
      <sheetName val="노임단가표"/>
      <sheetName val="단가조사서"/>
      <sheetName val="내역서(기계)"/>
      <sheetName val="9509"/>
      <sheetName val="기계경비(시간당)"/>
      <sheetName val="램머"/>
      <sheetName val="base"/>
      <sheetName val="기(단) (1)"/>
      <sheetName val="토공수량산출"/>
      <sheetName val="토적계산서"/>
      <sheetName val="ABUT수량-A1"/>
      <sheetName val="전기일위목록"/>
      <sheetName val="경산"/>
      <sheetName val="추천서"/>
      <sheetName val="가설"/>
      <sheetName val="토목"/>
      <sheetName val="wall"/>
      <sheetName val="조건표"/>
      <sheetName val="송전기본"/>
      <sheetName val="공조기"/>
      <sheetName val="공조기휀"/>
      <sheetName val="AHU집계"/>
      <sheetName val="CON'C"/>
      <sheetName val="2000,9월 일위"/>
      <sheetName val="노임이"/>
      <sheetName val="1단계총괄내역서"/>
      <sheetName val="48단가"/>
      <sheetName val="방송(체육관)"/>
      <sheetName val="지하층LOAD"/>
      <sheetName val=" "/>
      <sheetName val="Sheet4"/>
      <sheetName val="일위대가(계측기설치)"/>
      <sheetName val="건축공사"/>
      <sheetName val="A-4"/>
      <sheetName val="TYPE-A,B,C,D"/>
      <sheetName val="단가 (2)"/>
      <sheetName val="이토변실(A3-LINE)"/>
      <sheetName val="청주(철골발주의뢰서)"/>
      <sheetName val="Sheet5"/>
      <sheetName val="노무비"/>
      <sheetName val="총 원가계산"/>
      <sheetName val="주소록"/>
      <sheetName val="원가계산"/>
      <sheetName val="을지"/>
      <sheetName val="BQ(실행)"/>
      <sheetName val="내역서 (2)"/>
      <sheetName val="단가대비표 (3)"/>
      <sheetName val="일위대가"/>
      <sheetName val="내역서"/>
      <sheetName val="1-1"/>
      <sheetName val="정렬"/>
      <sheetName val="갑지"/>
      <sheetName val="전기단가조사서"/>
      <sheetName val="일위대가(가설)"/>
      <sheetName val="실행내역서"/>
      <sheetName val="대비"/>
      <sheetName val="견적서"/>
    </sheetNames>
    <sheetDataSet>
      <sheetData sheetId="0" refreshError="1"/>
      <sheetData sheetId="1"/>
      <sheetData sheetId="2" refreshError="1"/>
      <sheetData sheetId="3" refreshError="1"/>
      <sheetData sheetId="4" refreshError="1"/>
      <sheetData sheetId="5"/>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단가"/>
      <sheetName val="시설물일위"/>
      <sheetName val="수목데이타"/>
    </sheetNames>
    <sheetDataSet>
      <sheetData sheetId="0" refreshError="1"/>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단가대비"/>
      <sheetName val="INPUT"/>
      <sheetName val="Macro1"/>
      <sheetName val="일위목록"/>
      <sheetName val="#REF"/>
      <sheetName val="Sheet1"/>
      <sheetName val="관로분포도"/>
      <sheetName val="산출목록표"/>
      <sheetName val="工관리비율"/>
      <sheetName val="工완성공사율"/>
      <sheetName val="J直材4"/>
      <sheetName val="DATE"/>
      <sheetName val="일위대가 집계표"/>
      <sheetName val="용산1(해보)"/>
      <sheetName val="총 원가계산"/>
      <sheetName val="N賃率-職"/>
      <sheetName val="노임"/>
      <sheetName val="터널조도"/>
      <sheetName val="전선 및 전선관"/>
      <sheetName val="실행예산서"/>
      <sheetName val="단가산출"/>
      <sheetName val="중기사용료산출근거"/>
      <sheetName val="대가단최종"/>
      <sheetName val="내역서"/>
      <sheetName val="단중표"/>
      <sheetName val="Sheet2"/>
      <sheetName val="노임단가"/>
      <sheetName val="급수 (LPM)"/>
      <sheetName val="일위대가 (PM)"/>
      <sheetName val="인부신상자료"/>
      <sheetName val="정부노임단가"/>
      <sheetName val="기계경비(시간당)"/>
      <sheetName val="램머"/>
      <sheetName val="대가목록"/>
      <sheetName val="물가자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단가조사"/>
      <sheetName val="일위목록"/>
    </sheetNames>
    <sheetDataSet>
      <sheetData sheetId="0"/>
      <sheetData sheetId="1"/>
      <sheetData sheetId="2"/>
      <sheetData sheetId="3"/>
      <sheetData sheetId="4" refreshError="1"/>
      <sheetData sheetId="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단가조사"/>
      <sheetName val="L1"/>
      <sheetName val="E01009 경대치대설비자동제어시스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Y-WORK"/>
      <sheetName val="일위(설)"/>
      <sheetName val="일위대가(가설)"/>
      <sheetName val="중앙선내역서"/>
      <sheetName val="Sheet1"/>
      <sheetName val="노임단가"/>
      <sheetName val="단가조사"/>
      <sheetName val="cable-data"/>
      <sheetName val="경산"/>
      <sheetName val="차액보증"/>
      <sheetName val="내역서"/>
      <sheetName val="공통가설"/>
      <sheetName val="투찰"/>
      <sheetName val="견적사양비교표"/>
      <sheetName val="노임"/>
      <sheetName val="전선 및 전선관"/>
      <sheetName val="관급"/>
      <sheetName val="일위대가표"/>
      <sheetName val="수량산출"/>
      <sheetName val="가로등내역서"/>
      <sheetName val="노임 단가"/>
      <sheetName val="갑지(추정)"/>
      <sheetName val="원가계산서"/>
      <sheetName val="일위대가"/>
      <sheetName val="INPUT"/>
      <sheetName val="맨홀수량산출"/>
      <sheetName val="터파기및재료"/>
      <sheetName val="2공구산출내역"/>
      <sheetName val="1안"/>
      <sheetName val="단가산출"/>
      <sheetName val="입찰안"/>
      <sheetName val="Sheet5"/>
      <sheetName val="LOPCALC"/>
      <sheetName val="일위대가목차"/>
      <sheetName val="배관단가조사서"/>
      <sheetName val="BEND LOSS"/>
      <sheetName val="공량산출서"/>
      <sheetName val="일위산출"/>
      <sheetName val="전신환매도율"/>
      <sheetName val="단가조서"/>
      <sheetName val="별표"/>
      <sheetName val="일위대가목차(공통)"/>
      <sheetName val="배관단가조사서(침출수)"/>
      <sheetName val="변압기 및 발전기 용량"/>
      <sheetName val="건축내역"/>
      <sheetName val="공사비대비표B(토공)"/>
      <sheetName val="Data&amp;Result"/>
      <sheetName val="Macro(차단기)"/>
      <sheetName val="기둥(원형)"/>
      <sheetName val="기초공"/>
      <sheetName val="일위목록"/>
      <sheetName val="갑지(요약)"/>
      <sheetName val="패널"/>
      <sheetName val="내역"/>
      <sheetName val="49수량(소화물)"/>
      <sheetName val="22수량(소화물)"/>
      <sheetName val="22수량"/>
      <sheetName val="자재단가"/>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일위대가목록"/>
      <sheetName val="인건-측정"/>
      <sheetName val="원가"/>
      <sheetName val="BID"/>
      <sheetName val="집계"/>
      <sheetName val="SLAB"/>
      <sheetName val="설계서을"/>
      <sheetName val="전기일위목록"/>
      <sheetName val="요율"/>
      <sheetName val="AS포장복구 "/>
      <sheetName val="6호기"/>
      <sheetName val="DG7"/>
      <sheetName val="단가(1)"/>
      <sheetName val="한일양산"/>
      <sheetName val="N賃率-職"/>
      <sheetName val="설계서"/>
      <sheetName val="가설대가"/>
      <sheetName val="토공대가"/>
      <sheetName val="구조대가"/>
      <sheetName val="포설대가1"/>
      <sheetName val="부대대가"/>
      <sheetName val="밸브설치"/>
      <sheetName val="A LINE"/>
      <sheetName val="70%"/>
      <sheetName val="sw1"/>
      <sheetName val="NOMUBI"/>
      <sheetName val="터널조도"/>
      <sheetName val="분전반"/>
      <sheetName val="금액"/>
      <sheetName val="8.PILE  (돌출)"/>
      <sheetName val="주요자재집계표"/>
      <sheetName val="코드표"/>
      <sheetName val="(4-2)열관류값-2"/>
      <sheetName val="#REF"/>
      <sheetName val="쌍송교"/>
      <sheetName val="기술조건"/>
      <sheetName val="공사내역"/>
      <sheetName val="단가"/>
      <sheetName val="기자재비"/>
      <sheetName val="원리금소스"/>
      <sheetName val="을"/>
      <sheetName val="백암비스타내역"/>
      <sheetName val="설직재-1"/>
      <sheetName val="D"/>
      <sheetName val="일위"/>
      <sheetName val="자재단가리스트"/>
      <sheetName val="공사예산하조서(O.K)"/>
      <sheetName val="단위수량산출"/>
      <sheetName val="DATA"/>
      <sheetName val="데이타"/>
      <sheetName val="7단가"/>
      <sheetName val="L_RPTB02_01"/>
      <sheetName val="부대공"/>
      <sheetName val="포장공"/>
      <sheetName val="토공"/>
      <sheetName val="시설물기초"/>
      <sheetName val="설계예시"/>
      <sheetName val="정산"/>
      <sheetName val="(암정)관급"/>
      <sheetName val="단가일람"/>
      <sheetName val="조경일람"/>
      <sheetName val="가.인건비산출근거(관리직급여표)"/>
      <sheetName val="나.인건비산출근거(운영직급여표)"/>
      <sheetName val="4.  단락전류의 계산"/>
      <sheetName val="1단계"/>
      <sheetName val="내역서(총)"/>
      <sheetName val="표지(1)"/>
      <sheetName val="1000 DB구축 부표"/>
      <sheetName val="5.단가대비표"/>
      <sheetName val="관급(총괄)"/>
      <sheetName val="단가대비표"/>
      <sheetName val="내역률노무비"/>
      <sheetName val="길어깨(현황)"/>
      <sheetName val="내역서 (1차)"/>
      <sheetName val="원가계산서 "/>
      <sheetName val="단가비교표"/>
      <sheetName val="하부철근수량"/>
      <sheetName val="일위집계"/>
      <sheetName val="조명율표"/>
      <sheetName val="북제주-표지"/>
      <sheetName val="piping"/>
      <sheetName val="구조물공1"/>
      <sheetName val="배수및구조물공1"/>
      <sheetName val="성남여성복지내역"/>
      <sheetName val="물가자료"/>
      <sheetName val="배관배선 단가조사"/>
      <sheetName val="일위대가집계"/>
      <sheetName val="SRC-B3U2"/>
      <sheetName val="T&amp;C"/>
      <sheetName val="설치공사비"/>
      <sheetName val="Macro(전선)"/>
      <sheetName val="견적서"/>
      <sheetName val="MOTOR"/>
      <sheetName val="Sheet2"/>
      <sheetName val="자재집계 &amp; 총괄표"/>
      <sheetName val="9GNG운반"/>
      <sheetName val="6.일위목록"/>
      <sheetName val="AV시스템"/>
      <sheetName val="DATA1"/>
      <sheetName val="조도계산서 (도서)"/>
      <sheetName val="덤프트럭계수"/>
      <sheetName val="견적을지"/>
      <sheetName val="관접합및부설"/>
      <sheetName val="호표"/>
      <sheetName val="신공"/>
      <sheetName val="점검총괄"/>
      <sheetName val="부대내역"/>
      <sheetName val="연결관연장"/>
      <sheetName val="내역서적용수량"/>
      <sheetName val="1-4-2.관(약)"/>
      <sheetName val="내역서2안"/>
      <sheetName val="사급자재(1단계)"/>
      <sheetName val="부하LOAD"/>
      <sheetName val="재료단가비교표_"/>
      <sheetName val="AS포장복구_"/>
      <sheetName val="기"/>
      <sheetName val="전선(총)"/>
      <sheetName val="사업수지"/>
      <sheetName val="전신"/>
      <sheetName val="램머"/>
      <sheetName val="기계경비(시간당)"/>
      <sheetName val="SW개수및시험총괄표"/>
      <sheetName val="J直材4"/>
      <sheetName val="PAD TR보호대기초"/>
      <sheetName val="가로등기초"/>
      <sheetName val="HANDHOLE(2)"/>
      <sheetName val="통합"/>
      <sheetName val="시중노임단가"/>
      <sheetName val="단위단가"/>
      <sheetName val="공사개요"/>
      <sheetName val="내역서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s>
    <sheetDataSet>
      <sheetData sheetId="0" refreshError="1"/>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수목일위"/>
      <sheetName val="수목집계"/>
      <sheetName val="내역서토탈"/>
      <sheetName val="내역장군"/>
      <sheetName val="수량장군"/>
      <sheetName val="내역대령"/>
      <sheetName val="수량대령"/>
      <sheetName val="내역공원"/>
      <sheetName val="수량공원"/>
      <sheetName val="내역아"/>
      <sheetName val="수량아"/>
      <sheetName val="울타리"/>
      <sheetName val="시설물일위"/>
      <sheetName val="계수시트"/>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yun"/>
      <sheetName val="총괄표"/>
      <sheetName val="시운전비"/>
      <sheetName val="Sheet1 (2)"/>
      <sheetName val="입찰"/>
      <sheetName val="현경"/>
      <sheetName val="식재인부"/>
      <sheetName val="DATE"/>
      <sheetName val="참조(인건비)"/>
      <sheetName val="4.2유효폭의 계산"/>
      <sheetName val="영등중학교원가내력"/>
      <sheetName val="식재"/>
      <sheetName val="시설물"/>
      <sheetName val="식재출력용"/>
      <sheetName val="유지관리"/>
      <sheetName val="단가"/>
      <sheetName val="2경간"/>
      <sheetName val="복구경비"/>
      <sheetName val="시설물일위"/>
      <sheetName val="노임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단가"/>
      <sheetName val="설계"/>
    </sheetNames>
    <sheetDataSet>
      <sheetData sheetId="0"/>
      <sheetData sheetId="1"/>
      <sheetData sheetId="2" refreshError="1"/>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45,46"/>
      <sheetName val="입력"/>
      <sheetName val="P.M 별"/>
      <sheetName val="빗물받이(910-510-410)"/>
      <sheetName val="코드표"/>
      <sheetName val="집계표"/>
      <sheetName val="적용건축"/>
      <sheetName val="산출내역서집계표"/>
      <sheetName val="내역서"/>
      <sheetName val="중기일위대가"/>
      <sheetName val="단가산출"/>
      <sheetName val="Y-WORK"/>
      <sheetName val="광양전기"/>
      <sheetName val="노임"/>
      <sheetName val="기초코드"/>
      <sheetName val="99 조정금액"/>
      <sheetName val="인상효1"/>
      <sheetName val="을지"/>
      <sheetName val="9GNG운반"/>
      <sheetName val="DATE"/>
      <sheetName val="시운전연료"/>
      <sheetName val="표지"/>
      <sheetName val="일위대가표"/>
      <sheetName val="설계예산"/>
      <sheetName val="일반수량총괄집계"/>
      <sheetName val="인건비 "/>
      <sheetName val="수자재단위당"/>
      <sheetName val="일위대가(계측기설치)"/>
      <sheetName val="식재인부"/>
      <sheetName val="자재"/>
      <sheetName val="Total"/>
      <sheetName val="인건비"/>
      <sheetName val="사  업  비  수  지  예  산  서"/>
      <sheetName val="타공종이기"/>
      <sheetName val="데리네이타현황"/>
      <sheetName val="수토공단위당"/>
      <sheetName val="관거공사비"/>
      <sheetName val="E총15"/>
      <sheetName val="관급자재"/>
      <sheetName val="C-노임단가"/>
      <sheetName val="제품표준규격"/>
      <sheetName val="사용자정의"/>
      <sheetName val="BID"/>
      <sheetName val="일반공사"/>
      <sheetName val="총괄"/>
      <sheetName val="단위수량"/>
      <sheetName val="맨홀수량"/>
      <sheetName val="Sheet1 (2)"/>
      <sheetName val="노무비"/>
      <sheetName val="밸브설치"/>
      <sheetName val="#REF"/>
      <sheetName val="6PILE  (돌출)"/>
      <sheetName val="Sheet1"/>
      <sheetName val="교통대책내역"/>
      <sheetName val="터파기및재료"/>
      <sheetName val="기계단가"/>
      <sheetName val="총집계표"/>
      <sheetName val="내역"/>
      <sheetName val="공통자료"/>
      <sheetName val="자재단가"/>
      <sheetName val="FAB별"/>
      <sheetName val="新철폐복2"/>
      <sheetName val="新철폐복3"/>
      <sheetName val="할증"/>
      <sheetName val="내역서 (2)"/>
      <sheetName val="간지"/>
      <sheetName val="기시공토적"/>
      <sheetName val="철거산출근거"/>
      <sheetName val="8.식재일위"/>
      <sheetName val="B시설가격"/>
      <sheetName val="부대내역"/>
      <sheetName val="마산방향"/>
      <sheetName val="진주방향"/>
      <sheetName val="단가 및 재료비"/>
      <sheetName val="2공구자재집"/>
      <sheetName val="단가"/>
      <sheetName val="DATA"/>
      <sheetName val="개인별조서"/>
      <sheetName val="덕전리"/>
      <sheetName val="기초자료"/>
      <sheetName val="확약서"/>
      <sheetName val="사원등록"/>
      <sheetName val="호봉 (2)"/>
      <sheetName val="단가표"/>
      <sheetName val="설계서"/>
      <sheetName val="본서하반기"/>
      <sheetName val="하반기(지구대)"/>
      <sheetName val="Macro1"/>
      <sheetName val="Macro3"/>
      <sheetName val="Macro2"/>
      <sheetName val="2. 종합시운전비"/>
      <sheetName val="시중노임"/>
      <sheetName val="8.수량산출 (2)"/>
      <sheetName val="5.정산서"/>
      <sheetName val="표지 (2)"/>
      <sheetName val="수량산출서-2"/>
      <sheetName val="자료(통합)"/>
      <sheetName val="대상공사(조달청)"/>
      <sheetName val="플랜트 설치"/>
      <sheetName val="Sheet2"/>
      <sheetName val="예비비계산표"/>
      <sheetName val="분전함신설"/>
      <sheetName val="접지1종"/>
      <sheetName val="대비"/>
      <sheetName val="주공 갑지"/>
      <sheetName val="서울대규장각(가시설흙막이)"/>
      <sheetName val="본선"/>
      <sheetName val="현황산출서"/>
      <sheetName val="시설일위"/>
      <sheetName val="조명일위"/>
      <sheetName val="변수값"/>
      <sheetName val="중기상차"/>
      <sheetName val="AS복구"/>
      <sheetName val="중기터파기"/>
      <sheetName val="건축"/>
      <sheetName val="개소별수량산출"/>
      <sheetName val="청 구"/>
      <sheetName val="건공요율"/>
      <sheetName val="목차임시"/>
      <sheetName val="견적대비"/>
      <sheetName val="감시제어"/>
      <sheetName val="기초단가"/>
      <sheetName val="공비대비"/>
      <sheetName val="일위대가_가설_"/>
      <sheetName val="제경비최종"/>
      <sheetName val="1-4일위대가목차"/>
      <sheetName val="대치판정"/>
      <sheetName val="7도장"/>
      <sheetName val="대창(장성)"/>
      <sheetName val="설비비2"/>
      <sheetName val="설비비3"/>
      <sheetName val="설비비5"/>
      <sheetName val="설비비6"/>
      <sheetName val="설비비1"/>
      <sheetName val="종배수관면벽신"/>
      <sheetName val="사리부설"/>
      <sheetName val="차액보증"/>
      <sheetName val="총괄내역서"/>
      <sheetName val="일위"/>
      <sheetName val="48평단가"/>
      <sheetName val="57단가"/>
      <sheetName val="54평단가"/>
      <sheetName val="66평단가"/>
      <sheetName val="61단가"/>
      <sheetName val="89평단가"/>
      <sheetName val="84평단가"/>
      <sheetName val="갑지"/>
      <sheetName val="수량산출"/>
      <sheetName val="조건"/>
      <sheetName val="소방"/>
      <sheetName val="집계"/>
      <sheetName val="산출명세서"/>
      <sheetName val="상불"/>
      <sheetName val="설계개요"/>
      <sheetName val="맨홀수량산출"/>
      <sheetName val="일위대가"/>
      <sheetName val="교통수량산출"/>
      <sheetName val="20_10_100"/>
      <sheetName val="Macro(조도)"/>
      <sheetName val="SLAB"/>
      <sheetName val="물가대비표"/>
      <sheetName val="설계내역서"/>
      <sheetName val="요율"/>
      <sheetName val="작업설단가"/>
      <sheetName val="식재수량표"/>
      <sheetName val="바닥"/>
      <sheetName val="마산월령동골조물량변경"/>
      <sheetName val="산출근거"/>
      <sheetName val="우각부보강"/>
      <sheetName val="ABUT수량-A1"/>
      <sheetName val="2공종별예산조서"/>
      <sheetName val="가계부"/>
      <sheetName val="제품목록"/>
      <sheetName val="매입매출관리"/>
      <sheetName val="형틀공사"/>
      <sheetName val="내역서(삼호)"/>
      <sheetName val="저"/>
      <sheetName val="예산명세서"/>
      <sheetName val="2공구산출내역"/>
      <sheetName val="Mc1"/>
      <sheetName val="교대(A1)"/>
      <sheetName val="직노"/>
      <sheetName val="투찰추정"/>
      <sheetName val="2002하반기노임기준"/>
      <sheetName val="코드"/>
      <sheetName val="감사패(1)"/>
      <sheetName val="기계설비-물가변동"/>
      <sheetName val="CC16-내역서"/>
      <sheetName val="MAIN"/>
      <sheetName val="시중노임단가"/>
      <sheetName val="자재비"/>
      <sheetName val="Data&amp;Result"/>
      <sheetName val="개략공사비"/>
      <sheetName val="_산근2_"/>
      <sheetName val="정산"/>
      <sheetName val="CABLE SIZE-1"/>
      <sheetName val="단가산출서"/>
      <sheetName val="총괄내역"/>
      <sheetName val="참고자료"/>
      <sheetName val="내역서-단지내"/>
      <sheetName val="4차원가계산서"/>
      <sheetName val="산출내역서"/>
      <sheetName val="준검 내역서"/>
      <sheetName val="자재단가 산출근거"/>
      <sheetName val="자재조사표"/>
      <sheetName val="안양1공구_건축"/>
      <sheetName val="식재가격"/>
      <sheetName val="식재총괄"/>
      <sheetName val="일위목록"/>
      <sheetName val="본부장"/>
      <sheetName val="원가"/>
      <sheetName val="변경당시노임단가표"/>
      <sheetName val="소방사항"/>
      <sheetName val="인수공"/>
      <sheetName val="간접비계산"/>
      <sheetName val="가시설흙막이"/>
      <sheetName val="금액내역서"/>
      <sheetName val="7수지"/>
      <sheetName val="사유서제출현황-2"/>
      <sheetName val="내역표지"/>
      <sheetName val="단중표"/>
      <sheetName val="기자재수량"/>
      <sheetName val="식재일위"/>
      <sheetName val="70%"/>
      <sheetName val="부하계산"/>
      <sheetName val="신규자재단가표"/>
      <sheetName val="원가계산서"/>
      <sheetName val="프로젝트"/>
      <sheetName val="수목단가"/>
      <sheetName val="물류최종8월7"/>
      <sheetName val="주요재료비(원본)"/>
      <sheetName val="새공통"/>
      <sheetName val="Macro(차단기)"/>
      <sheetName val="집계표(수배전제조구매)"/>
      <sheetName val="일위대가목록"/>
      <sheetName val="2.단면가정 (양곡1교)"/>
      <sheetName val="PSC-SLAB"/>
      <sheetName val="Sheet6"/>
      <sheetName val="YES-T"/>
      <sheetName val="내부마감"/>
      <sheetName val="목록"/>
      <sheetName val="천안IP공장자100노100물량110할증"/>
      <sheetName val="1차네트공정"/>
      <sheetName val="2차변경"/>
      <sheetName val="유림총괄"/>
      <sheetName val="구조물토적"/>
      <sheetName val="슬래브수량"/>
      <sheetName val="값"/>
      <sheetName val="이름정의"/>
      <sheetName val="신규보류입력"/>
      <sheetName val="12호기내역서(건축분)"/>
      <sheetName val="표준화수량집계표(출력X)"/>
      <sheetName val="특수선일위대가"/>
      <sheetName val="배수공"/>
      <sheetName val="1,2,3,4,5단위수량"/>
      <sheetName val="3월내역"/>
      <sheetName val="공사"/>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총괄표"/>
      <sheetName val="지주목시비량산출서"/>
      <sheetName val="danga"/>
      <sheetName val="ilch"/>
      <sheetName val="시험비단가"/>
      <sheetName val="간선계산"/>
      <sheetName val="현장관리비"/>
      <sheetName val="동원(3)"/>
      <sheetName val="시설수량표"/>
      <sheetName val="일_집"/>
      <sheetName val="자재총괄"/>
      <sheetName val="공량예산"/>
      <sheetName val="출력표-본사"/>
      <sheetName val="1.설계조건"/>
      <sheetName val="기초일위"/>
      <sheetName val="신평리 권리자명부"/>
      <sheetName val="토목품셈"/>
      <sheetName val="내역서(을) "/>
      <sheetName val="전차선로 물량표"/>
      <sheetName val="9-1차이내역"/>
      <sheetName val="예총"/>
      <sheetName val="PIPE(UG)내역"/>
      <sheetName val="토목"/>
      <sheetName val="s"/>
      <sheetName val="FACTOR"/>
      <sheetName val="광주운남을"/>
      <sheetName val="인건비_"/>
      <sheetName val="P_M_별"/>
      <sheetName val="99_조정금액"/>
      <sheetName val="Sheet1_(2)"/>
      <sheetName val="준검_내역서"/>
      <sheetName val="사__업__비__수__지__예__산__서"/>
      <sheetName val="호봉_(2)"/>
      <sheetName val="입주리스트"/>
      <sheetName val="내역(중앙)"/>
      <sheetName val="내역(창신)"/>
      <sheetName val="기계내역"/>
      <sheetName val="1"/>
      <sheetName val="전도품의"/>
      <sheetName val="정화조동내역"/>
      <sheetName val="공사개요"/>
      <sheetName val="Sheet5"/>
      <sheetName val="95WBS"/>
      <sheetName val="신규자재단가비교표 (2007.3)"/>
      <sheetName val="예산서(변경-수량집계)"/>
      <sheetName val="예산서(변경-총괄집계)"/>
      <sheetName val="개업인건비"/>
      <sheetName val="실행철강하도"/>
      <sheetName val="임대견적서"/>
      <sheetName val="설계"/>
      <sheetName val="A 견적"/>
      <sheetName val="관접합및부설"/>
      <sheetName val="이음개소"/>
      <sheetName val="원리금소스"/>
      <sheetName val="_산근5_"/>
      <sheetName val="001"/>
      <sheetName val="Param"/>
      <sheetName val="노무비 근거"/>
      <sheetName val="인수공규격"/>
      <sheetName val="9811"/>
      <sheetName val="부대"/>
      <sheetName val="N賃率-職"/>
      <sheetName val="수주현황2월"/>
      <sheetName val="건축공사"/>
      <sheetName val="을"/>
      <sheetName val="실행"/>
      <sheetName val="일위대가목차"/>
      <sheetName val="order release date"/>
      <sheetName val="1호인버트수량"/>
      <sheetName val="L형현황"/>
      <sheetName val="신호등,보행등"/>
      <sheetName val="1설비"/>
      <sheetName val="총투입계"/>
      <sheetName val="I一般比"/>
      <sheetName val="UEC영화관본공사내역"/>
      <sheetName val="업체별단가"/>
      <sheetName val="교각1"/>
      <sheetName val="호표(수)"/>
      <sheetName val="TBN실행"/>
      <sheetName val="BREAKDOWN(철거설치)"/>
      <sheetName val="원가서"/>
      <sheetName val="버스운행안내"/>
      <sheetName val="예방접종계획"/>
      <sheetName val="근태계획서"/>
      <sheetName val="실행비교"/>
      <sheetName val="건축일위()"/>
      <sheetName val="CODE"/>
      <sheetName val="상촌2교-일반수량집계"/>
      <sheetName val="퍼스트"/>
      <sheetName val="단가조사"/>
      <sheetName val="연결관산출조서"/>
      <sheetName val="정렬"/>
      <sheetName val="하이스캔(내수용)"/>
      <sheetName val="슬래브(PF)(하류)"/>
      <sheetName val="100만평"/>
      <sheetName val="상품입고집계"/>
      <sheetName val="견적내역서"/>
      <sheetName val="전체내역"/>
      <sheetName val="1.3.1절점좌표"/>
      <sheetName val="1.1설계기준"/>
      <sheetName val="기계경비일람"/>
      <sheetName val="2011년_하수도_분야_예산편성_세부내역(하수관거제외)."/>
      <sheetName val="지급자재"/>
      <sheetName val="도로횡단-D300"/>
      <sheetName val="3.전기산출기초"/>
      <sheetName val="3.통신산출기초"/>
      <sheetName val="계산내역(설비)"/>
      <sheetName val="조명시설"/>
      <sheetName val="아파트_9"/>
      <sheetName val="기본단가"/>
      <sheetName val="3.공통공사대비"/>
      <sheetName val="간접"/>
      <sheetName val="구조     ."/>
      <sheetName val="설계내역(수산)"/>
      <sheetName val="백룡교차로"/>
      <sheetName val="산정교차로"/>
      <sheetName val="신영교차로"/>
      <sheetName val="설계기준"/>
      <sheetName val="新철폐복"/>
      <sheetName val="근로자자료입력"/>
      <sheetName val="갑지1"/>
      <sheetName val="견적서"/>
      <sheetName val="자재단가비교표"/>
      <sheetName val="BOQ.vts"/>
      <sheetName val="설계예산서"/>
      <sheetName val="예산총괄표"/>
      <sheetName val="선수금"/>
      <sheetName val="단가목록"/>
      <sheetName val="분양금할인"/>
      <sheetName val="일반부표"/>
      <sheetName val="을 2"/>
      <sheetName val="을 1"/>
      <sheetName val="손익분석"/>
      <sheetName val="1단계"/>
      <sheetName val="노임 단가"/>
      <sheetName val="망미"/>
      <sheetName val="일위_파일"/>
      <sheetName val="공통가설(기준안)"/>
      <sheetName val="DB"/>
      <sheetName val="단단터보블로워"/>
      <sheetName val="판매보고서"/>
      <sheetName val="품목테이블"/>
      <sheetName val="Baby일위대가"/>
      <sheetName val="갑지(추정)"/>
      <sheetName val="수량계산"/>
      <sheetName val="자재단가표"/>
      <sheetName val="공사노임"/>
      <sheetName val="분석투자 내역(광명)"/>
      <sheetName val="설계예산서(2_소천우회토목)"/>
      <sheetName val="Sens&amp;Anal"/>
      <sheetName val="케이불1"/>
      <sheetName val="공종구간"/>
      <sheetName val="B2BERP"/>
      <sheetName val="건축내역(진해석동)"/>
      <sheetName val="★도급내역"/>
      <sheetName val="용역비내역-진짜"/>
      <sheetName val="소속"/>
      <sheetName val="교각토공"/>
      <sheetName val="DB구축"/>
      <sheetName val="입"/>
      <sheetName val="20관리비율"/>
      <sheetName val="토목수량(공정)"/>
      <sheetName val="물량산출서"/>
      <sheetName val="실과소읍면관리번호"/>
      <sheetName val="직급번호"/>
      <sheetName val="계획집계"/>
      <sheetName val="약품공급2"/>
      <sheetName val="실행대비"/>
      <sheetName val="목차"/>
      <sheetName val="최종"/>
      <sheetName val="고합"/>
      <sheetName val="중공업PG계"/>
      <sheetName val="노임단가표"/>
      <sheetName val="라.공사비"/>
      <sheetName val="입고장부 (4)"/>
      <sheetName val="PI"/>
      <sheetName val="설계변경내역서"/>
      <sheetName val="실행(표지,갑,을)"/>
      <sheetName val="산출(토공‥)"/>
      <sheetName val="설계명세서"/>
      <sheetName val="세부내역"/>
      <sheetName val="CIVIL4"/>
      <sheetName val="49단가"/>
      <sheetName val="1.수인터널"/>
      <sheetName val="예산내역서"/>
      <sheetName val="아주기계"/>
      <sheetName val="인천제철"/>
      <sheetName val="단가비교표(소방)"/>
      <sheetName val="원가계산서(신형)"/>
      <sheetName val="건축토목내역"/>
      <sheetName val="설비내역서"/>
      <sheetName val="건축내역서"/>
      <sheetName val="전기내역서"/>
      <sheetName val="1.관로"/>
      <sheetName val="공량산출서"/>
      <sheetName val="PLT8500"/>
      <sheetName val="기계공사"/>
      <sheetName val="Transaction"/>
      <sheetName val="일위대가표지"/>
      <sheetName val="3_2_집기비품교체주기"/>
      <sheetName val="인건-측정"/>
      <sheetName val="구조물철거타공정이월"/>
      <sheetName val="옥외전력간선설비공사"/>
      <sheetName val="심사물량"/>
      <sheetName val="신규단가"/>
      <sheetName val="일위대가목록(신규)"/>
      <sheetName val="4.2유효폭의 계산"/>
      <sheetName val="수량인공"/>
      <sheetName val="사지간산정"/>
      <sheetName val="단면가정"/>
      <sheetName val="건축부하"/>
      <sheetName val="약전닥트"/>
      <sheetName val="일지-H"/>
      <sheetName val="김포IO"/>
      <sheetName val="LD"/>
      <sheetName val="FA설치명세"/>
      <sheetName val="처리단락"/>
      <sheetName val="콘크리트타설집계표"/>
      <sheetName val="환율"/>
      <sheetName val="자재단가 "/>
      <sheetName val="일위대가1"/>
      <sheetName val="조경"/>
      <sheetName val="1설계예산서"/>
      <sheetName val="도급자재"/>
      <sheetName val="을지로철거"/>
      <sheetName val="T13(P68~72,78)"/>
      <sheetName val="중기사용료산출근거"/>
      <sheetName val="개산공사비"/>
      <sheetName val="참조M"/>
      <sheetName val="신축이음"/>
      <sheetName val="단1"/>
      <sheetName val="입찰안"/>
      <sheetName val="기준비용(가)"/>
      <sheetName val="수량산출서"/>
      <sheetName val="P_M_별1"/>
      <sheetName val="내역서_(2)"/>
      <sheetName val="단가_및_재료비"/>
      <sheetName val="Sheet1_(2)1"/>
      <sheetName val="6PILE__(돌출)"/>
      <sheetName val="5_정산서"/>
      <sheetName val="2__종합시운전비"/>
      <sheetName val="플랜트_설치"/>
      <sheetName val="8_식재일위"/>
      <sheetName val="8_수량산출_(2)"/>
      <sheetName val="CABLE_SIZE-1"/>
      <sheetName val="자재단가_산출근거"/>
      <sheetName val="주공_갑지"/>
      <sheetName val="표지_(2)"/>
      <sheetName val="청_구"/>
      <sheetName val="1_3_1절점좌표"/>
      <sheetName val="1_1설계기준"/>
      <sheetName val="조도계산서_(도서)"/>
      <sheetName val="_해군동해관사_미장공사A그룹_공내역서_xlsx"/>
      <sheetName val="신규자재단가비교표_(2007_3)"/>
      <sheetName val="내역서(을)_"/>
      <sheetName val="2011년_하수도_분야_예산편성_세부내역(하수관거제외)_"/>
      <sheetName val="A_견적"/>
      <sheetName val="2_단면가정_(양곡1교)"/>
      <sheetName val="1_설계조건"/>
      <sheetName val="신평리_권리자명부"/>
      <sheetName val="전차선로_물량표"/>
      <sheetName val="입고장부_(4)"/>
      <sheetName val="라_공사비"/>
      <sheetName val="노무비_근거"/>
      <sheetName val="P_M_별2"/>
      <sheetName val="99_조정금액1"/>
      <sheetName val="호봉_(2)1"/>
      <sheetName val="주공_갑지1"/>
      <sheetName val="Sheet1_(2)2"/>
      <sheetName val="사__업__비__수__지__예__산__서1"/>
      <sheetName val="6PILE__(돌출)1"/>
      <sheetName val="인건비_1"/>
      <sheetName val="8_식재일위1"/>
      <sheetName val="내역서_(2)1"/>
      <sheetName val="8_수량산출_(2)1"/>
      <sheetName val="2__종합시운전비1"/>
      <sheetName val="단가_및_재료비1"/>
      <sheetName val="청_구1"/>
      <sheetName val="5_정산서1"/>
      <sheetName val="플랜트_설치1"/>
      <sheetName val="표지_(2)1"/>
      <sheetName val="조도계산서_(도서)1"/>
      <sheetName val="_해군동해관사_미장공사A그룹_공내역서_xlsx1"/>
      <sheetName val="A_견적1"/>
      <sheetName val="1_설계조건1"/>
      <sheetName val="신평리_권리자명부1"/>
      <sheetName val="내역서(을)_1"/>
      <sheetName val="전차선로_물량표1"/>
      <sheetName val="준검_내역서1"/>
      <sheetName val="2011년_하수도_분야_예산편성_세부내역(하수관거제외)1"/>
      <sheetName val="CABLE_SIZE-11"/>
      <sheetName val="자재단가_산출근거1"/>
      <sheetName val="1_3_1절점좌표1"/>
      <sheetName val="1_1설계기준1"/>
      <sheetName val="신규자재단가비교표_(2007_3)1"/>
      <sheetName val="2_단면가정_(양곡1교)1"/>
      <sheetName val="입고장부_(4)1"/>
      <sheetName val="order_release_date"/>
      <sheetName val="1_관로"/>
      <sheetName val="라_공사비1"/>
      <sheetName val="노무비_근거1"/>
      <sheetName val="P_M_별3"/>
      <sheetName val="99_조정금액2"/>
      <sheetName val="호봉_(2)2"/>
      <sheetName val="주공_갑지2"/>
      <sheetName val="Sheet1_(2)3"/>
      <sheetName val="사__업__비__수__지__예__산__서2"/>
      <sheetName val="6PILE__(돌출)2"/>
      <sheetName val="인건비_2"/>
      <sheetName val="8_식재일위2"/>
      <sheetName val="내역서_(2)2"/>
      <sheetName val="8_수량산출_(2)2"/>
      <sheetName val="2__종합시운전비2"/>
      <sheetName val="단가_및_재료비2"/>
      <sheetName val="청_구2"/>
      <sheetName val="5_정산서2"/>
      <sheetName val="플랜트_설치2"/>
      <sheetName val="표지_(2)2"/>
      <sheetName val="조도계산서_(도서)2"/>
      <sheetName val="_해군동해관사_미장공사A그룹_공내역서_xlsx2"/>
      <sheetName val="A_견적2"/>
      <sheetName val="1_설계조건2"/>
      <sheetName val="신평리_권리자명부2"/>
      <sheetName val="내역서(을)_2"/>
      <sheetName val="전차선로_물량표2"/>
      <sheetName val="준검_내역서2"/>
      <sheetName val="2011년_하수도_분야_예산편성_세부내역(하수관거제외)2"/>
      <sheetName val="CABLE_SIZE-12"/>
      <sheetName val="자재단가_산출근거2"/>
      <sheetName val="1_3_1절점좌표2"/>
      <sheetName val="1_1설계기준2"/>
      <sheetName val="신규자재단가비교표_(2007_3)2"/>
      <sheetName val="2_단면가정_(양곡1교)2"/>
      <sheetName val="입고장부_(4)2"/>
      <sheetName val="order_release_date1"/>
      <sheetName val="1_관로1"/>
      <sheetName val="라_공사비2"/>
      <sheetName val="노무비_근거2"/>
      <sheetName val="Sheet1_(2)4"/>
      <sheetName val="99_조정금액3"/>
      <sheetName val="내역서_(2)3"/>
      <sheetName val="인건비_3"/>
      <sheetName val="P_M_별4"/>
      <sheetName val="6PILE__(돌출)3"/>
      <sheetName val="사__업__비__수__지__예__산__서3"/>
      <sheetName val="단가_및_재료비3"/>
      <sheetName val="8_수량산출_(2)3"/>
      <sheetName val="2__종합시운전비3"/>
      <sheetName val="8_식재일위3"/>
      <sheetName val="5_정산서3"/>
      <sheetName val="플랜트_설치3"/>
      <sheetName val="호봉_(2)3"/>
      <sheetName val="CABLE_SIZE-13"/>
      <sheetName val="자재단가_산출근거3"/>
      <sheetName val="주공_갑지3"/>
      <sheetName val="표지_(2)3"/>
      <sheetName val="청_구3"/>
      <sheetName val="1_3_1절점좌표3"/>
      <sheetName val="1_1설계기준3"/>
      <sheetName val="조도계산서_(도서)3"/>
      <sheetName val="_해군동해관사_미장공사A그룹_공내역서_xlsx3"/>
      <sheetName val="신규자재단가비교표_(2007_3)3"/>
      <sheetName val="내역서(을)_3"/>
      <sheetName val="2011년_하수도_분야_예산편성_세부내역(하수관거제외)3"/>
      <sheetName val="A_견적3"/>
      <sheetName val="2_단면가정_(양곡1교)3"/>
      <sheetName val="준검_내역서3"/>
      <sheetName val="라_공사비3"/>
      <sheetName val="입고장부_(4)3"/>
      <sheetName val="1_설계조건3"/>
      <sheetName val="신평리_권리자명부3"/>
      <sheetName val="전차선로_물량표3"/>
      <sheetName val="2.1 시설별목록"/>
      <sheetName val="날개수량1.5"/>
      <sheetName val="A4"/>
      <sheetName val="COST"/>
      <sheetName val="단위중량"/>
      <sheetName val="가격조사"/>
      <sheetName val="TOTAL3"/>
      <sheetName val="역T형교대(직접기초)"/>
      <sheetName val="사업비"/>
      <sheetName val="조성원가DATA"/>
      <sheetName val="임대계획"/>
      <sheetName val="내역서1"/>
      <sheetName val="1차3회-개소별명세서-빨간색-인쇄용(21873)"/>
      <sheetName val="투찰"/>
      <sheetName val="96보완계획7.12"/>
      <sheetName val="본선차로수량집계표"/>
      <sheetName val="기초자료입력"/>
      <sheetName val="교각계산"/>
      <sheetName val="복구신대가"/>
      <sheetName val="계약내역"/>
      <sheetName val="입찰"/>
      <sheetName val="현경"/>
      <sheetName val="별표 "/>
      <sheetName val="공사비예산서(토목분)"/>
      <sheetName val="개요입력"/>
      <sheetName val="수량기준"/>
      <sheetName val="단가기준"/>
      <sheetName val="01"/>
      <sheetName val="9509"/>
      <sheetName val="Sheet4"/>
      <sheetName val="건축공사실행"/>
      <sheetName val="건축원가"/>
      <sheetName val="기계설비"/>
      <sheetName val="HWSET"/>
      <sheetName val="실행내역"/>
      <sheetName val="내역을"/>
      <sheetName val="토목산출"/>
      <sheetName val="____1___1_C_LEEYONG_PUSAN154__2"/>
      <sheetName val="개요"/>
      <sheetName val="준공검사원"/>
      <sheetName val="울산자동제어"/>
      <sheetName val="조도 계산서"/>
      <sheetName val="미드수량"/>
      <sheetName val="의뢰서"/>
      <sheetName val="수량총괄"/>
      <sheetName val="건축집계표"/>
      <sheetName val="NP-총정리"/>
      <sheetName val=""/>
      <sheetName val="유림골조"/>
      <sheetName val="콘_재료분리(1)"/>
      <sheetName val="여과지동"/>
      <sheetName val="부경대총괄내역서"/>
      <sheetName val="일위(시설)"/>
      <sheetName val="수량집계"/>
      <sheetName val="요약&amp;결과"/>
      <sheetName val="적용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refreshError="1"/>
      <sheetData sheetId="683" refreshError="1"/>
      <sheetData sheetId="684" refreshError="1"/>
      <sheetData sheetId="685" refreshError="1"/>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000000"/>
      <sheetName val="세훈 (2)"/>
      <sheetName val="직재"/>
      <sheetName val="산출내역서집계표"/>
      <sheetName val="실행철강하도"/>
      <sheetName val="원가,내역,관급,한전,일위"/>
      <sheetName val="개요"/>
      <sheetName val="Sheet1"/>
      <sheetName val="EP0618"/>
      <sheetName val="일위대가(가설)"/>
      <sheetName val="여과지동"/>
      <sheetName val="기초자료"/>
      <sheetName val="일위(설)"/>
      <sheetName val="노임단가"/>
      <sheetName val="부하계산서"/>
      <sheetName val="건축"/>
      <sheetName val="자재단가"/>
      <sheetName val="터널조도"/>
      <sheetName val="수량산출"/>
      <sheetName val="내역"/>
      <sheetName val="3련 BOX"/>
      <sheetName val="옥외등신설"/>
      <sheetName val="옥외등철거"/>
      <sheetName val="철주신설"/>
      <sheetName val="콘주철거"/>
      <sheetName val="수량산출서"/>
      <sheetName val="22수량"/>
      <sheetName val="을지"/>
      <sheetName val="본관동"/>
      <sheetName val="후관동"/>
      <sheetName val="견적대비"/>
      <sheetName val="9GNG운반"/>
      <sheetName val="총괄표"/>
      <sheetName val="COVER"/>
      <sheetName val="2공구산출내역"/>
      <sheetName val="중기일위대가"/>
      <sheetName val="터파기및재료"/>
      <sheetName val="4안전율"/>
      <sheetName val="품셈TABLE"/>
      <sheetName val="시화점실행"/>
      <sheetName val="날개벽수량표"/>
      <sheetName val="실내건축일위대가"/>
      <sheetName val="단가"/>
      <sheetName val="99 조정금액"/>
      <sheetName val="NEAYUK"/>
      <sheetName val="단위수량"/>
      <sheetName val="개소별수량산출"/>
      <sheetName val="N賃率-職"/>
      <sheetName val="Y-WORK"/>
      <sheetName val="일위대가"/>
      <sheetName val="공사기본내용입력"/>
      <sheetName val="건축내역"/>
      <sheetName val="공통가설"/>
      <sheetName val="내역서1"/>
      <sheetName val="갑지"/>
      <sheetName val="집계표"/>
      <sheetName val="대치판정"/>
      <sheetName val="단가대비표"/>
      <sheetName val="#REF"/>
      <sheetName val="기성금내역서"/>
      <sheetName val="물가자료"/>
      <sheetName val="인건-측정"/>
      <sheetName val="일위대가(1)"/>
      <sheetName val="영동(D)"/>
      <sheetName val="청 구"/>
      <sheetName val="총괄내역서"/>
      <sheetName val="설비"/>
      <sheetName val="위치조서"/>
      <sheetName val="변경품셈총괄"/>
      <sheetName val="부하(성남)"/>
      <sheetName val="호표"/>
      <sheetName val="지급자재"/>
      <sheetName val="파일"/>
      <sheetName val="공사비증감"/>
      <sheetName val="예산조서"/>
      <sheetName val="5.단가대비표"/>
      <sheetName val="Total"/>
      <sheetName val="집계"/>
      <sheetName val="중기사용료산출근거"/>
      <sheetName val="옥외"/>
      <sheetName val="단가산출"/>
      <sheetName val="옥외배관기본공량"/>
      <sheetName val="본사인상전"/>
      <sheetName val="근로자자료입력"/>
      <sheetName val="참고자료"/>
      <sheetName val="Ekog10"/>
      <sheetName val="공사비"/>
      <sheetName val="전기단가조사서"/>
      <sheetName val="플랜트 설치"/>
      <sheetName val="공량산출서"/>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집계"/>
      <sheetName val="관수"/>
      <sheetName val="내역서"/>
      <sheetName val="산출내역서"/>
      <sheetName val="원가서"/>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폐기물"/>
      <sheetName val="내역서"/>
      <sheetName val="산출내역집계표"/>
      <sheetName val="2000년1차"/>
    </sheetNames>
    <sheetDataSet>
      <sheetData sheetId="0"/>
      <sheetData sheetId="1" refreshError="1"/>
      <sheetData sheetId="2"/>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관급자재"/>
      <sheetName val="내역"/>
      <sheetName val="노임조서"/>
      <sheetName val="일위대가"/>
      <sheetName val="I一般比"/>
      <sheetName val="N賃率-職"/>
      <sheetName val="접지수량"/>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인건-측정"/>
      <sheetName val="요율"/>
      <sheetName val="코드일람표2001년10월"/>
      <sheetName val="RE9604"/>
      <sheetName val="#REF"/>
      <sheetName val="전기2005"/>
      <sheetName val="약품공급2"/>
      <sheetName val="직노"/>
      <sheetName val="건축내역"/>
      <sheetName val="공사원가계산서"/>
      <sheetName val="수량산출서"/>
      <sheetName val="봉양~조차장간고하개명(신설)"/>
      <sheetName val="예산조서(전송)"/>
      <sheetName val="노임단가표"/>
      <sheetName val="자재단가"/>
      <sheetName val="자재단가표(5)"/>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옥외1"/>
      <sheetName val="Macro(전선)"/>
      <sheetName val="정렬"/>
      <sheetName val="품셈"/>
      <sheetName val="갑지"/>
      <sheetName val="2.1  노무비 평균단가산출"/>
      <sheetName val="일위목록"/>
      <sheetName val="일위산출"/>
      <sheetName val="잡철물"/>
      <sheetName val="집계표2"/>
      <sheetName val="Sheet6"/>
      <sheetName val="내역서1"/>
      <sheetName val="401"/>
      <sheetName val="전기일위목록"/>
      <sheetName val="을02"/>
      <sheetName val="EJ"/>
      <sheetName val="2000노임기준"/>
      <sheetName val="시중노임단가"/>
      <sheetName val="일위대가 집계표"/>
      <sheetName val="원가계산서"/>
      <sheetName val="노임"/>
      <sheetName val="기초자료입력"/>
      <sheetName val="전기내역서(총계)"/>
      <sheetName val="원가총괄"/>
      <sheetName val="data"/>
      <sheetName val="총괄표"/>
      <sheetName val="98지급계획"/>
      <sheetName val="관급자재"/>
      <sheetName val="BID"/>
      <sheetName val="산출내역서(전체)"/>
      <sheetName val="NEAYUK"/>
      <sheetName val="참조-(1)"/>
      <sheetName val="단가비교"/>
      <sheetName val="sw1"/>
      <sheetName val="NOMUBI"/>
      <sheetName val="교각계산"/>
      <sheetName val="8설7발"/>
      <sheetName val="도담구내 개소별 명세"/>
      <sheetName val="I一般比"/>
      <sheetName val="자재테이블"/>
      <sheetName val="편입토지조서"/>
      <sheetName val="자재단가비교표"/>
      <sheetName val="퍼스트"/>
      <sheetName val="대림경상68억"/>
      <sheetName val="COST"/>
      <sheetName val="총(철거)"/>
      <sheetName val="실행내역"/>
      <sheetName val="A 견적"/>
      <sheetName val="4.전기"/>
      <sheetName val="운반비산정"/>
      <sheetName val="노임단가"/>
      <sheetName val=" HIT-&gt;HMC 견적(3900)"/>
      <sheetName val="실행(1)"/>
      <sheetName val="일위대가"/>
      <sheetName val="문학간접"/>
      <sheetName val="중강당 내역"/>
      <sheetName val="토목주소"/>
      <sheetName val="전동기"/>
      <sheetName val="98수문일위"/>
      <sheetName val="Sheet1"/>
      <sheetName val="자재단가표"/>
      <sheetName val="교통대책내역"/>
      <sheetName val="집계표"/>
      <sheetName val="암거 제원표"/>
      <sheetName val="하조서"/>
      <sheetName val="터널대가"/>
      <sheetName val="A LINE"/>
      <sheetName val="내역서 (을)"/>
      <sheetName val="점검총괄"/>
      <sheetName val="손익분석"/>
      <sheetName val="재료값"/>
      <sheetName val="일위대가목차"/>
      <sheetName val="자재목록표"/>
      <sheetName val="견적대비"/>
      <sheetName val="을부담운반비"/>
      <sheetName val="일위"/>
      <sheetName val="통신2005"/>
      <sheetName val="통신대가"/>
      <sheetName val="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내역서"/>
      <sheetName val="접지수량"/>
      <sheetName val="대포2교접속"/>
      <sheetName val="천방교접속"/>
      <sheetName val="98지급계획"/>
      <sheetName val="sheet1"/>
      <sheetName val="요율"/>
      <sheetName val="#REF"/>
      <sheetName val="건축내역"/>
      <sheetName val="GODO"/>
      <sheetName val="노임"/>
      <sheetName val="LD"/>
      <sheetName val="전기일위목록"/>
      <sheetName val="일위대가(가설)"/>
      <sheetName val="WORK"/>
      <sheetName val="정류기"/>
      <sheetName val="품셈TABLE"/>
      <sheetName val="계산표지"/>
      <sheetName val="노임조서"/>
      <sheetName val="신호등일위대가"/>
      <sheetName val="재료비"/>
      <sheetName val="봉양~조차장간고하개명(신설)"/>
      <sheetName val="간선"/>
      <sheetName val="참고자료"/>
      <sheetName val="중사"/>
      <sheetName val="내역"/>
      <sheetName val="수량산출서"/>
      <sheetName val="제출내역"/>
      <sheetName val="을"/>
      <sheetName val="접지1종"/>
      <sheetName val="DATA"/>
      <sheetName val="자료"/>
      <sheetName val="단가조사"/>
      <sheetName val="일위(설)"/>
      <sheetName val="약품설비"/>
      <sheetName val="도담구내 개소별 명세"/>
      <sheetName val="교통대책내역"/>
      <sheetName val="4.전기"/>
      <sheetName val="내역서1"/>
      <sheetName val="Macro(전선)"/>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갑지들"/>
      <sheetName val="총괄표"/>
      <sheetName val="원가계산서"/>
      <sheetName val="교수설계"/>
      <sheetName val="영창26"/>
      <sheetName val="갑  지"/>
      <sheetName val="내역"/>
      <sheetName val="내역서1"/>
      <sheetName val="인건-측정"/>
      <sheetName val="NEAYUK"/>
      <sheetName val="산출근거"/>
      <sheetName val="지하"/>
      <sheetName val="단가조사-2"/>
      <sheetName val="E총15"/>
      <sheetName val="노임조서"/>
      <sheetName val="원가"/>
      <sheetName val="#REF"/>
      <sheetName val="9811"/>
      <sheetName val="율촌법률사무소2내역"/>
      <sheetName val="1 자원총괄"/>
      <sheetName val="조명율표"/>
      <sheetName val="6.일위대가"/>
      <sheetName val="대가목록"/>
      <sheetName val="일위대가목차"/>
      <sheetName val="재료"/>
      <sheetName val="요율"/>
      <sheetName val="공사착공계"/>
      <sheetName val="직재"/>
      <sheetName val="부하(성남)"/>
      <sheetName val="인건비"/>
      <sheetName val="한강운반비"/>
      <sheetName val="MOTOR"/>
      <sheetName val="하조서"/>
      <sheetName val="조도계산서 (도서)"/>
      <sheetName val="수량산출"/>
      <sheetName val="Sheet3"/>
      <sheetName val="000000"/>
      <sheetName val="세훈 (2)"/>
      <sheetName val="실행철강하도"/>
      <sheetName val="개요"/>
      <sheetName val="Sheet1"/>
      <sheetName val="EP0618"/>
      <sheetName val="노임단가"/>
      <sheetName val="부하계산서"/>
      <sheetName val="일위대가(가설)"/>
      <sheetName val="여과지동"/>
      <sheetName val="기초자료"/>
      <sheetName val="4안전율"/>
      <sheetName val="자재단가"/>
      <sheetName val="코드일람표2001년10월"/>
      <sheetName val="RE9604"/>
      <sheetName val="약품공급2"/>
      <sheetName val="전기2005"/>
      <sheetName val="전기일위목록"/>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잡철물"/>
      <sheetName val="집계표2"/>
      <sheetName val="품셈"/>
      <sheetName val="1안"/>
      <sheetName val="I一般比"/>
      <sheetName val="대극장-하부단가"/>
      <sheetName val="참조자료"/>
      <sheetName val="일위대가표"/>
      <sheetName val="당초"/>
      <sheetName val="단가비교"/>
      <sheetName val="9509"/>
    </sheetNames>
    <sheetDataSet>
      <sheetData sheetId="0"/>
      <sheetData sheetId="1"/>
      <sheetData sheetId="2"/>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청천내"/>
      <sheetName val="내역서"/>
      <sheetName val="노임단가"/>
      <sheetName val="총괄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내역"/>
      <sheetName val="원가"/>
      <sheetName val="청곡지선입력"/>
      <sheetName val="직노"/>
      <sheetName val="#REF"/>
      <sheetName val="INPUT"/>
      <sheetName val="2000전체분"/>
      <sheetName val="적용토목"/>
      <sheetName val="노임"/>
      <sheetName val="일위대가표"/>
      <sheetName val="96정변2"/>
      <sheetName val="교각별철근수량집계표"/>
      <sheetName val="토공 total"/>
      <sheetName val="실행내역"/>
      <sheetName val="95년12월말"/>
      <sheetName val="결재갑지"/>
      <sheetName val="물가자료"/>
      <sheetName val="산출근거"/>
      <sheetName val="골재산출"/>
      <sheetName val="세골재  T2 변경 현황"/>
      <sheetName val="대포2교접속"/>
      <sheetName val="Sheet3"/>
      <sheetName val="공사비총괄표"/>
      <sheetName val="3BL공동구 수량"/>
      <sheetName val="말뚝지지력산정"/>
      <sheetName val="설계내역서"/>
      <sheetName val="실행대비"/>
      <sheetName val="퍼스트"/>
      <sheetName val="일위대가목차"/>
      <sheetName val="CTEMCOST"/>
      <sheetName val="당초"/>
      <sheetName val="약품공급2"/>
      <sheetName val="데리네이타현황"/>
      <sheetName val="식생블럭단위수량"/>
      <sheetName val="일위대가"/>
      <sheetName val="단중표"/>
      <sheetName val="공통가설공사"/>
      <sheetName val="기안1"/>
      <sheetName val="지수980731이후"/>
      <sheetName val="기초입력"/>
      <sheetName val="우배수"/>
      <sheetName val="계산식"/>
      <sheetName val="대공종"/>
      <sheetName val="CAT_5"/>
      <sheetName val="2000지촌-덕평발주"/>
      <sheetName val="CIVIL4"/>
      <sheetName val="백호06"/>
      <sheetName val="조경일람"/>
      <sheetName val="조명율표"/>
      <sheetName val="영창26"/>
      <sheetName val="재료"/>
      <sheetName val="수량분배표"/>
      <sheetName val="자재표"/>
      <sheetName val="을"/>
      <sheetName val="세부내역"/>
      <sheetName val="내역(설계)"/>
      <sheetName val="OPENASP포장04"/>
      <sheetName val="실행"/>
      <sheetName val="전체내역"/>
      <sheetName val="건축공사"/>
      <sheetName val="입출재고현황 (2)"/>
      <sheetName val="별표 "/>
      <sheetName val="공량산출서"/>
      <sheetName val="청주(철골발주의뢰서)"/>
      <sheetName val="날개벽수량표"/>
      <sheetName val="NYS"/>
      <sheetName val="48전력선로일위"/>
      <sheetName val="노임,재료비"/>
      <sheetName val="자재단가"/>
      <sheetName val="총괄"/>
      <sheetName val="명단"/>
      <sheetName val="일위"/>
      <sheetName val="부서코드표"/>
      <sheetName val="19990101-엑셀1"/>
      <sheetName val="봉방동근생"/>
      <sheetName val="PIPING"/>
      <sheetName val="101동"/>
      <sheetName val="본체철근표"/>
      <sheetName val="금액내역서"/>
      <sheetName val="수량총괄"/>
      <sheetName val="철근중량"/>
      <sheetName val="전체"/>
      <sheetName val="수 량 명 세 서 - 1"/>
      <sheetName val="계산서(곡선부)"/>
      <sheetName val="포장재료집계표"/>
      <sheetName val="평가데이터"/>
      <sheetName val="노무비"/>
      <sheetName val="DATA"/>
      <sheetName val="BH-1 (2)"/>
      <sheetName val="교수설계"/>
      <sheetName val="토공(우물통,기타) "/>
      <sheetName val="제안서"/>
      <sheetName val="행정표준(1)"/>
      <sheetName val="행정표준(2)"/>
      <sheetName val="공사직종별노임"/>
      <sheetName val="단가비교표_공통1"/>
      <sheetName val="MAIN_TABLE"/>
      <sheetName val="조건표"/>
      <sheetName val="일용노임단가"/>
      <sheetName val="위치조서"/>
      <sheetName val="1호맨홀토공"/>
      <sheetName val="조정율"/>
      <sheetName val="직공비"/>
      <sheetName val="데이타"/>
      <sheetName val="금액"/>
      <sheetName val="요율"/>
      <sheetName val="자재대"/>
      <sheetName val="1 자원총괄"/>
      <sheetName val="카메라"/>
      <sheetName val="부대내역"/>
      <sheetName val="단가일람"/>
      <sheetName val="차수공개요"/>
      <sheetName val="#3_일위대가목록"/>
      <sheetName val="수량산출"/>
      <sheetName val="와동수량"/>
      <sheetName val="맨홀수량산출"/>
      <sheetName val="N賃率-職"/>
      <sheetName val="서울대규장각(가시설흙막이)"/>
      <sheetName val="견적"/>
      <sheetName val="공기압축기실"/>
      <sheetName val="7-1노임"/>
      <sheetName val="7-2경비"/>
      <sheetName val="입찰안"/>
      <sheetName val="철근량"/>
      <sheetName val="녹화마대(수관)"/>
      <sheetName val="총괄수량집계표"/>
      <sheetName val="기성부분 내역집계표-기계공사"/>
      <sheetName val="5공철탑검토표"/>
      <sheetName val="4공철탑검토"/>
      <sheetName val="제작비추산총괄표"/>
      <sheetName val="갑"/>
      <sheetName val="품셈TABLE"/>
      <sheetName val="DATE"/>
      <sheetName val="기계경비"/>
      <sheetName val="삭제금지단가"/>
      <sheetName val="총괄내역서"/>
      <sheetName val="기초자료"/>
      <sheetName val="청곡지거입력"/>
      <sheetName val="변경내역(전체)"/>
      <sheetName val="철근"/>
      <sheetName val="조명시설"/>
      <sheetName val="물가시세"/>
      <sheetName val="2축기둥해석"/>
      <sheetName val="Customer Databas"/>
      <sheetName val="변수값"/>
      <sheetName val="중기상차"/>
      <sheetName val="AS복구"/>
      <sheetName val="중기터파기"/>
      <sheetName val="사다리"/>
      <sheetName val="위생설비"/>
      <sheetName val="바닥판"/>
      <sheetName val="입력DATA"/>
      <sheetName val="견적서"/>
      <sheetName val="목록2"/>
      <sheetName val="교각1"/>
      <sheetName val="CF"/>
      <sheetName val="옥외"/>
      <sheetName val="터파기및재료"/>
      <sheetName val="판매시설"/>
      <sheetName val="시멘트"/>
      <sheetName val="20-25"/>
      <sheetName val="세부내역서(전기)"/>
      <sheetName val="참조"/>
      <sheetName val="공구"/>
      <sheetName val="천방교접속"/>
      <sheetName val="정거장 설계조건"/>
      <sheetName val="본체"/>
      <sheetName val="단가"/>
      <sheetName val="토공사"/>
      <sheetName val="SIHEUNG"/>
      <sheetName val="도급기성"/>
      <sheetName val="총괄내역"/>
      <sheetName val="예산M11A"/>
      <sheetName val="자료"/>
      <sheetName val="공사입찰정보입력"/>
      <sheetName val="asd"/>
      <sheetName val="관집계"/>
      <sheetName val="집계"/>
      <sheetName val="산출내역서집계표"/>
      <sheetName val="간접경상비"/>
      <sheetName val="현장"/>
      <sheetName val="1구간FRP수량산출"/>
      <sheetName val="1공구 건정토건 토공"/>
      <sheetName val="참조표"/>
      <sheetName val="견적조건"/>
      <sheetName val="청소용덕트"/>
      <sheetName val="환기덕트"/>
      <sheetName val="주beam"/>
      <sheetName val="관급자재"/>
      <sheetName val="AIR SHOWER(3인용)"/>
      <sheetName val="공사원가계산서"/>
      <sheetName val="식재인부"/>
      <sheetName val="가설공사"/>
      <sheetName val="차압계산"/>
      <sheetName val="교대(A1)"/>
      <sheetName val="LP-S"/>
      <sheetName val="tggwan(mac)"/>
      <sheetName val="토공총"/>
      <sheetName val="01"/>
      <sheetName val="정산서"/>
      <sheetName val="토목"/>
      <sheetName val="단가표 (2)"/>
      <sheetName val="각종양식"/>
      <sheetName val="총괄집계(2차)"/>
      <sheetName val="장비사양"/>
      <sheetName val="설계"/>
      <sheetName val="원본"/>
      <sheetName val="파일구성"/>
      <sheetName val="1,2공구원가계산서"/>
      <sheetName val="2공구산출내역"/>
      <sheetName val="1공구산출내역서"/>
      <sheetName val="내역서 제출"/>
      <sheetName val="화재 탐지 설비"/>
      <sheetName val="그림"/>
      <sheetName val="보증수수료산출"/>
      <sheetName val="골조"/>
      <sheetName val="SHEET PILE단가"/>
      <sheetName val="구성1"/>
      <sheetName val="구성2"/>
      <sheetName val="구성3"/>
      <sheetName val="구성4"/>
      <sheetName val="그림2"/>
      <sheetName val="개산공사비"/>
      <sheetName val="계약서"/>
      <sheetName val="수로BOX"/>
      <sheetName val="총수량집계표"/>
      <sheetName val="중간"/>
      <sheetName val="JUCKEYK"/>
      <sheetName val="J直材4"/>
      <sheetName val="자금입금"/>
      <sheetName val="102역사"/>
      <sheetName val="내역관리1"/>
      <sheetName val="견"/>
      <sheetName val="손익분석"/>
      <sheetName val="영외수지"/>
      <sheetName val="Macro(차단기)"/>
      <sheetName val="6PILE  (돌출)"/>
      <sheetName val="자재입고"/>
      <sheetName val="직원자료입력"/>
      <sheetName val="BOX단위철근"/>
      <sheetName val="RE9604"/>
      <sheetName val="투찰금액"/>
      <sheetName val="2000.05"/>
      <sheetName val="예산변경사항"/>
      <sheetName val="동원인원"/>
      <sheetName val="토목주소"/>
      <sheetName val="지급자재"/>
      <sheetName val="입상내역"/>
      <sheetName val="산근"/>
      <sheetName val="준검 내역서"/>
      <sheetName val="공정"/>
      <sheetName val="스포회원매출"/>
      <sheetName val="갑지"/>
      <sheetName val="A 견적"/>
      <sheetName val="정산"/>
      <sheetName val="자료입력"/>
      <sheetName val="#2_일위대가목록"/>
      <sheetName val="챠트 표지 (2)"/>
      <sheetName val="정공공사"/>
      <sheetName val="개인"/>
      <sheetName val="자재테이블"/>
      <sheetName val="I一般比"/>
      <sheetName val="FILE1"/>
      <sheetName val="중간부"/>
      <sheetName val="단가비교"/>
      <sheetName val="건축-물가변동"/>
      <sheetName val="시운전연료"/>
      <sheetName val="문학간접"/>
      <sheetName val="재료비"/>
      <sheetName val="자재단가비교표"/>
      <sheetName val="산출내역서"/>
      <sheetName val="물량표"/>
      <sheetName val="수로단위수량"/>
      <sheetName val="차액보증"/>
      <sheetName val="말뚝물량"/>
      <sheetName val="내역총괄표"/>
      <sheetName val="개요"/>
      <sheetName val="철탑공사"/>
      <sheetName val="ABUT수량-A1"/>
      <sheetName val="콘크리트"/>
      <sheetName val="내역서중"/>
      <sheetName val="직접공사비"/>
      <sheetName val="조명일위"/>
      <sheetName val="백암비스타내역"/>
      <sheetName val="FAX"/>
      <sheetName val="조경"/>
      <sheetName val="편입토지조서"/>
      <sheetName val="작성"/>
      <sheetName val="총공사내역서"/>
      <sheetName val="적현로"/>
      <sheetName val="현장경비"/>
      <sheetName val="분전반"/>
      <sheetName val="창호DATA"/>
      <sheetName val="주요기준"/>
      <sheetName val="포승중환경개선공사(변경)"/>
      <sheetName val="건축"/>
      <sheetName val="알맹이"/>
      <sheetName val="내역서2안"/>
      <sheetName val="2공구자재집"/>
      <sheetName val="옥내소화전계산서"/>
      <sheetName val="1.우편집중내역서"/>
      <sheetName val="토공"/>
      <sheetName val="지질조사"/>
      <sheetName val="앉음벽 (2)"/>
      <sheetName val="오수공수량집계표"/>
      <sheetName val="수주추정"/>
      <sheetName val="자재일람"/>
      <sheetName val="LD"/>
      <sheetName val="항목등록"/>
      <sheetName val="2.1"/>
      <sheetName val="TK(일원)"/>
      <sheetName val="2.펌프장(사급자재)"/>
      <sheetName val="현장관리비참조"/>
      <sheetName val="전등공사 "/>
      <sheetName val="내역서(전기)"/>
      <sheetName val="토공_total"/>
      <sheetName val="세골재__T2_변경_현황"/>
      <sheetName val="견적대비 "/>
      <sheetName val="단위단가"/>
      <sheetName val="기술부대조건"/>
      <sheetName val="주방"/>
      <sheetName val="노무,재료"/>
      <sheetName val="가로등기초"/>
      <sheetName val="기계경비(시간당)"/>
      <sheetName val="램머"/>
      <sheetName val="흥양2교토공집계표"/>
      <sheetName val="원가총괄"/>
      <sheetName val="자재발주서"/>
      <sheetName val="ATM기초철가"/>
      <sheetName val="간지"/>
      <sheetName val="간접1"/>
      <sheetName val="교통대책내역"/>
      <sheetName val="기안 "/>
      <sheetName val="내역(원안-대안)"/>
      <sheetName val="봉양~조차장간고하개명(신설)"/>
      <sheetName val="도담구내 개소별 명세"/>
      <sheetName val="토공대비"/>
      <sheetName val="일위대가1"/>
      <sheetName val="전기내역"/>
      <sheetName val="본사업"/>
      <sheetName val="공사설계서"/>
      <sheetName val="국도접속 차도부수량"/>
      <sheetName val="설계명세"/>
      <sheetName val="단가 및 재료비"/>
      <sheetName val="중기사용료산출근거"/>
      <sheetName val="전기설계변경"/>
      <sheetName val="원가계산서구조조정"/>
      <sheetName val="기본단가표"/>
      <sheetName val="예산서"/>
      <sheetName val="암거단위"/>
      <sheetName val="1. 지구별 사업량 및 추진일정"/>
      <sheetName val="0217상가미분양자산"/>
      <sheetName val="연동내역"/>
      <sheetName val="투찰"/>
      <sheetName val="총물량"/>
      <sheetName val="수수료율표"/>
      <sheetName val="물집"/>
      <sheetName val="토목수량산출"/>
      <sheetName val="담장산출"/>
      <sheetName val="광장"/>
      <sheetName val="매립"/>
      <sheetName val="성원계약"/>
      <sheetName val="BID"/>
      <sheetName val="표  지"/>
      <sheetName val="401"/>
      <sheetName val="수량산출서 (2)"/>
      <sheetName val="장비단가표"/>
      <sheetName val="노임단가2003상"/>
      <sheetName val="부대공수량산출"/>
      <sheetName val="계약내력"/>
      <sheetName val="ES조서출력하기"/>
      <sheetName val="1회"/>
      <sheetName val="공사비산출내역"/>
      <sheetName val="당진1,2호기전선관설치및접지4차공사내역서-을지"/>
      <sheetName val="자금운용표"/>
      <sheetName val="수습"/>
      <sheetName val="DB"/>
      <sheetName val="집"/>
      <sheetName val="제잡비"/>
      <sheetName val="전체제잡비"/>
      <sheetName val="일위대가목록"/>
      <sheetName val="총괄BOQ"/>
      <sheetName val="중기"/>
      <sheetName val="L_RPTB03_01"/>
      <sheetName val="제경비"/>
      <sheetName val="원가계산서 "/>
      <sheetName val="중기일위대가"/>
      <sheetName val="1SPAN"/>
      <sheetName val="표준품셈 2011년 01월 "/>
      <sheetName val="설직재-1"/>
      <sheetName val="율촌법률사무소2내역"/>
      <sheetName val=" 내역서.xlsx"/>
      <sheetName val="참조 (2)"/>
      <sheetName val="1.가설"/>
      <sheetName val="소비자가"/>
      <sheetName val="TOTAL_BOQ"/>
      <sheetName val="특별땅고르기"/>
      <sheetName val="갑지.을지"/>
      <sheetName val="기타"/>
      <sheetName val="대비"/>
      <sheetName val="협력업체"/>
      <sheetName val="잡철물"/>
      <sheetName val="상수도토공집계표"/>
      <sheetName val="실행철강하도"/>
      <sheetName val="토목검측서"/>
      <sheetName val="b_balju"/>
      <sheetName val="남양시작동자105노65기1.3화1.2"/>
      <sheetName val="참고사항"/>
      <sheetName val="공량산출근거서"/>
      <sheetName val="유림콘도"/>
      <sheetName val="측량노임.재료.기재"/>
      <sheetName val="을지"/>
      <sheetName val="재료표"/>
      <sheetName val="내역서1"/>
      <sheetName val="공사착공계"/>
      <sheetName val="코드"/>
      <sheetName val="공사개요"/>
      <sheetName val="미드수량"/>
      <sheetName val="전화공사 공량 및 집계표"/>
      <sheetName val="내역_FILE"/>
      <sheetName val="종합기별"/>
      <sheetName val="투입총괄"/>
      <sheetName val="10-1.훼손지 가.부지"/>
      <sheetName val="품셈"/>
      <sheetName val="단재적표"/>
      <sheetName val="계약현황(한양2011)"/>
      <sheetName val="세부내역서"/>
      <sheetName val="중갑지"/>
      <sheetName val="MAIN"/>
      <sheetName val="암거 제원표"/>
      <sheetName val="오동"/>
      <sheetName val="대조"/>
      <sheetName val="나한"/>
      <sheetName val="청학계"/>
      <sheetName val="SIL98"/>
      <sheetName val="입찰견적보고서"/>
      <sheetName val="금융비용"/>
      <sheetName val="목차"/>
      <sheetName val="철근콘크리트"/>
      <sheetName val="E총15"/>
      <sheetName val="일위산출"/>
      <sheetName val="3BL공동구_수량"/>
      <sheetName val="빌딩 안내"/>
      <sheetName val="화의-현금흐름"/>
      <sheetName val="노임이"/>
      <sheetName val=" 갑  지 "/>
      <sheetName val="CV허용전류"/>
      <sheetName val="전기일위목록"/>
      <sheetName val="지출결의서_공사"/>
      <sheetName val="견적대비_"/>
      <sheetName val="내역서_제출"/>
      <sheetName val="수_량_명_세_서_-_1"/>
      <sheetName val="토공(우물통,기타)_"/>
      <sheetName val="입출재고현황_(2)"/>
      <sheetName val="별표_"/>
      <sheetName val="기성부분_내역집계표-기계공사"/>
      <sheetName val="화재_탐지_설비"/>
      <sheetName val="정거장_설계조건"/>
      <sheetName val="Customer_Databas"/>
      <sheetName val="관개"/>
      <sheetName val="Y-WORK"/>
      <sheetName val="우수"/>
      <sheetName val="세금자료"/>
      <sheetName val="기별(종합)"/>
      <sheetName val="중사"/>
      <sheetName val="명세"/>
      <sheetName val="단산"/>
      <sheetName val="일대"/>
      <sheetName val="덕전리"/>
      <sheetName val="산출근거 "/>
      <sheetName val="수량집계"/>
      <sheetName val="입찰"/>
      <sheetName val="현경"/>
      <sheetName val="토공집계"/>
      <sheetName val="000000"/>
      <sheetName val="본실행경비"/>
      <sheetName val="공용학생회관화장실"/>
      <sheetName val="코드일람표2001년10월"/>
      <sheetName val="ysn"/>
      <sheetName val="원가계산서"/>
      <sheetName val="기흥하도용"/>
      <sheetName val="목차 "/>
      <sheetName val="출자한도"/>
      <sheetName val="골조시행"/>
      <sheetName val="측량요율"/>
      <sheetName val="반포2차"/>
      <sheetName val="6월 출고 일일보고"/>
      <sheetName val="노무비지급명세서"/>
      <sheetName val="단가조사-2"/>
      <sheetName val="관리비비계상"/>
      <sheetName val="전동기"/>
      <sheetName val="역공종"/>
      <sheetName val="설계명세서"/>
      <sheetName val="일대-1"/>
      <sheetName val="기준단가현황"/>
      <sheetName val="공사개요(입력)"/>
      <sheetName val="기타 정보통신공사"/>
      <sheetName val="전기"/>
      <sheetName val="설계가"/>
      <sheetName val="가도공"/>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고등학교"/>
      <sheetName val="내역서1"/>
      <sheetName val="건축내역"/>
      <sheetName val="200"/>
      <sheetName val="실행"/>
      <sheetName val="직노"/>
      <sheetName val="조명율표"/>
      <sheetName val="실행내역"/>
      <sheetName val="내역서"/>
      <sheetName val="N賃率-職"/>
      <sheetName val="요율"/>
      <sheetName val="수량산출서"/>
      <sheetName val="내역"/>
      <sheetName val="빌딩 안내"/>
      <sheetName val="Sheet1"/>
      <sheetName val="48전력선로일위"/>
      <sheetName val="설계서"/>
      <sheetName val="A 견적"/>
      <sheetName val="전기일위목록"/>
      <sheetName val="설계금내역서"/>
      <sheetName val="노무비 근거"/>
      <sheetName val="한일양산"/>
      <sheetName val="#REF"/>
      <sheetName val="총괄표"/>
      <sheetName val="갑지"/>
      <sheetName val="집계표"/>
      <sheetName val="CTEMCOST"/>
      <sheetName val="기본일위"/>
      <sheetName val="공사비총괄표"/>
      <sheetName val="신우"/>
      <sheetName val="98지급계획"/>
      <sheetName val="교통대책내역"/>
      <sheetName val="철거산출근거"/>
      <sheetName val="본부소개"/>
      <sheetName val="단가표"/>
      <sheetName val="SG"/>
      <sheetName val="노임단가표"/>
      <sheetName val="당초"/>
      <sheetName val="CAT_5"/>
      <sheetName val="봉방동근생"/>
      <sheetName val="대공종"/>
      <sheetName val="제잡비"/>
      <sheetName val="표지 (2)"/>
      <sheetName val="DATA"/>
      <sheetName val="BasePriceList"/>
      <sheetName val=" 소방공사 산출근거"/>
      <sheetName val="영창26"/>
      <sheetName val="일위대가집계표"/>
      <sheetName val="공내역"/>
      <sheetName val="산출금액내역"/>
      <sheetName val="원가계산서 "/>
      <sheetName val="내역표지"/>
      <sheetName val="일위"/>
      <sheetName val="물가조사"/>
      <sheetName val="Sheet2"/>
      <sheetName val="Sheet3"/>
      <sheetName val="자재단가"/>
      <sheetName val="기계경비"/>
      <sheetName val="적용토목"/>
      <sheetName val="원가"/>
      <sheetName val="가설공사"/>
      <sheetName val="DB"/>
      <sheetName val="총(신설)"/>
      <sheetName val="97년 추정"/>
      <sheetName val="3BL공동구 수량"/>
      <sheetName val="MAIN_TABLE"/>
      <sheetName val="J-EQ"/>
      <sheetName val="예산M11A"/>
      <sheetName val="상가TV배선"/>
      <sheetName val="1유리"/>
      <sheetName val="총괄"/>
      <sheetName val="단중표"/>
      <sheetName val="수량분배표"/>
      <sheetName val="설비2차"/>
      <sheetName val="기계경비(시간당)"/>
      <sheetName val="N賃率_職"/>
      <sheetName val="I一般比"/>
      <sheetName val="바닥판"/>
      <sheetName val="입력DATA"/>
      <sheetName val="AIR SHOWER(3인용)"/>
      <sheetName val="102역사"/>
      <sheetName val="견적서"/>
      <sheetName val="노무단가산정"/>
      <sheetName val="내역서 "/>
      <sheetName val="데이타"/>
      <sheetName val="지입자재집계표"/>
      <sheetName val="일위대가표"/>
      <sheetName val="골재산출"/>
      <sheetName val="일위대가"/>
      <sheetName val="건축공사"/>
      <sheetName val="재료"/>
      <sheetName val="asd"/>
      <sheetName val="Customer Databas"/>
      <sheetName val="기존단가 (2)"/>
      <sheetName val="J直材4"/>
      <sheetName val="노임단가"/>
      <sheetName val="95년12월말"/>
      <sheetName val="일위총괄"/>
      <sheetName val="교수설계"/>
      <sheetName val="20관리비율"/>
      <sheetName val="조명시설"/>
      <sheetName val="견적"/>
      <sheetName val="단위량"/>
      <sheetName val="재료집계표2"/>
      <sheetName val="토적집계표"/>
      <sheetName val="코드표"/>
      <sheetName val="중강당 내역"/>
      <sheetName val="수량산출"/>
      <sheetName val="중기사용료산출근거"/>
      <sheetName val="입상내역"/>
      <sheetName val="NYS"/>
      <sheetName val="차수공개요"/>
      <sheetName val="제출내역"/>
      <sheetName val="을"/>
      <sheetName val="6호기"/>
      <sheetName val="BID"/>
      <sheetName val="101동"/>
      <sheetName val="입찰안"/>
      <sheetName val="교각별철근수량집계표"/>
      <sheetName val="물량입력"/>
      <sheetName val="지하"/>
      <sheetName val="조도계산서 (도서)"/>
      <sheetName val="일위대가-내역 "/>
      <sheetName val="단가"/>
      <sheetName val="5공철탑검토표"/>
      <sheetName val="4공철탑검토"/>
      <sheetName val="대창(장성)"/>
      <sheetName val="주beam"/>
      <sheetName val="직원자료입력"/>
      <sheetName val="노임"/>
      <sheetName val="교각1"/>
      <sheetName val="일위_파일"/>
      <sheetName val="식생블럭단위수량"/>
      <sheetName val="재개발"/>
      <sheetName val="전기공사"/>
      <sheetName val="토공사"/>
      <sheetName val="기성내역"/>
      <sheetName val="일위대가(가설)"/>
      <sheetName val="담장산출"/>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운반공사"/>
      <sheetName val="갑지1"/>
      <sheetName val="b_balju_cho"/>
      <sheetName val="약품공급2"/>
      <sheetName val="대치판정"/>
      <sheetName val="공사착공계"/>
      <sheetName val="내역(가지)"/>
      <sheetName val="220 (2)"/>
      <sheetName val="소일위대가코드표"/>
      <sheetName val="990430_당초"/>
      <sheetName val="제직재"/>
      <sheetName val="적현로"/>
      <sheetName val="인수공규격"/>
      <sheetName val="기초자료"/>
      <sheetName val="날개벽수량표"/>
      <sheetName val="inputdata"/>
      <sheetName val="B"/>
      <sheetName val="일위대가목차"/>
      <sheetName val="인건비"/>
      <sheetName val="급,배기팬"/>
      <sheetName val="원가총괄"/>
      <sheetName val="카메라"/>
      <sheetName val="공량산출서"/>
      <sheetName val="단가산출"/>
      <sheetName val="연부97-1"/>
      <sheetName val="국도접속 차도부수량"/>
      <sheetName val="부하자료"/>
      <sheetName val="L1"/>
      <sheetName val="PIPE"/>
      <sheetName val="명세서"/>
      <sheetName val="1.취수장"/>
      <sheetName val="잡철물"/>
      <sheetName val="예산대비"/>
      <sheetName val="프로젝트"/>
      <sheetName val="19990101-엑셀1"/>
      <sheetName val="중기"/>
      <sheetName val="분전반"/>
      <sheetName val="갑  지"/>
      <sheetName val="본체"/>
      <sheetName val="설직재-1"/>
      <sheetName val="개요"/>
      <sheetName val="설계명세"/>
      <sheetName val="내역전기"/>
      <sheetName val="일위1"/>
      <sheetName val="계약용량(서포)"/>
      <sheetName val="Macro(MCC)"/>
      <sheetName val="PIPING"/>
      <sheetName val="본사인상전"/>
      <sheetName val="토공 total"/>
      <sheetName val="위치조서"/>
      <sheetName val="조건표"/>
      <sheetName val="세부내역"/>
      <sheetName val="케이블"/>
      <sheetName val="표지1"/>
      <sheetName val="연습"/>
      <sheetName val="실행(1)"/>
      <sheetName val="도담구내 개소별 명세"/>
      <sheetName val="공기압축기실"/>
      <sheetName val="접지수량"/>
      <sheetName val="#3_일위대가목록"/>
      <sheetName val="자재테이블"/>
      <sheetName val="Baby일위대가"/>
      <sheetName val="노임변동률"/>
      <sheetName val="준검 내역서"/>
      <sheetName val="공정집계"/>
      <sheetName val="측량노임.재료.기재"/>
      <sheetName val="재료값"/>
      <sheetName val="1안"/>
      <sheetName val="포승중환경개선공사(변경)"/>
      <sheetName val="LD"/>
      <sheetName val="전기산출기초"/>
      <sheetName val="lee"/>
      <sheetName val="집계표소트"/>
      <sheetName val="철근량"/>
      <sheetName val="원본"/>
      <sheetName val="오수공수량집계표"/>
      <sheetName val="2000년1차"/>
      <sheetName val="2000전체분"/>
      <sheetName val="단가비교표_공통1"/>
      <sheetName val="산출근거"/>
      <sheetName val="환율"/>
      <sheetName val="직재"/>
      <sheetName val="경산"/>
      <sheetName val="강북라우터"/>
      <sheetName val="물가시세"/>
      <sheetName val=" HIT-&gt;HMC 견적(3900)"/>
      <sheetName val="POL6차-PIPING"/>
      <sheetName val="2공구산출내역"/>
      <sheetName val="간접비계산"/>
      <sheetName val="봉양~조차장간고하개명(신설)"/>
      <sheetName val="연결임시"/>
      <sheetName val="가시설수량"/>
      <sheetName val="원가계산서"/>
      <sheetName val="특별땅고르기"/>
      <sheetName val="guard(mac)"/>
      <sheetName val="일 위 대 가 표"/>
      <sheetName val="ES조서출력하기"/>
      <sheetName val="통신대가"/>
      <sheetName val="자료"/>
      <sheetName val="자금운용계획표"/>
      <sheetName val="대차"/>
      <sheetName val="지급자재"/>
      <sheetName val="실행간접비용"/>
      <sheetName val="원본(갑지)"/>
      <sheetName val="기별(종합)"/>
      <sheetName val="전동기"/>
      <sheetName val="내역서(중수)"/>
      <sheetName val="당진1,2호기전선관설치및접지4차공사내역서-을지"/>
      <sheetName val="9GNG운반"/>
      <sheetName val="물가자료"/>
      <sheetName val="국내조달(통합-1)"/>
      <sheetName val="품셈"/>
      <sheetName val="골조"/>
      <sheetName val="96정변2"/>
      <sheetName val="Macro(전기)"/>
      <sheetName val="노무비"/>
      <sheetName val="SIL98"/>
      <sheetName val="퍼스트"/>
      <sheetName val="LOPCALC"/>
      <sheetName val="하조서"/>
      <sheetName val="설계명세서"/>
      <sheetName val="설계"/>
      <sheetName val="과세내역(세부)"/>
      <sheetName val="개소별수량산출"/>
      <sheetName val="내역서(기성청구)"/>
      <sheetName val="데리네이타현황"/>
      <sheetName val="인건-측정"/>
      <sheetName val="암거단위"/>
      <sheetName val="참조 (2)"/>
      <sheetName val="중기일위대가"/>
      <sheetName val="중기사용료"/>
      <sheetName val="콘크리트"/>
      <sheetName val="계산표지"/>
      <sheetName val="1,2공구원가계산서"/>
      <sheetName val="1공구산출내역서"/>
      <sheetName val="설비견적"/>
      <sheetName val="FAX"/>
      <sheetName val="자재일람"/>
      <sheetName val="창호"/>
      <sheetName val="실행철강하도"/>
      <sheetName val="내역서(전기)"/>
      <sheetName val="관리비비계상"/>
      <sheetName val="위생설비"/>
      <sheetName val="기초일위"/>
      <sheetName val="시설일위"/>
      <sheetName val="조명일위"/>
      <sheetName val="FAB4생산"/>
      <sheetName val="Sheet5"/>
      <sheetName val="단가표 (2)"/>
      <sheetName val="일위산출"/>
      <sheetName val="을 1"/>
      <sheetName val="을 2"/>
      <sheetName val="제품정보"/>
      <sheetName val="추가예산"/>
      <sheetName val="청주(철골발주의뢰서)"/>
      <sheetName val="cable산출"/>
      <sheetName val="음성(cable)"/>
      <sheetName val="BTS Rack실장도(실외형)"/>
      <sheetName val="내역서(2)"/>
      <sheetName val="전기내역서(총계)"/>
      <sheetName val="입력"/>
      <sheetName val="일위목록"/>
      <sheetName val="교각토공"/>
      <sheetName val="기본단가표"/>
      <sheetName val="1.설계조건"/>
      <sheetName val="자단"/>
      <sheetName val="차액보증"/>
      <sheetName val="신대방33(적용)"/>
      <sheetName val="부하계산서"/>
      <sheetName val="철탑공사"/>
      <sheetName val="위스키3"/>
      <sheetName val="주류전체2"/>
      <sheetName val="PassPort-60%"/>
      <sheetName val="공정집계_국별"/>
      <sheetName val="IMPEADENCE MAP 취수장"/>
      <sheetName val="MECH"/>
      <sheetName val="일위단가"/>
      <sheetName val="단가일람"/>
      <sheetName val="조경일람"/>
      <sheetName val="2"/>
      <sheetName val="감액총괄표"/>
      <sheetName val="세부내역서"/>
      <sheetName val="도급b_balju"/>
      <sheetName val="집계표(공종별)"/>
      <sheetName val="산출근거 (2)"/>
      <sheetName val="집계표 (2)"/>
      <sheetName val="전체제잡비"/>
      <sheetName val="장비분류"/>
      <sheetName val="fursys"/>
      <sheetName val="터파기및재료"/>
      <sheetName val="기본1"/>
      <sheetName val="수정일위대가"/>
      <sheetName val="관급_File"/>
      <sheetName val="입력변수"/>
      <sheetName val="단가목록"/>
      <sheetName val="수주추정"/>
      <sheetName val="을부담운반비"/>
      <sheetName val="Total"/>
      <sheetName val="자동제어"/>
      <sheetName val="학생내역"/>
      <sheetName val="현장"/>
      <sheetName val="ㄱ"/>
      <sheetName val="구성1"/>
      <sheetName val="구성2"/>
      <sheetName val="구성3"/>
      <sheetName val="구성4"/>
      <sheetName val="그림2"/>
      <sheetName val="RE9604"/>
      <sheetName val="경율산정.XLS"/>
      <sheetName val="견적대비 견적서"/>
      <sheetName val="말뚝지지력산정"/>
      <sheetName val="토목주소"/>
      <sheetName val="미익SUB"/>
      <sheetName val="6. 안전관리비"/>
      <sheetName val="계약서"/>
      <sheetName val="13LPMCC"/>
      <sheetName val="전체"/>
      <sheetName val="중간"/>
      <sheetName val="관급자재"/>
      <sheetName val="율촌법률사무소2내역"/>
      <sheetName val="정렬"/>
      <sheetName val="48일위"/>
      <sheetName val="48수량"/>
      <sheetName val="22수량"/>
      <sheetName val="49일위"/>
      <sheetName val="22일위"/>
      <sheetName val="49수량"/>
      <sheetName val="사다리"/>
      <sheetName val="스포회원매출"/>
      <sheetName val="철근중량"/>
      <sheetName val="견적조건"/>
      <sheetName val="총수량집계표"/>
      <sheetName val="입찰보고"/>
      <sheetName val="load(지하층)"/>
      <sheetName val="상수도토공집계표"/>
      <sheetName val="테이블"/>
      <sheetName val="집수정(600-700)"/>
      <sheetName val="설치내역"/>
      <sheetName val="전화공사 공량 및 집계표"/>
      <sheetName val="역공종"/>
      <sheetName val="인부신상자료"/>
      <sheetName val="콘센트신설"/>
      <sheetName val="LOAD-46"/>
      <sheetName val="차압계산"/>
      <sheetName val="참조"/>
      <sheetName val="별표 "/>
      <sheetName val="설계변경"/>
      <sheetName val="대로근거"/>
      <sheetName val="일위대가목록"/>
      <sheetName val="Sheet13"/>
      <sheetName val="건축원가계산서"/>
      <sheetName val="20-25"/>
      <sheetName val="부대내역"/>
      <sheetName val="Y-WORK"/>
      <sheetName val="인사자료총집계"/>
      <sheetName val="기본사항"/>
      <sheetName val="공사직종별노임"/>
      <sheetName val="일위(시설)"/>
      <sheetName val="자재표"/>
      <sheetName val="물집"/>
      <sheetName val="전기공사일위대가"/>
      <sheetName val="단가비교"/>
      <sheetName val="공사설계서"/>
      <sheetName val="ATM기초철가"/>
      <sheetName val="공사원가계산서"/>
      <sheetName val="수량산출서 (2)"/>
      <sheetName val="본부장"/>
      <sheetName val="PLB"/>
      <sheetName val="사용자일위"/>
      <sheetName val="2공구내역"/>
      <sheetName val="갈현동"/>
      <sheetName val="식재인부"/>
      <sheetName val="일위대가표(DEEP)"/>
      <sheetName val="시운전연료"/>
      <sheetName val="내역(설계)"/>
      <sheetName val="금융비용"/>
      <sheetName val="제경비"/>
      <sheetName val="일대자료"/>
      <sheetName val="노임이"/>
      <sheetName val="설계내역서"/>
      <sheetName val="직접경비호표"/>
      <sheetName val="교각계산"/>
      <sheetName val="월별수입"/>
      <sheetName val="물량표"/>
      <sheetName val="토공(우물통,기타) "/>
      <sheetName val="할증 "/>
      <sheetName val="견적대비표"/>
      <sheetName val="voucher"/>
      <sheetName val="대장"/>
      <sheetName val="환율change"/>
      <sheetName val="FACTOR"/>
      <sheetName val="기본자료"/>
      <sheetName val="예산서"/>
      <sheetName val="철근집계"/>
      <sheetName val="수량총괄"/>
      <sheetName val="연장,면적"/>
      <sheetName val="자재"/>
      <sheetName val="1"/>
      <sheetName val="정산을지"/>
      <sheetName val="운반"/>
      <sheetName val="재료집계표"/>
      <sheetName val="신천3호용수로"/>
      <sheetName val="일위대가 (100%)"/>
      <sheetName val="dtxl"/>
      <sheetName val="접속 SLAB,BRACKET 설계"/>
      <sheetName val="교량data"/>
      <sheetName val="0_6-1KV_FCV1"/>
      <sheetName val="표지_(2)1"/>
      <sheetName val="빌딩_안내1"/>
      <sheetName val="A_견적1"/>
      <sheetName val="_소방공사_산출근거1"/>
      <sheetName val="노무비_근거1"/>
      <sheetName val="원가계산서_1"/>
      <sheetName val="AIR_SHOWER(3인용)1"/>
      <sheetName val="Customer_Databas1"/>
      <sheetName val="3BL공동구_수량1"/>
      <sheetName val="1_취수장"/>
      <sheetName val="97년_추정1"/>
      <sheetName val="기존단가_(2)"/>
      <sheetName val="내역서_"/>
      <sheetName val="일위대가-내역_"/>
      <sheetName val="220_(2)"/>
      <sheetName val="조도계산서_(도서)"/>
      <sheetName val="국도접속_차도부수량"/>
      <sheetName val="내   역"/>
      <sheetName val="단위단가"/>
      <sheetName val="산출내역서집계표"/>
      <sheetName val="순공사비"/>
      <sheetName val="부서코드표"/>
      <sheetName val="암거날개벽재료집계"/>
      <sheetName val="sst,stl창호"/>
      <sheetName val="품셈표"/>
      <sheetName val="품셈1-17"/>
      <sheetName val="문학간접"/>
      <sheetName val="NEYOK"/>
      <sheetName val="항측노임단가"/>
      <sheetName val="지질조사"/>
      <sheetName val="집계"/>
      <sheetName val="BH-1 (2)"/>
      <sheetName val="노무비단가"/>
      <sheetName val="계약내력"/>
      <sheetName val="총괄메뉴"/>
      <sheetName val="공제구간조서"/>
      <sheetName val="2234"/>
      <sheetName val="편성절차"/>
      <sheetName val="산출내력"/>
      <sheetName val="암거날개벽"/>
      <sheetName val="DHEQSUPT"/>
      <sheetName val="지하시설물작성"/>
      <sheetName val="정산내역서"/>
      <sheetName val="Sheet4"/>
      <sheetName val="P1(좌,우)"/>
      <sheetName val="XXXXXX"/>
      <sheetName val="수목데이타 "/>
      <sheetName val="98수문일위"/>
      <sheetName val="대비"/>
      <sheetName val="CCTV 집계표 (3)"/>
      <sheetName val="품목"/>
      <sheetName val="#2_일위대가목록"/>
      <sheetName val="일위집계(기존)"/>
      <sheetName val="여과지동"/>
      <sheetName val="위탁계약내역서"/>
      <sheetName val="토공사(흙막이)"/>
      <sheetName val="2.대외공문"/>
      <sheetName val="개인별조서"/>
      <sheetName val="모관부설및연결"/>
      <sheetName val="재료비"/>
      <sheetName val="조경"/>
      <sheetName val="오동"/>
      <sheetName val="대조"/>
      <sheetName val="나한"/>
      <sheetName val="휴가비,급량비"/>
      <sheetName val="코드"/>
      <sheetName val="청천내"/>
      <sheetName val="재료집계표3"/>
      <sheetName val="9509"/>
      <sheetName val="현장별"/>
      <sheetName val="직공비"/>
      <sheetName val="개요2"/>
      <sheetName val="작성방법"/>
      <sheetName val="2,EXIST 전기실산출"/>
      <sheetName val="건축"/>
      <sheetName val="표  지"/>
      <sheetName val="C1.공사개요"/>
      <sheetName val="노임,재료비"/>
      <sheetName val="INPUT"/>
      <sheetName val="1 자원총괄"/>
      <sheetName val="SLAB"/>
      <sheetName val="토사(PE)"/>
      <sheetName val="재정비내역"/>
      <sheetName val="지적고시내역"/>
      <sheetName val="성곽공사"/>
      <sheetName val="항공측량노임단가"/>
      <sheetName val="전압강하자료"/>
      <sheetName val="매립"/>
      <sheetName val="시중노임단가"/>
      <sheetName val="산출내역서"/>
      <sheetName val="정산내역"/>
      <sheetName val="기본DATA"/>
      <sheetName val="유림총괄"/>
      <sheetName val="설변공종별"/>
      <sheetName val="고시단가"/>
      <sheetName val="관급"/>
      <sheetName val="2445B2"/>
      <sheetName val="eq_data"/>
      <sheetName val="집계표(수배전제조구매)"/>
      <sheetName val="갑__지"/>
      <sheetName val="토공_total"/>
      <sheetName val="도담구내_개소별_명세"/>
      <sheetName val="측량노임_재료_기재"/>
      <sheetName val="_HIT-&gt;HMC_견적(3900)"/>
      <sheetName val="준검_내역서"/>
      <sheetName val="일_위_대_가_표"/>
      <sheetName val="경율산정_XLS"/>
      <sheetName val="21301동"/>
      <sheetName val="총괄내역서"/>
      <sheetName val="유림콘도"/>
      <sheetName val="접속도로1"/>
      <sheetName val="5.정산서"/>
      <sheetName val="1노선측량(철도,도로신설)"/>
      <sheetName val="미드수량"/>
      <sheetName val="한강운반비"/>
      <sheetName val="창호(공장동)"/>
      <sheetName val="투찰금액"/>
      <sheetName val="원형1호맨홀토공수량"/>
      <sheetName val="RFP견적물량(60%)"/>
      <sheetName val="구의33고"/>
      <sheetName val="진단세부현황"/>
      <sheetName val="갑지(추정)"/>
      <sheetName val="식재일위"/>
      <sheetName val="영외수지"/>
      <sheetName val="참고사항"/>
      <sheetName val="wall"/>
      <sheetName val="Front"/>
      <sheetName val="기초분물량표"/>
      <sheetName val="예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노임단가"/>
      <sheetName val="기초일위"/>
      <sheetName val="수목단가"/>
      <sheetName val="시설수량표"/>
      <sheetName val="시설일위"/>
      <sheetName val="식재수량표"/>
      <sheetName val="식재일위"/>
      <sheetName val="자재단가"/>
      <sheetName val="내역"/>
      <sheetName val="01"/>
      <sheetName val="간접1"/>
      <sheetName val="예가표"/>
      <sheetName val="을지"/>
      <sheetName val="샤워실위생"/>
      <sheetName val="#REF"/>
      <sheetName val="성지공현"/>
      <sheetName val="견적"/>
      <sheetName val="세부내역"/>
      <sheetName val="Total"/>
      <sheetName val="프랜트면허"/>
      <sheetName val="자동제어"/>
      <sheetName val="도급FORM"/>
      <sheetName val="A-4"/>
      <sheetName val="공사비집계"/>
      <sheetName val="일위"/>
      <sheetName val="아파트 "/>
      <sheetName val="입찰내역"/>
      <sheetName val="목차"/>
      <sheetName val="Sheet1"/>
      <sheetName val="공통가설"/>
      <sheetName val="기성내역1"/>
      <sheetName val="건축내역"/>
      <sheetName val="경영상태"/>
      <sheetName val="금액내역서"/>
      <sheetName val="갑지"/>
      <sheetName val="공문"/>
      <sheetName val="공사개요 (2)"/>
      <sheetName val="매입세"/>
      <sheetName val="유림골조"/>
      <sheetName val="밸브설치"/>
      <sheetName val="토목주소"/>
      <sheetName val="개요"/>
      <sheetName val="C3"/>
      <sheetName val="공사개요"/>
      <sheetName val="1차 내역서"/>
      <sheetName val="TYPE-A"/>
      <sheetName val="단가대비표"/>
      <sheetName val="노원열병합  건축공사기성내역서"/>
      <sheetName val="TDI ISBL"/>
      <sheetName val="제1영업소"/>
      <sheetName val="제2영업소"/>
      <sheetName val="제3영업소"/>
      <sheetName val="노무비"/>
      <sheetName val="공종별내역서"/>
      <sheetName val="실행내역"/>
      <sheetName val="0226"/>
      <sheetName val="FRP내역서"/>
      <sheetName val="잡철물"/>
      <sheetName val="실행(ALT1)"/>
      <sheetName val="차액보증"/>
      <sheetName val="입찰내역서(본공사)"/>
      <sheetName val="입찰내역서(가설)"/>
      <sheetName val="변대신설"/>
      <sheetName val="집계표-전기(신설)"/>
      <sheetName val="현장관리비집계표"/>
      <sheetName val="예총"/>
      <sheetName val="간접"/>
      <sheetName val="인사자료총집계"/>
      <sheetName val="2공구산출내역"/>
      <sheetName val="1.설계조건"/>
      <sheetName val="2.하중산정"/>
      <sheetName val="70%"/>
      <sheetName val="은행"/>
      <sheetName val="전 기"/>
      <sheetName val="견적대비표"/>
      <sheetName val="DATA"/>
      <sheetName val="IT-BAT"/>
      <sheetName val="노임"/>
      <sheetName val="입찰안"/>
      <sheetName val="수정'매출매입_자료"/>
      <sheetName val="견적을지"/>
      <sheetName val="조명일위"/>
      <sheetName val="건축원가"/>
      <sheetName val="견"/>
      <sheetName val="내역서"/>
      <sheetName val="결과조달"/>
      <sheetName val="FAX"/>
      <sheetName val="건축내역서 (경제상무실)"/>
      <sheetName val="연돌일위집계"/>
      <sheetName val="cable-data"/>
      <sheetName val="CondPol"/>
      <sheetName val="집계표(OPTION)"/>
      <sheetName val="Customer Databas"/>
      <sheetName val="수입"/>
      <sheetName val="일위대가표"/>
      <sheetName val="YM-IL1"/>
      <sheetName val="분석"/>
      <sheetName val="4 LINE"/>
      <sheetName val="소비자가"/>
      <sheetName val="7 th"/>
      <sheetName val="실행"/>
      <sheetName val="기안"/>
      <sheetName val="개산공사비"/>
      <sheetName val="CAPVC"/>
      <sheetName val="1ST"/>
      <sheetName val="CAT_5"/>
      <sheetName val="BID"/>
      <sheetName val="일위대가(가설)"/>
      <sheetName val="Macro1"/>
      <sheetName val="교대"/>
      <sheetName val="평3"/>
      <sheetName val="일위_파일"/>
      <sheetName val="노임이"/>
      <sheetName val="FORM-0"/>
      <sheetName val="기기리스트"/>
      <sheetName val="대림경상68억"/>
      <sheetName val="DATE"/>
      <sheetName val="APT내역"/>
      <sheetName val="수량산출"/>
      <sheetName val="말뚝지지력산정"/>
      <sheetName val="내역(전체)"/>
      <sheetName val="단가산출2"/>
      <sheetName val="Y-WORK"/>
      <sheetName val="을"/>
      <sheetName val="간접비내역-1"/>
      <sheetName val="BSD (2)"/>
      <sheetName val="단가표"/>
      <sheetName val="AILC004"/>
      <sheetName val="BASIC (2)"/>
      <sheetName val="정산내역"/>
      <sheetName val="돈암사업"/>
      <sheetName val="일위대가(1)"/>
      <sheetName val="산출및내역"/>
      <sheetName val="COVER"/>
      <sheetName val="금융비용"/>
      <sheetName val="98지급계획"/>
      <sheetName val="기성내역"/>
      <sheetName val="Sheet4"/>
      <sheetName val="품"/>
      <sheetName val="설계명세서(선로)"/>
      <sheetName val="입찰내역 발주처 양식"/>
      <sheetName val="COVER-P"/>
      <sheetName val="계산근거"/>
      <sheetName val="TTL"/>
      <sheetName val="97 사업추정(WEKI)"/>
      <sheetName val="케이블규격"/>
      <sheetName val="MEXICO-C"/>
      <sheetName val="전기일위대가"/>
      <sheetName val="단위세대물량"/>
      <sheetName val="참조"/>
      <sheetName val="D-3109"/>
      <sheetName val="대비"/>
      <sheetName val="집계표"/>
      <sheetName val="Sheet5"/>
      <sheetName val="공종별내역서(기계)"/>
      <sheetName val="내역서(전기)"/>
      <sheetName val="3.공통공사대비"/>
      <sheetName val="DATA(VTL)"/>
      <sheetName val="정보매체A동"/>
      <sheetName val="MATRLDATA"/>
      <sheetName val="EACT10"/>
      <sheetName val="견적서"/>
      <sheetName val="실행철강하도"/>
      <sheetName val="인건비"/>
      <sheetName val="찍기"/>
      <sheetName val="변전실재분리"/>
      <sheetName val="X13"/>
      <sheetName val="Sapphire"/>
      <sheetName val="2. 주요공지（主要公告）"/>
      <sheetName val="4. 접지매립내역（接地工程清单）"/>
      <sheetName val="할증 "/>
      <sheetName val="물량산출근거"/>
      <sheetName val="APT"/>
      <sheetName val="일위대가"/>
      <sheetName val="#REF!"/>
      <sheetName val="지수"/>
      <sheetName val="조건표"/>
      <sheetName val="TEST1"/>
      <sheetName val="변경집계표"/>
      <sheetName val="토공"/>
      <sheetName val="갑지(추정)"/>
      <sheetName val="순공사비"/>
      <sheetName val="설직재-1"/>
      <sheetName val="1. 설계조건 2.단면가정 3. 하중계산"/>
      <sheetName val="DATA 입력란"/>
      <sheetName val="단가"/>
      <sheetName val="6PILE  (돌출)"/>
      <sheetName val="일위대가목차"/>
      <sheetName val="산출2-기기동력"/>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SAKUB"/>
      <sheetName val="TABLE"/>
      <sheetName val="조명시설"/>
      <sheetName val="XZLC003_PART1"/>
      <sheetName val="IW-LIST"/>
      <sheetName val="일위대가(여기까지)"/>
      <sheetName val="6호기"/>
      <sheetName val="현장관리비 산출내역"/>
      <sheetName val="제어(하부)"/>
      <sheetName val="1차네트공정"/>
      <sheetName val="집계표(육상)"/>
      <sheetName val="지급자재"/>
      <sheetName val="주식"/>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5.전사투자계획종함안"/>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실행내역서 "/>
      <sheetName val="EQT-ESTN"/>
      <sheetName val="설계내역서"/>
      <sheetName val="조도계산서 (도서)"/>
      <sheetName val="Sheet1 (2)"/>
      <sheetName val="목창호"/>
      <sheetName val="산근"/>
      <sheetName val="대비표"/>
      <sheetName val="Table 3-EQ"/>
      <sheetName val="단가산출1"/>
      <sheetName val="공종집계"/>
      <sheetName val="S0"/>
      <sheetName val="REDUCER"/>
      <sheetName val="WE'T"/>
      <sheetName val="YES-T"/>
      <sheetName val="ȱ_x0000_⠀恷_x0000__x0000_"/>
      <sheetName val="천마갑지"/>
      <sheetName val="미디어고등학교"/>
      <sheetName val="가격조사서"/>
      <sheetName val="적현로"/>
      <sheetName val="공사비내역서"/>
      <sheetName val="표지"/>
      <sheetName val="설비원가"/>
      <sheetName val="총괄표"/>
      <sheetName val="FAB별"/>
      <sheetName val="총괄내역서"/>
      <sheetName val="부하계산서"/>
      <sheetName val="BS"/>
      <sheetName val="96월별PL"/>
      <sheetName val="위스키3"/>
      <sheetName val="주류전체2"/>
      <sheetName val="PL"/>
      <sheetName val="당년실적"/>
      <sheetName val="전년실적"/>
      <sheetName val="1062-X방향 "/>
      <sheetName val="1.가로등수량"/>
      <sheetName val="원가계산서"/>
      <sheetName val="unit 4"/>
      <sheetName val="b_balju_cho"/>
      <sheetName val="単価表"/>
      <sheetName val="내역서(음성금왕)"/>
      <sheetName val="인원현황"/>
      <sheetName val="조직"/>
      <sheetName val="물량산출"/>
      <sheetName val="시행후면적"/>
      <sheetName val="깨기"/>
      <sheetName val="PAD TR보호대기초"/>
      <sheetName val="HANDHOLE(2)"/>
      <sheetName val="가로등기초"/>
      <sheetName val="자체실적1Q"/>
      <sheetName val="중기조종사 단위단가"/>
      <sheetName val="일위대가표(장비)"/>
      <sheetName val="기계설비공사 집계표"/>
      <sheetName val="항목(1)"/>
      <sheetName val="공사원가계산서"/>
      <sheetName val="수로접합"/>
      <sheetName val="(참조)PH-2 12K_150406 제원"/>
      <sheetName val="DHEQSUPT"/>
      <sheetName val="목포방향"/>
      <sheetName val="5사남"/>
      <sheetName val="배명(단가)"/>
      <sheetName val="업무처리전"/>
      <sheetName val="부속동"/>
      <sheetName val="B1(반포1차)"/>
      <sheetName val="220 (2)"/>
      <sheetName val=""/>
      <sheetName val="Sheet9"/>
      <sheetName val="전기자료"/>
      <sheetName val="Sheet14"/>
      <sheetName val="Sheet10"/>
      <sheetName val="Sheet13"/>
      <sheetName val="인건-측정"/>
      <sheetName val="코드 및 제품 목록"/>
      <sheetName val="산출내역서집계표"/>
      <sheetName val="업체별단가"/>
      <sheetName val="16년 부문별"/>
      <sheetName val="제품 정보"/>
      <sheetName val="기준정보"/>
      <sheetName val="도면자료제출일정"/>
      <sheetName val="대가목록"/>
      <sheetName val="수량집계"/>
      <sheetName val="총괄집계표"/>
      <sheetName val="목표세부명세"/>
      <sheetName val="cctv"/>
      <sheetName val="산출집계"/>
      <sheetName val="FRP PIPING 일위대가"/>
      <sheetName val="@PRICE1"/>
      <sheetName val="토공산출(주차장)"/>
      <sheetName val="CAL1"/>
      <sheetName val="제조노임"/>
      <sheetName val="자재테이블"/>
      <sheetName val="견적정보"/>
      <sheetName val="A(Rev.3)"/>
      <sheetName val="M"/>
      <sheetName val="전체내역 (2)"/>
      <sheetName val="주차구획선수량"/>
      <sheetName val="직재"/>
      <sheetName val="건축(을)"/>
      <sheetName val="Sheet3"/>
      <sheetName val="PRICES"/>
      <sheetName val="내역표지"/>
      <sheetName val="DATA-UPS"/>
      <sheetName val="전선 및 전선관"/>
      <sheetName val="당초"/>
      <sheetName val="PRO_DCI"/>
      <sheetName val="INST_DCI"/>
      <sheetName val="HVAC_DCI"/>
      <sheetName val="PIPE_DCI"/>
      <sheetName val="기본사항"/>
      <sheetName val="COST"/>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LinerWt"/>
      <sheetName val="공사내역"/>
      <sheetName val="사진"/>
      <sheetName val="EQUIP"/>
      <sheetName val="옵션"/>
      <sheetName val="신규 품목 합산자재"/>
      <sheetName val="신규 품목 일위대가"/>
      <sheetName val="유림총괄"/>
      <sheetName val="예정(3)"/>
      <sheetName val="동원(3)"/>
      <sheetName val="노무"/>
      <sheetName val="동해title"/>
      <sheetName val="DATA2000"/>
      <sheetName val="아파트_"/>
      <sheetName val="공사개요_(2)"/>
      <sheetName val="1차_내역서"/>
      <sheetName val="건축내역서_(경제상무실)"/>
      <sheetName val="전_기"/>
      <sheetName val="조도계산서_(도서)"/>
      <sheetName val="금융"/>
      <sheetName val="소방"/>
      <sheetName val="일반공사"/>
      <sheetName val="화전내"/>
      <sheetName val="40총괄"/>
      <sheetName val="40집계"/>
      <sheetName val="변경별표"/>
      <sheetName val="기숙사본건물도급내역"/>
      <sheetName val="구의33고"/>
      <sheetName val="Arch"/>
      <sheetName val="진주방향"/>
      <sheetName val="마산방향"/>
      <sheetName val="마산방향철근집계"/>
      <sheetName val="LF자재단가"/>
      <sheetName val="조건표 (2)"/>
      <sheetName val="관급자재"/>
      <sheetName val="CP-E2 (품셈표)"/>
      <sheetName val="차수"/>
      <sheetName val="설계예산서"/>
      <sheetName val="ȱ"/>
      <sheetName val="Data②_분류표"/>
      <sheetName val="터파기및재료"/>
      <sheetName val="1-4 익월예상투자대비"/>
      <sheetName val="1-2 투입대비"/>
      <sheetName val="대치판정"/>
      <sheetName val="FB25JN"/>
      <sheetName val="집수정(600-700)"/>
      <sheetName val="대림산업"/>
      <sheetName val="기계내역"/>
      <sheetName val="설계명세서"/>
      <sheetName val="예산명세서"/>
      <sheetName val="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총괄내역서(관급)"/>
      <sheetName val="2.설계내역서"/>
      <sheetName val="6.개소별내역서"/>
    </sheetNames>
    <sheetDataSet>
      <sheetData sheetId="0"/>
      <sheetData sheetId="1"/>
      <sheetData sheetId="2"/>
      <sheetData sheetId="3"/>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인수인계"/>
      <sheetName val="추가항목"/>
      <sheetName val="목차"/>
      <sheetName val="추가목표"/>
      <sheetName val="갑지"/>
      <sheetName val="요약"/>
      <sheetName val="대비"/>
      <sheetName val="분석"/>
      <sheetName val="금융"/>
      <sheetName val="기준"/>
      <sheetName val="공정"/>
      <sheetName val="정직"/>
      <sheetName val="임직"/>
      <sheetName val="단가"/>
      <sheetName val="보험안전"/>
      <sheetName val="안전반영"/>
      <sheetName val="제목"/>
      <sheetName val="공사수행방안"/>
      <sheetName val="교통대책내역"/>
      <sheetName val="공사개요"/>
      <sheetName val="중(1공구)"/>
      <sheetName val="중(2공구)"/>
      <sheetName val="실행(1공구)"/>
      <sheetName val="실행철강하도"/>
      <sheetName val="무늬목판넬단가분석 (2)"/>
      <sheetName val="도급액분석"/>
      <sheetName val="내역"/>
      <sheetName val="건축집계"/>
      <sheetName val="금액내역서"/>
      <sheetName val="#REF"/>
      <sheetName val="1공구(을)"/>
      <sheetName val="Sheet2"/>
      <sheetName val="타일"/>
      <sheetName val="소비자가"/>
      <sheetName val="영종도IBC실행결재"/>
      <sheetName val="하도급정산품의서"/>
      <sheetName val="집계표"/>
      <sheetName val="건축"/>
      <sheetName val="단가조사"/>
      <sheetName val="금호"/>
      <sheetName val="집계"/>
      <sheetName val="0226"/>
      <sheetName val="01"/>
      <sheetName val="유림골조"/>
      <sheetName val="공통부대비"/>
      <sheetName val="SUMMARY"/>
      <sheetName val="총괄"/>
      <sheetName val="선급금지급청구서"/>
      <sheetName val="목표세부명세"/>
      <sheetName val="공문"/>
      <sheetName val="입찰안"/>
      <sheetName val="구산초등학교"/>
      <sheetName val="인사자료총집계"/>
      <sheetName val=" 견적서"/>
      <sheetName val="220 (2)"/>
      <sheetName val="평3"/>
      <sheetName val="일위대가"/>
      <sheetName val="을-ATYPE"/>
      <sheetName val="내역서변경성원"/>
      <sheetName val="연령현황"/>
      <sheetName val="연습"/>
      <sheetName val="데이타"/>
      <sheetName val="식재인부"/>
      <sheetName val="연돌일위집계"/>
      <sheetName val="Breakdown"/>
      <sheetName val="UnitRate"/>
      <sheetName val="6PILE  (돌출)"/>
      <sheetName val="전기 내역서(1차)"/>
      <sheetName val="SG"/>
      <sheetName val="남양주부대"/>
      <sheetName val="Sheet1"/>
      <sheetName val="DATA2000"/>
      <sheetName val="설산1.나"/>
      <sheetName val="본사S"/>
      <sheetName val="전기"/>
      <sheetName val="ELECTRIC"/>
      <sheetName val="SCHEDULE"/>
      <sheetName val="CTEMCOST"/>
      <sheetName val="총물량"/>
      <sheetName val="무늬목판넬단가분석_(2)"/>
      <sheetName val="_견적서"/>
      <sheetName val="220_(2)"/>
      <sheetName val="6PILE__(돌출)"/>
      <sheetName val="전기_내역서(1차)"/>
      <sheetName val="설산1_나"/>
      <sheetName val="금융비용"/>
      <sheetName val="0.0ControlSheet"/>
      <sheetName val="부하계산서"/>
      <sheetName val="현장지지물물량"/>
      <sheetName val="정부노임단가"/>
      <sheetName val="단위세대물량"/>
      <sheetName val="물량표"/>
      <sheetName val="일위대가목차"/>
      <sheetName val="동해title"/>
      <sheetName val="총괄표"/>
      <sheetName val="교수설계"/>
      <sheetName val="공종별집계표 0단계"/>
      <sheetName val="COVER"/>
      <sheetName val="품셈TABLE"/>
      <sheetName val="Total"/>
      <sheetName val="갑지1"/>
      <sheetName val="토목내역서"/>
      <sheetName val="건축내역서"/>
      <sheetName val="기계내역서"/>
      <sheetName val="전기내역서"/>
      <sheetName val="통신내역서"/>
      <sheetName val="소방내역서"/>
      <sheetName val="A-4"/>
      <sheetName val="수량산출"/>
      <sheetName val="공사비증감"/>
      <sheetName val="정산합의서"/>
      <sheetName val="시중노임단가"/>
      <sheetName val="평가데이터"/>
      <sheetName val="Project Brief"/>
      <sheetName val="1-1"/>
      <sheetName val="간접"/>
      <sheetName val="간접비"/>
      <sheetName val="원가계산서(남측)"/>
      <sheetName val="가로등"/>
      <sheetName val="공사내역"/>
      <sheetName val="내역서"/>
      <sheetName val="설계내역서"/>
      <sheetName val="실행"/>
      <sheetName val="PAINT"/>
      <sheetName val="DATA"/>
      <sheetName val="N賃率-職"/>
      <sheetName val="개산공사비"/>
      <sheetName val="노임이"/>
      <sheetName val="6호기"/>
      <sheetName val="선홈통"/>
      <sheetName val="공통비(전체)"/>
      <sheetName val="토목공사"/>
      <sheetName val="새공통(96임금인상기준)"/>
      <sheetName val="비교1"/>
      <sheetName val="유림총괄"/>
      <sheetName val="단가표"/>
      <sheetName val="1ST"/>
      <sheetName val="1공구Ȩ_x0000_ꠀ"/>
      <sheetName val="의뢰서"/>
      <sheetName val="프랜트면허"/>
      <sheetName val="무늬목판넬단가분석_(2)1"/>
      <sheetName val="LIST"/>
      <sheetName val="표"/>
      <sheetName val="참조_세부공종코드"/>
      <sheetName val="아파트 "/>
      <sheetName val="1공구Ȩ"/>
      <sheetName val="Option"/>
      <sheetName val="경량공사물량산출서_05.10.xlsx"/>
      <sheetName val="TRE TABLE"/>
      <sheetName val="3.공통공사대비"/>
      <sheetName val="연수동"/>
      <sheetName val="차액보증"/>
      <sheetName val="갑지(추정)"/>
      <sheetName val="실행내역"/>
      <sheetName val="1.취수장"/>
      <sheetName val="시험연구비상각"/>
      <sheetName val="견적대비표"/>
      <sheetName val="1공구Ȩ_x005f_x0000_ꠀ"/>
      <sheetName val="1공구Ȩ_x005f_x005f_x005f_x0000_ꠀ"/>
      <sheetName val="Sheet4"/>
      <sheetName val="이음정착"/>
      <sheetName val="석공사"/>
      <sheetName val="소요자재"/>
      <sheetName val="조명시설"/>
      <sheetName val="공현기준"/>
      <sheetName val="내역표지"/>
      <sheetName val="부속동"/>
      <sheetName val="200"/>
      <sheetName val="득점현황"/>
      <sheetName val="1공구Ȩ_x005f_x005f_x005f_x005f_x005f_x005f_x005f_x0000_ꠀ"/>
      <sheetName val="일위대가 (호표)"/>
      <sheetName val="와동25-3(변경)"/>
      <sheetName val="조직도"/>
      <sheetName val="인원"/>
      <sheetName val="무늬목판넬단가분석_(2)2"/>
      <sheetName val="_견적서1"/>
      <sheetName val="220_(2)1"/>
      <sheetName val="6PILE__(돌출)1"/>
      <sheetName val="전기_내역서(1차)1"/>
      <sheetName val="설산1_나1"/>
      <sheetName val="0_0ControlSheet"/>
      <sheetName val="공종별집계표_0단계"/>
      <sheetName val="Project_Brief"/>
      <sheetName val="아파트_"/>
      <sheetName val="경량공사물량산출서_05_10_xlsx"/>
      <sheetName val="TRE_TABLE"/>
      <sheetName val="3_공통공사대비"/>
      <sheetName val="1_취수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내역 발주처 양식"/>
      <sheetName val="입찰내역 발주처 제출용"/>
      <sheetName val="입찰내역 내부용"/>
      <sheetName val="직접공사비 본사용"/>
      <sheetName val="입찰품의서(예비입찰)"/>
      <sheetName val="견적기준"/>
      <sheetName val="공통가설 (R1)"/>
      <sheetName val="현관비"/>
      <sheetName val="현장기구조직표 "/>
      <sheetName val="공사개요"/>
      <sheetName val="PROJECT BRIEF(EX.NEW)"/>
      <sheetName val="금융비용"/>
      <sheetName val="01"/>
      <sheetName val="금융"/>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26"/>
      <sheetName val="0412"/>
      <sheetName val="0416"/>
      <sheetName val="0421"/>
      <sheetName val="0422"/>
      <sheetName val="0422 (2)"/>
      <sheetName val="Sign"/>
      <sheetName val="0531(투자지원실)"/>
      <sheetName val="01"/>
      <sheetName val="갑지"/>
      <sheetName val="Good Morning 증권-01"/>
      <sheetName val="금융비용"/>
      <sheetName val="금융"/>
      <sheetName val="실행내역"/>
      <sheetName val="유림콘도"/>
      <sheetName val="유림골조"/>
      <sheetName val="#REF"/>
      <sheetName val="Sheet4"/>
      <sheetName val="입찰내역 발주처 양식"/>
      <sheetName val="예가표"/>
      <sheetName val="0422_(2)"/>
      <sheetName val="Good_Morning_증권-01"/>
      <sheetName val="B"/>
      <sheetName val="Sheet1"/>
      <sheetName val="부하(성남)"/>
      <sheetName val="목표세부명세"/>
      <sheetName val="일반부표"/>
      <sheetName val="소비자가"/>
      <sheetName val="내역서"/>
      <sheetName val="EQT-ESTN"/>
      <sheetName val="차액보증"/>
      <sheetName val="입찰안"/>
      <sheetName val="갑지(추정)"/>
      <sheetName val="0422_(2)1"/>
      <sheetName val="Good_Morning_증권-011"/>
      <sheetName val="입찰내역_발주처_양식"/>
      <sheetName val="개요"/>
      <sheetName val="공사개요"/>
      <sheetName val="합천내역"/>
      <sheetName val="Option"/>
      <sheetName val="공통비(전체)"/>
      <sheetName val="토목공사"/>
      <sheetName val="새공통(96임금인상기준)"/>
      <sheetName val="비교1"/>
      <sheetName val="유림총괄"/>
      <sheetName val="단가표"/>
      <sheetName val="집계표"/>
      <sheetName val="Sheet2"/>
      <sheetName val="0422_(2)2"/>
      <sheetName val="Good_Morning_증권-012"/>
      <sheetName val="입찰내역_발주처_양식1"/>
      <sheetName val="기별(종합)"/>
      <sheetName val="내역"/>
      <sheetName val="SUMMARY"/>
      <sheetName val="Cover"/>
      <sheetName val="연결임시"/>
      <sheetName val="예정(3)"/>
      <sheetName val="동원(3)"/>
      <sheetName val="토목"/>
      <sheetName val="전선 및 전선관"/>
      <sheetName val="품셈"/>
      <sheetName val="간접경상비"/>
      <sheetName val="품셈TABLE"/>
      <sheetName val="토목주소"/>
      <sheetName val="프랜트면허"/>
      <sheetName val="N賃率-職"/>
      <sheetName val="덕전리"/>
      <sheetName val="물량산출서"/>
      <sheetName val="견적대비표"/>
      <sheetName val="1062-X방향 "/>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Sheet4"/>
      <sheetName val="Sheet5"/>
      <sheetName val="계약고증가"/>
      <sheetName val="시행대비제출용"/>
      <sheetName val="시행대비보관용 "/>
      <sheetName val="마산월령동골조물량변경"/>
      <sheetName val="추가물량금액"/>
      <sheetName val="개략골조물량"/>
      <sheetName val="공사비내역(변경)"/>
      <sheetName val="시행대비증가요인 "/>
      <sheetName val="물량집계"/>
      <sheetName val="물량대비"/>
      <sheetName val="단위대비"/>
      <sheetName val="단위집계"/>
      <sheetName val="전체물량대비"/>
      <sheetName val="마산월령"/>
      <sheetName val="시행대비증가요인  (2)"/>
      <sheetName val="Sheet11"/>
      <sheetName val="Sheet12"/>
      <sheetName val="Sheet13"/>
      <sheetName val="Sheet14"/>
      <sheetName val="Sheet15"/>
      <sheetName val="Sheet16"/>
      <sheetName val="대비표(토공1안)"/>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천내역"/>
      <sheetName val="일위"/>
      <sheetName val="일위(PN)"/>
      <sheetName val="설직재-1"/>
      <sheetName val="갑지(추정)"/>
      <sheetName val="일위대가"/>
      <sheetName val="데이타"/>
      <sheetName val="Total"/>
      <sheetName val="집계표(OPTION)"/>
      <sheetName val="I一般比"/>
      <sheetName val="N賃率-職"/>
      <sheetName val="금액내역서"/>
      <sheetName val="6호기"/>
      <sheetName val="수량산출"/>
      <sheetName val="Sheet2"/>
      <sheetName val="김포IO"/>
      <sheetName val="FD"/>
      <sheetName val="약전닥트"/>
      <sheetName val="건축부하"/>
      <sheetName val="처리단락"/>
      <sheetName val="99관저"/>
      <sheetName val="일지-H"/>
      <sheetName val="LD"/>
      <sheetName val="FA설치명세"/>
      <sheetName val="일위대가 "/>
      <sheetName val="FB25JN"/>
      <sheetName val="준공정산"/>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마환경정비1"/>
      <sheetName val="마후문1"/>
      <sheetName val="시행후면적"/>
      <sheetName val="수지예산"/>
      <sheetName val="내역서"/>
      <sheetName val="직재"/>
      <sheetName val="아파트 "/>
      <sheetName val="연돌일위집계"/>
      <sheetName val="CTEMCOST"/>
      <sheetName val="(참고)계정"/>
      <sheetName val="(참고)재무코드"/>
      <sheetName val="재료율"/>
      <sheetName val="Sheet13"/>
      <sheetName val="Sheet14"/>
      <sheetName val="D-경비1"/>
      <sheetName val="집계표"/>
      <sheetName val="TYPE-A"/>
      <sheetName val="TYPE-B"/>
      <sheetName val="단가표"/>
      <sheetName val="갑지"/>
      <sheetName val="프랜트면허"/>
      <sheetName val="토목주소"/>
      <sheetName val="잡비"/>
      <sheetName val="일위목록"/>
      <sheetName val="설계명세서"/>
      <sheetName val="#REF"/>
      <sheetName val="인건비 "/>
      <sheetName val="거래처"/>
      <sheetName val="dt0301"/>
      <sheetName val="dtt0301"/>
      <sheetName val="총괄내역서"/>
      <sheetName val="품목구분"/>
      <sheetName val="위치"/>
      <sheetName val="J直材4"/>
      <sheetName val="40총괄"/>
      <sheetName val="40집계"/>
      <sheetName val="SAM"/>
      <sheetName val="고유코드_설계"/>
      <sheetName val="노임단가표"/>
      <sheetName val="9GNG운반"/>
      <sheetName val="통합배선반내역서"/>
      <sheetName val="정산리스트(서브탭)"/>
      <sheetName val="정산리스트"/>
      <sheetName val="항목"/>
      <sheetName val="항목명"/>
      <sheetName val="2.26"/>
      <sheetName val="표지"/>
      <sheetName val="결과조달"/>
      <sheetName val="조명시설"/>
      <sheetName val="차액보증"/>
      <sheetName val="단"/>
      <sheetName val="설계명세"/>
      <sheetName val="기초단가"/>
      <sheetName val="6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급원가"/>
      <sheetName val="건축도급"/>
      <sheetName val="기안"/>
      <sheetName val="공사개요"/>
      <sheetName val="평단가"/>
      <sheetName val="갑지"/>
      <sheetName val="토목"/>
      <sheetName val="건축"/>
      <sheetName val="설비"/>
      <sheetName val="경상비"/>
      <sheetName val="부대입찰현황"/>
      <sheetName val="견적조건"/>
      <sheetName val="1ST"/>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
      <sheetName val="CTEMCOST"/>
      <sheetName val="SCHEDULE"/>
    </sheetNames>
    <sheetDataSet>
      <sheetData sheetId="0" refreshError="1"/>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관리비"/>
      <sheetName val="내역"/>
      <sheetName val="안전관리비(조명)"/>
      <sheetName val="내역 (2)"/>
      <sheetName val="검약국"/>
      <sheetName val="검청소기"/>
      <sheetName val="검문구"/>
      <sheetName val="Sheet1"/>
      <sheetName val="Sheet2"/>
      <sheetName val="Sheet3"/>
      <sheetName val="합천내역"/>
      <sheetName val="J直材4"/>
      <sheetName val="일위대가(계측기설치)"/>
      <sheetName val="집수정(600-700)"/>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1회) (2)"/>
      <sheetName val="원가계산서 "/>
      <sheetName val="공종별집계표"/>
      <sheetName val="전기 집계표(내역)"/>
      <sheetName val="설비집계표"/>
      <sheetName val="공종별내역서(건축)"/>
      <sheetName val="유림골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관리비"/>
      <sheetName val="내역"/>
      <sheetName val="안전관리비(조명)"/>
      <sheetName val="내역 (2)"/>
      <sheetName val="검약국"/>
      <sheetName val="검청소기"/>
      <sheetName val="검문구"/>
      <sheetName val="Sheet1"/>
      <sheetName val="Sheet2"/>
      <sheetName val="Sheet3"/>
      <sheetName val="집수정(600-700)"/>
      <sheetName val="인건비"/>
      <sheetName val="빗물받이(910-510-410)"/>
      <sheetName val="합천내역"/>
      <sheetName val="__"/>
      <sheetName val="일위대가목차"/>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관리비"/>
      <sheetName val="내역"/>
      <sheetName val="안전관리비(조명)"/>
      <sheetName val="내역 (2)"/>
      <sheetName val="검약국"/>
      <sheetName val="검청소기"/>
      <sheetName val="검문구"/>
      <sheetName val="Sheet1"/>
      <sheetName val="Sheet2"/>
      <sheetName val="Sheet3"/>
      <sheetName val="집수정(600-700)"/>
      <sheetName val="인건비"/>
      <sheetName val="빗물받이(910-510-410)"/>
      <sheetName val="합천내역"/>
      <sheetName val="__"/>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개전략-SECURITY"/>
      <sheetName val="시장점유-SECURITY"/>
      <sheetName val="VXXX"/>
      <sheetName val="표지"/>
      <sheetName val="팀목표"/>
      <sheetName val="팀달성방안"/>
      <sheetName val="Key값"/>
      <sheetName val="99년손익(WS용)"/>
      <sheetName val="수주잔후"/>
      <sheetName val="98년손익"/>
      <sheetName val="합천내역"/>
      <sheetName val="__"/>
      <sheetName val="신우"/>
      <sheetName val="설직재-1"/>
      <sheetName val="수량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개전략-SECURITY"/>
      <sheetName val="시장점유-SECURITY"/>
      <sheetName val="VXXX"/>
      <sheetName val="표지"/>
      <sheetName val="팀목표"/>
      <sheetName val="팀달성방안"/>
      <sheetName val="Key값"/>
      <sheetName val="99년손익(WS용)"/>
      <sheetName val="수주잔후"/>
      <sheetName val="98년손익"/>
      <sheetName val="합천내역"/>
      <sheetName val="__"/>
      <sheetName val="신우"/>
      <sheetName val="설직재-1"/>
      <sheetName val="수량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관리손익계산서"/>
      <sheetName val="매출차이"/>
      <sheetName val="원가율차이"/>
      <sheetName val="이익개선"/>
      <sheetName val="TEST1"/>
      <sheetName val="사전총괄 97.1~7"/>
      <sheetName val="비목별내역"/>
      <sheetName val="실정보고현황  (2)"/>
      <sheetName val="설변,ES"/>
      <sheetName val="금융"/>
      <sheetName val="을"/>
      <sheetName val="금액내역서"/>
      <sheetName val="골조시행"/>
      <sheetName val="연돌일위집계"/>
      <sheetName val="1.우편집중내역서"/>
      <sheetName val="건축집계"/>
      <sheetName val="일위대가"/>
      <sheetName val="DATA"/>
      <sheetName val="참조"/>
      <sheetName val="단가산출1"/>
      <sheetName val="단가산출2"/>
      <sheetName val="0226"/>
      <sheetName val="TYPE-A"/>
      <sheetName val="인사자료총집계"/>
      <sheetName val="1.Tank List W- Short Spec "/>
      <sheetName val="결과조달"/>
      <sheetName val="자판실행"/>
      <sheetName val="공무관리부(7월)"/>
      <sheetName val="패널"/>
      <sheetName val="FORM-0"/>
      <sheetName val="FAB별"/>
      <sheetName val="직재"/>
      <sheetName val="금융비용"/>
      <sheetName val="단가"/>
      <sheetName val="전계가"/>
      <sheetName val="SCHEDULE"/>
      <sheetName val="ELECTRIC"/>
      <sheetName val="본사공가현황"/>
      <sheetName val="프랜트면허"/>
      <sheetName val="내역서"/>
      <sheetName val="#REF"/>
      <sheetName val="공통가설"/>
      <sheetName val="공문"/>
      <sheetName val="예가표"/>
      <sheetName val="집계표"/>
      <sheetName val="SLAB&quot;1&quot;"/>
      <sheetName val="LD"/>
      <sheetName val="전력변경내역"/>
      <sheetName val="COVER"/>
      <sheetName val="CTEMCOST"/>
      <sheetName val="마감사양"/>
      <sheetName val="2000년1차"/>
      <sheetName val="정부노임단가"/>
      <sheetName val="노임단가"/>
      <sheetName val="CODE"/>
      <sheetName val="입찰안"/>
      <sheetName val="LEAD"/>
      <sheetName val="전기"/>
      <sheetName val="유림골조"/>
      <sheetName val="Y-WORK"/>
      <sheetName val="갑지1"/>
      <sheetName val="교통대책내역"/>
      <sheetName val="부속동"/>
      <sheetName val="1-1"/>
      <sheetName val="신규 수주분(사용자 정의)"/>
      <sheetName val="B"/>
      <sheetName val="내역"/>
      <sheetName val="백암비스타내역"/>
      <sheetName val="3F"/>
      <sheetName val="대로근거"/>
      <sheetName val="중로근거"/>
      <sheetName val="인건비 "/>
      <sheetName val="Sheet1"/>
      <sheetName val="설계명세서(선로)"/>
      <sheetName val="사전총괄_97_1~7"/>
      <sheetName val="실정보고현황__(2)"/>
      <sheetName val="업무처리전"/>
      <sheetName val="연습"/>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부속동"/>
      <sheetName val="Macro1"/>
      <sheetName val="Macro2"/>
      <sheetName val="프랜트면허"/>
      <sheetName val="토목주소"/>
    </sheetNames>
    <sheetDataSet>
      <sheetData sheetId="0"/>
      <sheetData sheetId="1" refreshError="1"/>
      <sheetData sheetId="2" refreshError="1"/>
      <sheetData sheetId="3" refreshError="1"/>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추가내역도급기준"/>
      <sheetName val="갑지 (2)"/>
      <sheetName val="대비표"/>
      <sheetName val="추가내역실행기준"/>
      <sheetName val="표지"/>
      <sheetName val="견적기준"/>
      <sheetName val="총괄표"/>
      <sheetName val="내역서"/>
      <sheetName val="#REF"/>
      <sheetName val="갑지(추정)"/>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PN)"/>
      <sheetName val="xxxxxx"/>
      <sheetName val="산출집계"/>
      <sheetName val="산출내역(설)"/>
      <sheetName val="산출내역(PN)"/>
      <sheetName val="산출내역(B)"/>
      <sheetName val="일위(설)"/>
      <sheetName val="설계산출표지"/>
      <sheetName val="SG"/>
      <sheetName val="기둥(원형)"/>
      <sheetName val="견적990322"/>
      <sheetName val="2.대외공문"/>
      <sheetName val="을지"/>
      <sheetName val="통신내역서"/>
      <sheetName val="내역서"/>
      <sheetName val="강남설비산출(97523OK)"/>
      <sheetName val="개략"/>
      <sheetName val="울산시산표"/>
      <sheetName val="일위대가표"/>
      <sheetName val="매립"/>
      <sheetName val="Control"/>
      <sheetName val="수압집계"/>
      <sheetName val="실행내역서 "/>
      <sheetName val="견적대비 견적서"/>
      <sheetName val="대공종"/>
      <sheetName val="engline"/>
      <sheetName val="2_대외공문"/>
      <sheetName val="작성방법"/>
      <sheetName val="대외공문"/>
      <sheetName val="중장기판매계획"/>
      <sheetName val="Sheet1"/>
      <sheetName val="조명투자및환수계획"/>
      <sheetName val="제조중간결과"/>
      <sheetName val="노임단가"/>
      <sheetName val="100.01"/>
      <sheetName val="분기별손익(백만원)"/>
      <sheetName val="우수"/>
      <sheetName val="98지급계획"/>
      <sheetName val="을"/>
      <sheetName val="심사계산"/>
      <sheetName val="심사물량"/>
      <sheetName val="도로정위치부표"/>
      <sheetName val="DB구축"/>
      <sheetName val="도로조사부표"/>
      <sheetName val="재정비내역"/>
      <sheetName val="입력변수"/>
      <sheetName val="지적고시내역"/>
      <sheetName val="카렌스센터계량기설치공사"/>
      <sheetName val="교각계산"/>
      <sheetName val="자재단가표"/>
      <sheetName val="시험장S자로가로등공사"/>
      <sheetName val="조건"/>
      <sheetName val="DATE"/>
      <sheetName val="#REF"/>
      <sheetName val="원가계산서"/>
      <sheetName val="환율"/>
      <sheetName val="간선계산"/>
      <sheetName val="부하계산서"/>
      <sheetName val="신규일위대가"/>
      <sheetName val="일위"/>
      <sheetName val="AS복구"/>
      <sheetName val="중기터파기"/>
      <sheetName val="변수값"/>
      <sheetName val="중기상차"/>
      <sheetName val="EP0618"/>
      <sheetName val="G.R300경비"/>
      <sheetName val="단가표"/>
      <sheetName val="rate"/>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수량산출"/>
      <sheetName val="관급자재"/>
      <sheetName val="변경관급자재"/>
      <sheetName val="투찰추정"/>
      <sheetName val="자재집계(장曬"/>
      <sheetName val="집계표"/>
      <sheetName val="단가표"/>
      <sheetName val="일위대가"/>
      <sheetName val="N賃率-職"/>
      <sheetName val="#REF"/>
      <sheetName val="신우"/>
      <sheetName val="단가일람"/>
      <sheetName val="조경일람"/>
      <sheetName val="Sheet3"/>
      <sheetName val="단위량당중기"/>
      <sheetName val="소형맨홀"/>
      <sheetName val="6PILE  (돌출)"/>
      <sheetName val="갑지1"/>
      <sheetName val="단가산출목록표"/>
      <sheetName val="호표총"/>
      <sheetName val="암거치수표"/>
      <sheetName val="재료집계표빽업"/>
      <sheetName val="암거수리계산서"/>
      <sheetName val="◀암거수리계산조서"/>
      <sheetName val="◀암거위치"/>
      <sheetName val="최종단면▶"/>
      <sheetName val="◀평균높이▶"/>
      <sheetName val="98수문일위"/>
      <sheetName val="단가산출"/>
      <sheetName val="설비"/>
      <sheetName val="기초자료"/>
      <sheetName val="파일의이용"/>
      <sheetName val="조명시설"/>
      <sheetName val="96보완계획7.12"/>
      <sheetName val="수로단위수량"/>
      <sheetName val="토공"/>
      <sheetName val="Sheet5"/>
      <sheetName val="단가"/>
      <sheetName val="시설수량표"/>
      <sheetName val="식재수량표"/>
      <sheetName val="젖지"/>
      <sheetName val="별첨-기계경비 산출목록"/>
      <sheetName val="일위대가(4층원격)"/>
      <sheetName val="8.PILE  (돌출)"/>
      <sheetName val="소포내역 (2)"/>
      <sheetName val="증감내역서"/>
      <sheetName val="CON'C"/>
      <sheetName val="일위대가표"/>
      <sheetName val="수량집계"/>
      <sheetName val="토사(PE)"/>
      <sheetName val="내역서1999.8최종"/>
      <sheetName val="포장절단"/>
      <sheetName val="COST"/>
      <sheetName val="측량요율"/>
      <sheetName val="1안"/>
      <sheetName val="교각계산"/>
      <sheetName val="D-경비1"/>
      <sheetName val="13년 하반기노무비"/>
      <sheetName val="내역서2안"/>
      <sheetName val="부하계산서"/>
      <sheetName val="기계"/>
      <sheetName val="EP0618"/>
      <sheetName val="단가대비표"/>
      <sheetName val="백암비스타내역"/>
      <sheetName val="INPUT"/>
      <sheetName val="장암제_"/>
      <sheetName val="갑지"/>
      <sheetName val="단가조사"/>
      <sheetName val="전체내역서"/>
      <sheetName val="설계예시"/>
      <sheetName val="Macro1"/>
      <sheetName val="날개벽(좌,우=60도-4개)"/>
      <sheetName val="안전시설내역서"/>
      <sheetName val="원가&amp;하도급원가"/>
      <sheetName val="일용노임단가"/>
      <sheetName val="공사자료입력"/>
      <sheetName val="설계예산서(견적서)"/>
      <sheetName val="공통단가"/>
      <sheetName val="운반비"/>
      <sheetName val="사각1,특1호"/>
      <sheetName val="총총괄표"/>
      <sheetName val="품목현황"/>
      <sheetName val="출고대장"/>
      <sheetName val="일위목록"/>
      <sheetName val="갑지(추정)"/>
      <sheetName val="일위(PN)"/>
      <sheetName val="U-TYPE(1)"/>
      <sheetName val="중기일위대가"/>
      <sheetName val="용수로조직"/>
      <sheetName val="타견적(을)"/>
      <sheetName val="기기리스트"/>
      <sheetName val="내역"/>
      <sheetName val="수안보-MBR1"/>
      <sheetName val="단면별연장"/>
      <sheetName val="분수공별 면적"/>
      <sheetName val="관로조직표"/>
      <sheetName val="S12"/>
      <sheetName val="물가대비표"/>
      <sheetName val="요율"/>
      <sheetName val="단"/>
      <sheetName val="견적사양비교표"/>
      <sheetName val="설계개요"/>
      <sheetName val="JUCKEYK"/>
      <sheetName val="SG"/>
      <sheetName val="출입구총집계"/>
      <sheetName val="6공구(당초)"/>
      <sheetName val="토목주소"/>
      <sheetName val="프랜트면허"/>
      <sheetName val="7.PILE  (돌출)"/>
      <sheetName val="복리후생비9월(동방)"/>
      <sheetName val="사회복지관"/>
      <sheetName val="복리"/>
      <sheetName val="경비"/>
      <sheetName val="단가비교표"/>
      <sheetName val="예산서"/>
      <sheetName val="노무비 근거"/>
      <sheetName val="3~7.기성현황"/>
      <sheetName val="1단계"/>
      <sheetName val="설계명세서"/>
      <sheetName val="ⴭⴭⴭⴭⴭ"/>
    </sheetNames>
    <sheetDataSet>
      <sheetData sheetId="0">
        <row r="59">
          <cell r="O59">
            <v>82</v>
          </cell>
        </row>
      </sheetData>
      <sheetData sheetId="1">
        <row r="59">
          <cell r="O59">
            <v>82</v>
          </cell>
        </row>
      </sheetData>
      <sheetData sheetId="2">
        <row r="59">
          <cell r="O59">
            <v>82</v>
          </cell>
        </row>
      </sheetData>
      <sheetData sheetId="3">
        <row r="59">
          <cell r="O59">
            <v>82</v>
          </cell>
        </row>
      </sheetData>
      <sheetData sheetId="4">
        <row r="59">
          <cell r="O59">
            <v>82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기둥상세비교표"/>
      <sheetName val="CFT vs SRC 이찌노헤상무의견"/>
      <sheetName val="CFT vs SRC 보고"/>
      <sheetName val="CFT vs SRC 보고 (2)"/>
      <sheetName val="CFT적용코드비교"/>
      <sheetName val="CFT적용현장견학정리"/>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GAEYO"/>
      <sheetName val="실행내역서 "/>
      <sheetName val="ETC"/>
      <sheetName val="FB25JN"/>
      <sheetName val="MSG 수량"/>
      <sheetName val="#REF"/>
      <sheetName val="A-4"/>
      <sheetName val="자재단가비교표"/>
      <sheetName val="결재갑지"/>
      <sheetName val="일위대가(1)"/>
      <sheetName val="NYS"/>
      <sheetName val="Curves"/>
      <sheetName val="Tables"/>
      <sheetName val="제수"/>
      <sheetName val="공기"/>
      <sheetName val="원가계산"/>
      <sheetName val="금액내역서"/>
      <sheetName val="입찰안"/>
      <sheetName val="INPUT"/>
      <sheetName val="LEGEND"/>
      <sheetName val="PARAMETER"/>
      <sheetName val="기둥비교"/>
      <sheetName val="기본DATA"/>
      <sheetName val="AS포장복구 "/>
      <sheetName val="BSD (2)"/>
      <sheetName val="CAT_5"/>
      <sheetName val="금액"/>
      <sheetName val="내역서"/>
      <sheetName val="일위대가(계측기설치)"/>
      <sheetName val="공사비예산서(토목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추정)"/>
      <sheetName val="Sheet5"/>
      <sheetName val="총괄표"/>
      <sheetName val="Y-WORK"/>
      <sheetName val="주경기-오배수"/>
      <sheetName val="성남여성복지내역"/>
      <sheetName val="연부97-1"/>
      <sheetName val="갑지1"/>
      <sheetName val="공통가설"/>
      <sheetName val="내역서"/>
      <sheetName val="공사비예산서(토목분)"/>
      <sheetName val="견적보고(총액)"/>
      <sheetName val="EKOG10건축"/>
      <sheetName val="단가"/>
      <sheetName val="직노"/>
      <sheetName val="대전(세창동)"/>
      <sheetName val="역T형"/>
      <sheetName val="1.우편집중내역서"/>
      <sheetName val="일위대가"/>
      <sheetName val="현대연수"/>
      <sheetName val="내역"/>
      <sheetName val="입찰안"/>
      <sheetName val="Total"/>
      <sheetName val="부대공"/>
      <sheetName val="9-1차이내역"/>
      <sheetName val="danga"/>
      <sheetName val="ilch"/>
      <sheetName val="1-1"/>
      <sheetName val="2000.05"/>
      <sheetName val="자료입력"/>
      <sheetName val="교각1"/>
      <sheetName val="공사비"/>
      <sheetName val="ITB COST"/>
      <sheetName val="2002년"/>
      <sheetName val="개요"/>
      <sheetName val="gvl"/>
      <sheetName val="dg"/>
      <sheetName val="출자한도"/>
      <sheetName val="단면가정"/>
      <sheetName val="CLAUSE"/>
      <sheetName val="을"/>
      <sheetName val="플랜트 설치"/>
      <sheetName val="원형맨홀수량"/>
      <sheetName val="대비내역"/>
      <sheetName val="H-pile(298x299)"/>
      <sheetName val="H-pile(250x250)"/>
      <sheetName val="실행내역서 "/>
      <sheetName val="교통대책내역"/>
      <sheetName val="Sheet1"/>
      <sheetName val="MOTOR"/>
      <sheetName val="표지"/>
      <sheetName val="노임단가"/>
      <sheetName val="지주목시비량산출서"/>
      <sheetName val="단가조사"/>
      <sheetName val="DATA"/>
      <sheetName val="#REF"/>
      <sheetName val="기존단가 (2)"/>
      <sheetName val="실적raw"/>
      <sheetName val="전체"/>
      <sheetName val="Tables"/>
      <sheetName val="PROJECT BRIEF(EX.NEW)"/>
      <sheetName val="백암비스타내역"/>
      <sheetName val="wall"/>
      <sheetName val="SLAB&quot;1&quot;"/>
      <sheetName val="Sheet2"/>
      <sheetName val="Front"/>
      <sheetName val="건축집계"/>
      <sheetName val="공종"/>
      <sheetName val="국내총괄"/>
      <sheetName val="손익분석"/>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TEL"/>
      <sheetName val="과천MAIN"/>
      <sheetName val="일위대가"/>
      <sheetName val="부대대비"/>
      <sheetName val="냉연집계"/>
      <sheetName val="Sheet3"/>
      <sheetName val="신우"/>
      <sheetName val="대비"/>
      <sheetName val="내역서(총)"/>
      <sheetName val="교각계산"/>
      <sheetName val="plan&amp;section of foundation"/>
      <sheetName val="노원열병합  건축공사기성내역서"/>
      <sheetName val="민속촌메뉴"/>
      <sheetName val="수량산출서"/>
      <sheetName val="업무"/>
      <sheetName val="code"/>
      <sheetName val="주소록"/>
      <sheetName val="DATE"/>
      <sheetName val="sheets"/>
      <sheetName val="예산M12A"/>
      <sheetName val="일위대가목차"/>
      <sheetName val="노임단가"/>
      <sheetName val="경비_원본"/>
      <sheetName val="직재"/>
      <sheetName val="FANDBS"/>
      <sheetName val="GRDATA"/>
      <sheetName val="SHAFTDBSE"/>
      <sheetName val="감가상각"/>
      <sheetName val="J直材4"/>
      <sheetName val="자재단가비교표"/>
      <sheetName val="N賃率-職"/>
      <sheetName val="도"/>
      <sheetName val="공사현황"/>
      <sheetName val="설계조건"/>
      <sheetName val="직노"/>
      <sheetName val="경산"/>
      <sheetName val="Sheet2"/>
      <sheetName val="소비자가"/>
      <sheetName val="합천내역"/>
      <sheetName val="1안"/>
      <sheetName val="음료실행"/>
      <sheetName val="APT내역"/>
      <sheetName val="부대시설"/>
      <sheetName val="기둥(원형)"/>
      <sheetName val="Sheet1"/>
      <sheetName val="입찰안"/>
      <sheetName val="TOTAL"/>
      <sheetName val="전기일위대가"/>
      <sheetName val="공사원가계산서"/>
      <sheetName val="터널조도"/>
      <sheetName val="실행내역서 "/>
      <sheetName val="부하계산서"/>
      <sheetName val="CT "/>
      <sheetName val="노임"/>
      <sheetName val="ABUT수량-A1"/>
      <sheetName val="발신정보"/>
      <sheetName val="기본일위"/>
      <sheetName val="2F 회의실견적(5_14 일대)"/>
      <sheetName val="NOMUBI"/>
      <sheetName val="sw1"/>
      <sheetName val="실행철강하도"/>
      <sheetName val="단가비교표"/>
      <sheetName val="동원(3)"/>
      <sheetName val="예정(3)"/>
      <sheetName val="인건-측정"/>
      <sheetName val="조도계산서 (도서)"/>
      <sheetName val="동력부하(도산)"/>
      <sheetName val="명세서"/>
      <sheetName val="20관리비율"/>
      <sheetName val="C-노임단가"/>
      <sheetName val="danga"/>
      <sheetName val="ilch"/>
      <sheetName val="Sheet14"/>
      <sheetName val="Sheet13"/>
      <sheetName val="유림골조"/>
      <sheetName val="6호기"/>
      <sheetName val="재집"/>
      <sheetName val="견적서"/>
      <sheetName val="단가조사"/>
      <sheetName val="을"/>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개요"/>
      <sheetName val="DB단가"/>
      <sheetName val="조명시설"/>
      <sheetName val="예산변경사항"/>
      <sheetName val="세부내역"/>
      <sheetName val="정공공사"/>
      <sheetName val="Sheet5"/>
      <sheetName val="갑지"/>
      <sheetName val="인건비"/>
      <sheetName val="BID"/>
      <sheetName val="공사내역"/>
      <sheetName val="DATA"/>
      <sheetName val="내역"/>
      <sheetName val="LEGEND"/>
      <sheetName val="갑지(추정)"/>
      <sheetName val="을지"/>
      <sheetName val="DB"/>
      <sheetName val="UserData"/>
      <sheetName val="환율"/>
      <sheetName val="화재 탐지 설비"/>
      <sheetName val="工완성공사율"/>
      <sheetName val="Y-WORK"/>
      <sheetName val="11.단가비교표_"/>
      <sheetName val="16.기계경비산출내역_"/>
      <sheetName val="조경"/>
      <sheetName val="본장"/>
      <sheetName val="건축내역"/>
      <sheetName val="1단계"/>
      <sheetName val="최종갑지"/>
      <sheetName val="sum1 (2)"/>
      <sheetName val="견적정보"/>
      <sheetName val="PANEL_중량산출"/>
      <sheetName val="노원열병합__건축공사기성내역서"/>
      <sheetName val="plan&amp;section_of_foundation"/>
      <sheetName val="FB25JN"/>
      <sheetName val="년도별실"/>
      <sheetName val="설직재-1"/>
      <sheetName val="도체종-상수표"/>
      <sheetName val="계산서(곡선부)"/>
      <sheetName val="-치수표(곡선부)"/>
      <sheetName val="원가계산서"/>
      <sheetName val="1.설계조건"/>
      <sheetName val="LOPCALC"/>
      <sheetName val="EACT10"/>
      <sheetName val="기성금내역서"/>
      <sheetName val="일위단가"/>
      <sheetName val="단가표"/>
      <sheetName val="OPT7"/>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CP-E2 (품셈표)"/>
      <sheetName val="U-TYPE(1)"/>
      <sheetName val="설비"/>
      <sheetName val="종배수관"/>
      <sheetName val="조도계산(1)"/>
      <sheetName val="품목납기"/>
      <sheetName val="전차선로 물량표"/>
      <sheetName val="일위대가목록"/>
      <sheetName val="와동25-3(변경)"/>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K1자재(3차등)"/>
      <sheetName val="자재단가"/>
      <sheetName val="덕전리"/>
      <sheetName val="선급금신청서"/>
      <sheetName val="실행비교"/>
      <sheetName val="CT_"/>
      <sheetName val="2F_회의실견적(5_14_일대)"/>
      <sheetName val="조도계산서_(도서)"/>
      <sheetName val="96물가_CODE"/>
      <sheetName val="CP-E2_(품셈표)"/>
      <sheetName val="여과지동"/>
      <sheetName val="기초자료"/>
      <sheetName val="1000 DB구축 부표"/>
      <sheetName val="제-노임"/>
      <sheetName val="제직재"/>
      <sheetName val="CONCRETE"/>
      <sheetName val="부하LOAD"/>
      <sheetName val="데이타"/>
      <sheetName val="일위대가(1)"/>
      <sheetName val="11월 가격"/>
      <sheetName val="연수동"/>
      <sheetName val="청천내"/>
      <sheetName val="6PILE  (돌출)"/>
      <sheetName val="현금예금"/>
      <sheetName val="Sheet9"/>
      <sheetName val="신규 수주분(사용자 정의)"/>
      <sheetName val="소상 &quot;1&quot;"/>
      <sheetName val="차액보증"/>
      <sheetName val="10월가격"/>
      <sheetName val="원형1호맨홀토공수량"/>
      <sheetName val="정부노임단가"/>
      <sheetName val="철거산출근거"/>
      <sheetName val="기계경비산출기준"/>
      <sheetName val="단가산출(변경없음)"/>
      <sheetName val="GAEYO"/>
      <sheetName val="타견적1"/>
      <sheetName val="타견적2"/>
      <sheetName val="타견적3"/>
      <sheetName val="견적대비 견적서"/>
      <sheetName val="내역서1999.8최종"/>
      <sheetName val="사통"/>
      <sheetName val="밸브설치"/>
      <sheetName val="금액집계"/>
      <sheetName val="통신원가"/>
      <sheetName val="터파기및재료"/>
      <sheetName val="원본(갑지)"/>
      <sheetName val="판매96"/>
      <sheetName val="원가"/>
      <sheetName val="운반"/>
      <sheetName val="UR2-Calculation"/>
      <sheetName val="단"/>
      <sheetName val="copy"/>
      <sheetName val="부속동"/>
      <sheetName val="공사개요(좌)"/>
      <sheetName val="직공비"/>
      <sheetName val="매입세율"/>
      <sheetName val="공사개요"/>
      <sheetName val="Sheet7"/>
      <sheetName val="어음광고주"/>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집계표"/>
      <sheetName val="VE절감"/>
      <sheetName val="물량표S"/>
      <sheetName val="금액내역서"/>
      <sheetName val="물가시세"/>
      <sheetName val="전기"/>
      <sheetName val="ITEM"/>
      <sheetName val="type-F"/>
      <sheetName val="7.1 자재단가표(케이블)"/>
      <sheetName val="기성"/>
      <sheetName val="dtxl"/>
      <sheetName val="LOAD-46"/>
      <sheetName val="부하(성남)"/>
      <sheetName val="토공계산서(부체도로)"/>
      <sheetName val="FPA"/>
      <sheetName val="순수개발"/>
      <sheetName val="Data Vol"/>
      <sheetName val="차수"/>
      <sheetName val="공통가설"/>
      <sheetName val="전체"/>
      <sheetName val="Galaxy 소비자가격표"/>
      <sheetName val="CTEMCOST"/>
      <sheetName val="날개벽수량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9GNG운반"/>
      <sheetName val="준검 내역서"/>
      <sheetName val="T13(P68~72,78)"/>
      <sheetName val="2"/>
      <sheetName val="여방토공 "/>
      <sheetName val="가로등기초"/>
      <sheetName val="BASIC (2)"/>
      <sheetName val="백암비스타내역"/>
      <sheetName val="dt0301"/>
      <sheetName val="dtt0301"/>
      <sheetName val="목록"/>
      <sheetName val="내부부하"/>
      <sheetName val="입출재고현황 (2)"/>
      <sheetName val="심사계산"/>
      <sheetName val="심사물량"/>
      <sheetName val="첨부파일"/>
      <sheetName val="단면가정"/>
      <sheetName val="실행"/>
      <sheetName val="화재_탐지_설비"/>
      <sheetName val="제잡비"/>
      <sheetName val="산출내역서집계표"/>
      <sheetName val="플랜트 설치"/>
      <sheetName val="교대(A1-A2)"/>
      <sheetName val="공사비집계"/>
      <sheetName val="건축"/>
      <sheetName val="B(함)일반수량"/>
      <sheetName val="산출근거"/>
      <sheetName val="기계경비(시간당)"/>
      <sheetName val="램머"/>
      <sheetName val="내역서 (2)"/>
      <sheetName val="총괄내역서"/>
      <sheetName val="단가산출"/>
      <sheetName val="환경평가"/>
      <sheetName val="인구"/>
      <sheetName val="배수관공"/>
      <sheetName val="Sheet1 (2)"/>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7내역"/>
      <sheetName val="기계내역"/>
      <sheetName val="소상_&quot;1&quot;"/>
      <sheetName val="건축원가계산서"/>
      <sheetName val="설계내역(2001)"/>
      <sheetName val="본체"/>
      <sheetName val="토목"/>
      <sheetName val="Oper Amount"/>
      <sheetName val="실적단가"/>
      <sheetName val="일위대가_복합"/>
      <sheetName val="일위대가_서비스"/>
      <sheetName val="장비집계"/>
      <sheetName val="8.PILE  (돌출)"/>
      <sheetName val="임차품의(농조)"/>
      <sheetName val="실행내역"/>
      <sheetName val="조도계산서 _도서_"/>
      <sheetName val="원가 (2)"/>
      <sheetName val="대치판정"/>
      <sheetName val="rate"/>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DRUM"/>
      <sheetName val="표지판단위"/>
      <sheetName val="설계"/>
      <sheetName val="품산출서"/>
      <sheetName val="BUS제원1"/>
      <sheetName val="담장산출"/>
      <sheetName val="BOX"/>
      <sheetName val="건축내역서"/>
      <sheetName val="실정공사비단가표"/>
      <sheetName val="PROCESS"/>
      <sheetName val="일위대가(계측기설치)"/>
      <sheetName val="말뚝지지력산정"/>
      <sheetName val="예산대비"/>
      <sheetName val="공문"/>
      <sheetName val="NEYOK"/>
      <sheetName val="외주가공"/>
      <sheetName val="7단가"/>
      <sheetName val="1-1"/>
      <sheetName val="차도조도계산"/>
      <sheetName val="단가조사서"/>
      <sheetName val="목차"/>
      <sheetName val="간지"/>
      <sheetName val="간선계산"/>
      <sheetName val="소업1교"/>
      <sheetName val="sub"/>
      <sheetName val="노무비 근거"/>
      <sheetName val="품목"/>
      <sheetName val="AV시스템"/>
      <sheetName val="C1"/>
      <sheetName val="기성내역서표지"/>
      <sheetName val="(A)내역서"/>
      <sheetName val="값"/>
      <sheetName val="횡 연장"/>
      <sheetName val="호표"/>
      <sheetName val="공사비명세서"/>
      <sheetName val="지수"/>
      <sheetName val="일위대가표"/>
      <sheetName val="자료"/>
      <sheetName val="약품공급2"/>
      <sheetName val="배수내역 (2)"/>
      <sheetName val="협조전"/>
      <sheetName val="11"/>
      <sheetName val="CB"/>
      <sheetName val="단위수량"/>
      <sheetName val="변경갑지"/>
      <sheetName val="증감(갑지)"/>
      <sheetName val="손익차9월2"/>
      <sheetName val="단가"/>
      <sheetName val="견내"/>
      <sheetName val="매립"/>
      <sheetName val="단위중량"/>
      <sheetName val="DLA"/>
      <sheetName val=" 견적서"/>
      <sheetName val="변압기 및 발전기 용량"/>
      <sheetName val="cost"/>
      <sheetName val="상승노임"/>
      <sheetName val="변화치수"/>
      <sheetName val="우각부보강"/>
      <sheetName val="수량산출서 갑지"/>
      <sheetName val=" HIT-&gt;HMC 견적(3900)"/>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시행후면적"/>
      <sheetName val="수지예산"/>
      <sheetName val="단가대비"/>
      <sheetName val="소요자재"/>
      <sheetName val="ROOF(ALKALI)"/>
      <sheetName val="일위대가(4층원격)"/>
      <sheetName val="건축집계표"/>
      <sheetName val="단가표 "/>
      <sheetName val="FACTOR"/>
      <sheetName val="Cost bd-&quot;A&quot;"/>
      <sheetName val="총괄"/>
      <sheetName val="공사비"/>
      <sheetName val="OPT"/>
      <sheetName val="SV"/>
      <sheetName val="99총공사내역서"/>
      <sheetName val="1공구(을)"/>
      <sheetName val="XL4Poppy"/>
      <sheetName val="List"/>
      <sheetName val="CHITIET VL-NC"/>
      <sheetName val="DON GIA"/>
      <sheetName val="MOTOR"/>
      <sheetName val="참고"/>
      <sheetName val="7.경제성결과"/>
      <sheetName val="FRP내역서"/>
      <sheetName val="부대내역"/>
      <sheetName val="실행내역서_"/>
      <sheetName val="3련 BOX"/>
      <sheetName val="도근좌표"/>
      <sheetName val="입상내역"/>
      <sheetName val="FAB별"/>
      <sheetName val="견적(갑지)"/>
      <sheetName val="계약내력"/>
      <sheetName val="I.설계조건"/>
      <sheetName val="재1"/>
      <sheetName val="자재조사표(참고용)"/>
      <sheetName val="품셈집계표"/>
      <sheetName val="일반부표집계표"/>
      <sheetName val="전선 및 전선관"/>
      <sheetName val="청주(철골발주의뢰서)"/>
      <sheetName val="정렬"/>
      <sheetName val="분전함신설"/>
      <sheetName val="접지1종"/>
      <sheetName val="자재테이블"/>
      <sheetName val="산출금액내역"/>
      <sheetName val="A-4"/>
      <sheetName val="실행간접비용"/>
      <sheetName val="토사(PE)"/>
      <sheetName val="Ekog10"/>
      <sheetName val="코드표"/>
      <sheetName val="기초단가"/>
      <sheetName val="가격표"/>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기초자료입력"/>
      <sheetName val="공주-교대(A1)"/>
      <sheetName val="연령현황"/>
      <sheetName val="Baby일위대가"/>
      <sheetName val="맨홀토공"/>
      <sheetName val="DATA1"/>
      <sheetName val="자판실행"/>
      <sheetName val="목표세부명세"/>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분류작업"/>
      <sheetName val="기본자료"/>
      <sheetName val="2002상반기노임기준"/>
      <sheetName val="원형맨홀수량"/>
      <sheetName val="기기리스트"/>
      <sheetName val="01"/>
      <sheetName val="연돌일위집계"/>
      <sheetName val="자재"/>
      <sheetName val="시행예산"/>
      <sheetName val="수량집계"/>
      <sheetName val="수량산출서 (2)"/>
      <sheetName val="DHEQSUPT"/>
      <sheetName val="원가입력"/>
      <sheetName val="교통대책내역"/>
      <sheetName val="Customer Databas"/>
      <sheetName val="설계명세서"/>
      <sheetName val="__"/>
      <sheetName val="DIAPHRAGM"/>
      <sheetName val="공종별내역서"/>
      <sheetName val="물량산출근거"/>
      <sheetName val="설계예산서(2016년 보안등 신설공사 단가계약-).xls"/>
      <sheetName val="원계약서"/>
      <sheetName val="총괄내역"/>
      <sheetName val="우수"/>
      <sheetName val="CATV"/>
      <sheetName val="CAL"/>
      <sheetName val="COVER-P"/>
      <sheetName val="3BL공동구 수량"/>
      <sheetName val="수안보-MBR1"/>
      <sheetName val="L형 옹벽"/>
      <sheetName val="샘플표지"/>
      <sheetName val="물가연동제"/>
      <sheetName val="1. 설계조건 2.단면가정 3. 하중계산"/>
      <sheetName val="DATA 입력란"/>
      <sheetName val="금융비용"/>
      <sheetName val="주안3차A-A"/>
      <sheetName val="일위대가1"/>
      <sheetName val="원형측구(B-type)"/>
      <sheetName val="총괄표"/>
      <sheetName val="암거공"/>
      <sheetName val="배수통관(좌)"/>
      <sheetName val="콘_재료분리(1)"/>
      <sheetName val="최종견"/>
      <sheetName val="sun"/>
      <sheetName val="예산M11A"/>
      <sheetName val="자료입력"/>
      <sheetName val="경사수로"/>
      <sheetName val="D16"/>
      <sheetName val="D25"/>
      <sheetName val="D22"/>
      <sheetName val="9호관로"/>
      <sheetName val="매크로"/>
      <sheetName val="15100"/>
      <sheetName val="현장지지물물량"/>
      <sheetName val="두앙"/>
      <sheetName val="주요측점"/>
      <sheetName val="유림총괄"/>
      <sheetName val="BOQ(전체)"/>
      <sheetName val="암거"/>
      <sheetName val="포장공"/>
      <sheetName val="배수공"/>
      <sheetName val="위치조서"/>
      <sheetName val="전체현황"/>
      <sheetName val="시화점실행"/>
      <sheetName val="__MAIN"/>
      <sheetName val="회로내역(승인)"/>
      <sheetName val="안정검토(온1)"/>
      <sheetName val="관급"/>
      <sheetName val="투찰(하수)"/>
      <sheetName val="Site Expenses"/>
      <sheetName val="TYPE-A"/>
      <sheetName val="Controls"/>
      <sheetName val="기성내역서"/>
      <sheetName val="AHU집계"/>
      <sheetName val="INPUT"/>
      <sheetName val="Macro(차단기)"/>
      <sheetName val="BQ(실행)"/>
      <sheetName val="JUCK"/>
      <sheetName val="요약&amp;결과"/>
      <sheetName val="배관배선 단가조사"/>
      <sheetName val="일위대가집계"/>
      <sheetName val="4안전율"/>
      <sheetName val="본실행경비"/>
      <sheetName val="맨홀토공산출"/>
      <sheetName val="000000"/>
      <sheetName val="총내역서"/>
      <sheetName val="경관내역"/>
      <sheetName val="가로등내역"/>
      <sheetName val="영상수량산출"/>
      <sheetName val="참조"/>
      <sheetName val="안정계산"/>
      <sheetName val="집계"/>
      <sheetName val="작업일정"/>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재료비"/>
      <sheetName val="보온자재단가표"/>
      <sheetName val="단가대비표 표지"/>
      <sheetName val="2000시행"/>
      <sheetName val="해상PCB"/>
      <sheetName val="출입자명단"/>
      <sheetName val="뚝토공"/>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소운반"/>
      <sheetName val="Macro(전선)"/>
      <sheetName val="총요약서"/>
      <sheetName val="PIPE"/>
      <sheetName val="FLANGE"/>
      <sheetName val="VALVE"/>
      <sheetName val="경관수량산출"/>
      <sheetName val="가로등수량산출"/>
      <sheetName val="영상단가대비표 "/>
      <sheetName val="경관단가대비표"/>
      <sheetName val="배관"/>
      <sheetName val=" 냉각수펌프"/>
      <sheetName val="1-3.조건,바닥판 "/>
      <sheetName val="첨부1-1"/>
      <sheetName val="8-1"/>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교차구"/>
      <sheetName val="대전-교대(A1-A2)"/>
      <sheetName val="물가"/>
      <sheetName val="COVER"/>
      <sheetName val="일보"/>
      <sheetName val="기력고압전동기"/>
      <sheetName val="OH공량old"/>
      <sheetName val="1을"/>
      <sheetName val="예시 (수정 및 삭제금지)"/>
      <sheetName val="예산내역서"/>
      <sheetName val="몰탈재료산출"/>
      <sheetName val="G.R300경비"/>
      <sheetName val="사전공사"/>
      <sheetName val="3.공통공사대비"/>
      <sheetName val="TABLE DB"/>
      <sheetName val="쌍용 data base"/>
      <sheetName val="guard(mac)"/>
      <sheetName val="추가예산"/>
      <sheetName val="Sheet4"/>
      <sheetName val="기초안정검토"/>
      <sheetName val="산수배수"/>
      <sheetName val="각종양식"/>
      <sheetName val="지주목시비량산출서"/>
      <sheetName val="우棌"/>
      <sheetName val="총_x0000_ϭ"/>
      <sheetName val="우륀"/>
      <sheetName val="식재ط"/>
      <sheetName val="1,2공구원가계산서"/>
      <sheetName val="2공구산출내역"/>
      <sheetName val="1공구산출내역서"/>
      <sheetName val="Proposal"/>
      <sheetName val="단위수량산출"/>
      <sheetName val="배수공 시멘트 및 골재량 산출"/>
      <sheetName val="원가계산하도"/>
      <sheetName val="총_x0002__x0000_"/>
      <sheetName val="우배수"/>
      <sheetName val="설명"/>
      <sheetName val="wing"/>
      <sheetName val="98비정기소모"/>
      <sheetName val="TYPE1"/>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단면치수"/>
      <sheetName val="입찰견적보고서"/>
      <sheetName val="일반공사"/>
      <sheetName val="사  업  비  수  지  예  산  서"/>
      <sheetName val="암거(내역)"/>
      <sheetName val="VENDOR LIST"/>
      <sheetName val="일위목차"/>
      <sheetName val="24.보증금(전신전화가입권)"/>
      <sheetName val="계정code"/>
      <sheetName val="시산표"/>
      <sheetName val="비교1"/>
      <sheetName val="오존실배관내역"/>
      <sheetName val="특별교실"/>
      <sheetName val="EPro"/>
      <sheetName val="옹벽1"/>
      <sheetName val="BSD (2)"/>
      <sheetName val="CALCULATION"/>
      <sheetName val="직접인건비"/>
      <sheetName val="기초공"/>
      <sheetName val="물량표"/>
      <sheetName val="평가데이터"/>
      <sheetName val="통합"/>
      <sheetName val="토적표"/>
      <sheetName val="Front"/>
      <sheetName val="사용성검토"/>
      <sheetName val="깨기수량"/>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SW개발대상목록(기능점수)"/>
      <sheetName val="9.1지하2층하부보"/>
      <sheetName val="anchor"/>
      <sheetName val="서울대규장각_가시설흙막이_"/>
      <sheetName val="40총괄"/>
      <sheetName val="40집계"/>
      <sheetName val="주식"/>
      <sheetName val="본사공가현황"/>
      <sheetName val="횡배수관재료-"/>
      <sheetName val="계산서(직선부)"/>
      <sheetName val="포장재료집계표"/>
      <sheetName val="콘크리트측구연장"/>
      <sheetName val="-몰탈콘크리트"/>
      <sheetName val="-배수구조물공토공"/>
      <sheetName val="3.현장배치"/>
      <sheetName val="마산방향"/>
      <sheetName val="사리부설"/>
      <sheetName val="요율"/>
      <sheetName val="일위집계(기존)"/>
      <sheetName val="제경비"/>
      <sheetName val="내역서(삼호)"/>
      <sheetName val="규격"/>
      <sheetName val="입고장부 (4)"/>
      <sheetName val="견적보고(총액)"/>
      <sheetName val="공사손익실적"/>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11.자재단가"/>
      <sheetName val="NEGO"/>
      <sheetName val="직접경비"/>
      <sheetName val="물가자료"/>
      <sheetName val="부대집계1"/>
      <sheetName val="가도단위"/>
      <sheetName val="C.배수관공"/>
      <sheetName val="비용"/>
      <sheetName val="4.2.1 마루높이 검토"/>
      <sheetName val="타견적(을)"/>
      <sheetName val="SANTOGO"/>
      <sheetName val="SANBAISU"/>
      <sheetName val="사업수지"/>
      <sheetName val="식재품셈"/>
      <sheetName val="총蚨ϖ"/>
      <sheetName val="총蓨ώ"/>
      <sheetName val="총벝l"/>
      <sheetName val="총벝ê"/>
      <sheetName val="단락전류-A"/>
      <sheetName val="골재집계"/>
      <sheetName val="공종별 집계"/>
      <sheetName val="호안공"/>
      <sheetName val="공통(20-91)"/>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23"/>
      <sheetName val="총ꊐ˕"/>
      <sheetName val="TARGET"/>
      <sheetName val="기본DATA"/>
      <sheetName val="원본"/>
      <sheetName val="관로공표지"/>
      <sheetName val="역T형교대(말뚝기초)"/>
      <sheetName val="총"/>
      <sheetName val="총_x0010__x0000_"/>
      <sheetName val="3BL공동구 수_x0000_"/>
      <sheetName val="3BL공동구 수嚠"/>
      <sheetName val="3BL공동구 수吐"/>
      <sheetName val="교량"/>
      <sheetName val="산출내역서"/>
      <sheetName val="전기일위목록"/>
      <sheetName val="구조물터파기수량집계"/>
      <sheetName val="6공구(당초)"/>
      <sheetName val="이름정의"/>
      <sheetName val="토공"/>
      <sheetName val="시설물일위"/>
      <sheetName val="Calcs"/>
      <sheetName val="구천"/>
      <sheetName val="실행예산서"/>
      <sheetName val="I_설계조건"/>
      <sheetName val="근생APT-신마감"/>
      <sheetName val="복지관_FIART"/>
      <sheetName val="근생APT-FIART"/>
      <sheetName val="근생-FIART"/>
      <sheetName val="sheet10"/>
      <sheetName val="전기자료"/>
      <sheetName val="단면 (2)"/>
      <sheetName val="basic_info"/>
      <sheetName val="실행내역서_1"/>
      <sheetName val="예시_(수정_및_삭제금지)"/>
      <sheetName val="CHITIET_VL-NC"/>
      <sheetName val="DON_GIA"/>
      <sheetName val="7_경제성결과"/>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STEEL BOX 단면설계(SEC.8)"/>
      <sheetName val="표지 (2)"/>
      <sheetName val="진행 DATA (2)"/>
      <sheetName val="품의양"/>
      <sheetName val="우수공"/>
      <sheetName val="woo(mac)"/>
      <sheetName val="잔공사현황"/>
      <sheetName val="지급자재조서"/>
      <sheetName val="95년12월말"/>
      <sheetName val="설계내역"/>
      <sheetName val="8-3기계경비"/>
      <sheetName val="계수시트"/>
      <sheetName val="종합단가표"/>
      <sheetName val="05년"/>
      <sheetName val="3.CCTV설비공사"/>
      <sheetName val="총肸"/>
      <sheetName val="총Ῐᅯ"/>
      <sheetName val="총缀⇐"/>
      <sheetName val="총葨ù"/>
      <sheetName val="총_x0005__x0000_"/>
      <sheetName val="총䮘໪"/>
      <sheetName val="유지관_x0000_"/>
      <sheetName val="총ꘓÀ"/>
      <sheetName val="총鎠ັ"/>
      <sheetName val="총㳨⎱"/>
      <sheetName val="총౐ʥ"/>
      <sheetName val="총ꊐʮ"/>
      <sheetName val="안정검토(온1"/>
      <sheetName val="안정검토(온1렷"/>
      <sheetName val="총_xdfcc_"/>
      <sheetName val="암거ၒ"/>
      <sheetName val="수량산출서-2"/>
      <sheetName val="빗물받이(910-510-410)"/>
      <sheetName val="F4-F7"/>
      <sheetName val="FOOTING단면력"/>
      <sheetName val="경비2내역"/>
      <sheetName val="내역_ver1.0"/>
      <sheetName val="일위총괄표"/>
      <sheetName val="증감내역서"/>
      <sheetName val="범례표"/>
      <sheetName val="투찰"/>
      <sheetName val="기계경비일람"/>
      <sheetName val="분양가표"/>
      <sheetName val="교량data"/>
      <sheetName val="일반수량총괄집계"/>
      <sheetName val="CVT산정"/>
      <sheetName val="b"/>
      <sheetName val="군자4교하부-Ö_x0000_"/>
      <sheetName val="회사기초자료"/>
      <sheetName val="단漰_x001d_潼"/>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H-PILE수량집계"/>
      <sheetName val="하도관리"/>
      <sheetName val="확약서"/>
      <sheetName val="석축설면"/>
      <sheetName val="초기화면"/>
      <sheetName val="중기단가목록"/>
      <sheetName val="설계내역서"/>
      <sheetName val="일위내역"/>
      <sheetName val="1.개요"/>
      <sheetName val="총焘ʒ"/>
      <sheetName val="총̉"/>
      <sheetName val="우_xdb4a_"/>
      <sheetName val="토적"/>
      <sheetName val="노무단가"/>
      <sheetName val="EQ-R1"/>
      <sheetName val="수목단가"/>
      <sheetName val="시설수량표"/>
      <sheetName val="식재수량표"/>
      <sheetName val="설계서을"/>
      <sheetName val="가압장구체수량산출서"/>
      <sheetName val="단 box"/>
      <sheetName val="간접"/>
      <sheetName val="금주1교"/>
      <sheetName val="철근량"/>
      <sheetName val="신림자금"/>
      <sheetName val=" 총괄표"/>
      <sheetName val="기초분물량표"/>
      <sheetName val="설치물량표"/>
      <sheetName val="철거분물량표"/>
      <sheetName val="원설계"/>
      <sheetName val="수량"/>
      <sheetName val="부표단가,총괄표"/>
      <sheetName val="진고설계"/>
      <sheetName val="벽산건설"/>
      <sheetName val="FORM-0"/>
      <sheetName val="현장식당(1)"/>
      <sheetName val="양수장"/>
      <sheetName val="양수장내역"/>
      <sheetName val="품셈TABLE"/>
      <sheetName val="시점교대"/>
      <sheetName val="총괄BOQ"/>
      <sheetName val="내역(전체)"/>
      <sheetName val="입력"/>
      <sheetName val="TEST1"/>
      <sheetName val="내역서01"/>
      <sheetName val="INFO"/>
      <sheetName val="지장물C"/>
      <sheetName val="투찰금액"/>
      <sheetName val="암거날개벽"/>
      <sheetName val="가시설단위수량"/>
      <sheetName val="eq_data"/>
      <sheetName val="현장관리비"/>
      <sheetName val="1.2.1 마루높이결정"/>
      <sheetName val="제품별"/>
      <sheetName val="집수정(600-700)"/>
      <sheetName val="부적합유형"/>
      <sheetName val="부적합 유형"/>
      <sheetName val="데이터"/>
      <sheetName val=" 내역"/>
      <sheetName val="공내역"/>
      <sheetName val="[TOTAL.xls]______D_2001_______3"/>
      <sheetName val="[TOTAL.xls]______D_2001_______2"/>
      <sheetName val="[TOTAL.xls]______D_2001_______4"/>
      <sheetName val="REINF."/>
      <sheetName val="SKETCH"/>
      <sheetName val="LOADS"/>
      <sheetName val="design criteria"/>
      <sheetName val="CHECK1"/>
      <sheetName val="Bill 2.2 Villa 2 beds"/>
      <sheetName val="一発シート"/>
      <sheetName val="노무비(전지2기)"/>
      <sheetName val="노임단가표"/>
      <sheetName val="소일위대가코드표"/>
      <sheetName val="날개벽(시점좌측)"/>
      <sheetName val="내역(입찰)"/>
      <sheetName val="건축공사 집계표"/>
      <sheetName val="골조"/>
      <sheetName val="외천교"/>
      <sheetName val="지사인원사무실"/>
      <sheetName val="DOGI"/>
      <sheetName val="원가서"/>
      <sheetName val="물가시세표"/>
      <sheetName val="감액총괄표"/>
      <sheetName val="내역(영일)"/>
      <sheetName val="관람석제출"/>
      <sheetName val="총집계표"/>
      <sheetName val="공양식"/>
      <sheetName val="골조시행"/>
      <sheetName val="BOX1"/>
      <sheetName val="제안서입력"/>
      <sheetName val="절감계산"/>
      <sheetName val="전체내역 (2)"/>
      <sheetName val="c_balju"/>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설계산출기초"/>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안정검토(온1瀀"/>
      <sheetName val="안정검토(온1瀕"/>
      <sheetName val="식재퀀濟叏"/>
      <sheetName val="식재က"/>
      <sheetName val="식재Ⴒ꿦휅"/>
      <sheetName val="설계조정율"/>
      <sheetName val="배수장공사비"/>
      <sheetName val="가설"/>
      <sheetName val="경상"/>
      <sheetName val="대상공사(조_x0011__x0000__x0000_"/>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입찰보고"/>
      <sheetName val="가도공"/>
      <sheetName val="예산조서"/>
      <sheetName val="BREAKDOWN(철거설치_x0011_"/>
      <sheetName val="BREAKDOWN(철거설치Æ"/>
      <sheetName val="안정검토(온1ȕ"/>
      <sheetName val="예산계획"/>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DHEQSU_x0000__x0000_"/>
      <sheetName val="일반부표"/>
      <sheetName val="일위산출"/>
      <sheetName val="94"/>
      <sheetName val="[TOTAL.xls]__4_c_1_________TO_2"/>
      <sheetName val="TARG＠ͷ"/>
      <sheetName val="설䨕쟛ꀀ"/>
      <sheetName val="일위집계표"/>
      <sheetName val="총Ć_x0000_"/>
      <sheetName val="유화"/>
      <sheetName val="98NS-N"/>
      <sheetName val="工관리비율"/>
      <sheetName val="9811"/>
      <sheetName val="도급자재"/>
      <sheetName val="실행(표지,갑,을)"/>
      <sheetName val="의정부문예회관변경내역"/>
      <sheetName val="변경증감내역서"/>
      <sheetName val="공통비"/>
      <sheetName val="충주"/>
      <sheetName val="TTL"/>
      <sheetName val="특수선일위대가"/>
      <sheetName val="공문(신)"/>
      <sheetName val="eq. mobilization"/>
      <sheetName val="쌍송교"/>
      <sheetName val="조건 (A)"/>
      <sheetName val="(포장)BOQ-실적공사"/>
      <sheetName val="b_balju_cho"/>
      <sheetName val="샘플표⁑"/>
      <sheetName val="샘플표⣨"/>
      <sheetName val="샘플표쁑"/>
      <sheetName val="샘플표샨"/>
      <sheetName val="견적내역서"/>
      <sheetName val="2.재료비"/>
      <sheetName val="1.인건비"/>
      <sheetName val="횡배수관"/>
      <sheetName val="중간부"/>
      <sheetName val="내역(2000년)"/>
      <sheetName val="일집"/>
      <sheetName val="총?"/>
      <sheetName val="안"/>
      <sheetName val="간접비"/>
      <sheetName val="최적단면"/>
      <sheetName val="인사자료총집계"/>
      <sheetName val="CAT_5"/>
      <sheetName val="인부신상자료"/>
      <sheetName val="연락처"/>
      <sheetName val="Sheet16"/>
      <sheetName val="공사요율"/>
      <sheetName val="건축2"/>
      <sheetName val="_______________2021______2021_2"/>
      <sheetName val="ITB COST"/>
      <sheetName val="인천제철"/>
      <sheetName val="DAN"/>
      <sheetName val="백호우계수"/>
      <sheetName val="노무비단가"/>
      <sheetName val="자  재"/>
      <sheetName val="건축외주"/>
      <sheetName val="FRP배관단가(만수)"/>
      <sheetName val="만수배관단가"/>
      <sheetName val="급수공사"/>
      <sheetName val="공종별_집계"/>
      <sheetName val="VS_P-Q"/>
      <sheetName val="Bill_2_2_Villa_2_beds"/>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교각토공"/>
      <sheetName val="각형맨홀"/>
      <sheetName val="1.설계기준 "/>
      <sheetName val="업무분장"/>
      <sheetName val="설계명세"/>
      <sheetName val="배수내역"/>
      <sheetName val="집 계 표"/>
      <sheetName val="1.설계기준"/>
      <sheetName val="계측-정부노임단가"/>
      <sheetName val="보차도경계석"/>
      <sheetName val="CPM챠트"/>
      <sheetName val="노임단가명세표"/>
      <sheetName val="단중표"/>
      <sheetName val="초기화면1"/>
      <sheetName val="순공사비"/>
      <sheetName val="총괄뀀"/>
      <sheetName val="[TOTAL.xls]______D_2001_______5"/>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refreshError="1"/>
      <sheetData sheetId="511" refreshError="1"/>
      <sheetData sheetId="512" refreshError="1"/>
      <sheetData sheetId="513" refreshError="1"/>
      <sheetData sheetId="514">
        <row r="1">
          <cell r="A1" t="str">
            <v>단  종</v>
          </cell>
        </row>
      </sheetData>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ow r="1">
          <cell r="A1" t="str">
            <v>단  종</v>
          </cell>
        </row>
      </sheetData>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ow r="1">
          <cell r="A1" t="str">
            <v>단  종</v>
          </cell>
        </row>
      </sheetData>
      <sheetData sheetId="634">
        <row r="1">
          <cell r="A1" t="str">
            <v>단  종</v>
          </cell>
        </row>
      </sheetData>
      <sheetData sheetId="635">
        <row r="1">
          <cell r="A1" t="str">
            <v>단  종</v>
          </cell>
        </row>
      </sheetData>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row r="1">
          <cell r="A1" t="str">
            <v>단  종</v>
          </cell>
        </row>
      </sheetData>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refreshError="1"/>
      <sheetData sheetId="818" refreshError="1"/>
      <sheetData sheetId="819" refreshError="1"/>
      <sheetData sheetId="820" refreshError="1"/>
      <sheetData sheetId="821"/>
      <sheetData sheetId="822" refreshError="1"/>
      <sheetData sheetId="823" refreshError="1"/>
      <sheetData sheetId="824" refreshError="1"/>
      <sheetData sheetId="825" refreshError="1"/>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sheetData sheetId="945"/>
      <sheetData sheetId="946"/>
      <sheetData sheetId="947">
        <row r="1">
          <cell r="A1" t="str">
            <v>단  종</v>
          </cell>
        </row>
      </sheetData>
      <sheetData sheetId="948"/>
      <sheetData sheetId="949"/>
      <sheetData sheetId="950"/>
      <sheetData sheetId="951"/>
      <sheetData sheetId="952" refreshError="1"/>
      <sheetData sheetId="953" refreshError="1"/>
      <sheetData sheetId="954"/>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sheetData sheetId="1048"/>
      <sheetData sheetId="1049"/>
      <sheetData sheetId="1050"/>
      <sheetData sheetId="105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refreshError="1"/>
      <sheetData sheetId="1208" refreshError="1"/>
      <sheetData sheetId="1209" refreshError="1"/>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원가계산서"/>
      <sheetName val="TOTAL"/>
      <sheetName val="소상 &quot;1&quot;"/>
      <sheetName val="Sheet1"/>
      <sheetName val="부하LOAD"/>
      <sheetName val="J直材4"/>
      <sheetName val="감가상각"/>
      <sheetName val="TRE TABLE"/>
      <sheetName val="DATA"/>
      <sheetName val="工완성공사율"/>
      <sheetName val="터널조도"/>
      <sheetName val="과천MAIN"/>
      <sheetName val="임차품의(농조)"/>
      <sheetName val="I一般比"/>
      <sheetName val="TEL"/>
      <sheetName val="일위대가"/>
      <sheetName val="직재"/>
      <sheetName val="부대대비"/>
      <sheetName val="냉연집계"/>
      <sheetName val="Sheet3"/>
      <sheetName val="신우"/>
      <sheetName val="공사원가계산서"/>
      <sheetName val="대비"/>
      <sheetName val="내역서(총)"/>
      <sheetName val="교각계산"/>
      <sheetName val="DATE"/>
      <sheetName val="sheets"/>
      <sheetName val="예산M12A"/>
      <sheetName val="일위대가목차"/>
      <sheetName val="노임단가"/>
      <sheetName val="경비_원본"/>
      <sheetName val="노임"/>
      <sheetName val="copy"/>
      <sheetName val="수량산출서"/>
      <sheetName val="인건-측정"/>
      <sheetName val="FANDBS"/>
      <sheetName val="GRDATA"/>
      <sheetName val="SHAFTDBSE"/>
      <sheetName val="N賃率-職"/>
      <sheetName val="plan&amp;section of foundation"/>
      <sheetName val="노원열병합  건축공사기성내역서"/>
      <sheetName val="민속촌메뉴"/>
      <sheetName val="업무"/>
      <sheetName val="code"/>
      <sheetName val="설직재-1"/>
      <sheetName val="단가비교표"/>
      <sheetName val="견적서"/>
      <sheetName val="내역"/>
      <sheetName val="주소록"/>
      <sheetName val="입찰안"/>
      <sheetName val="직노"/>
      <sheetName val="설계조건"/>
      <sheetName val="을지"/>
      <sheetName val="자재단가비교표"/>
      <sheetName val="전기일위대가"/>
      <sheetName val="개요"/>
      <sheetName val="화재 탐지 설비"/>
      <sheetName val="공사현황"/>
      <sheetName val="20관리비율"/>
      <sheetName val="도"/>
      <sheetName val="Sheet2"/>
      <sheetName val="EACT10"/>
      <sheetName val="실행내역서 "/>
      <sheetName val="부하계산서"/>
      <sheetName val="CT "/>
      <sheetName val="ABUT수량-A1"/>
      <sheetName val="발신정보"/>
      <sheetName val="기본일위"/>
      <sheetName val="2F 회의실견적(5_14 일대)"/>
      <sheetName val="NOMUBI"/>
      <sheetName val="sw1"/>
      <sheetName val="실행철강하도"/>
      <sheetName val="동원(3)"/>
      <sheetName val="예정(3)"/>
      <sheetName val="조도계산서 (도서)"/>
      <sheetName val="동력부하(도산)"/>
      <sheetName val="명세서"/>
      <sheetName val="경산"/>
      <sheetName val="C-노임단가"/>
      <sheetName val="유림골조"/>
      <sheetName val="Sheet14"/>
      <sheetName val="Sheet13"/>
      <sheetName val="danga"/>
      <sheetName val="ilch"/>
      <sheetName val="소비자가"/>
      <sheetName val="6호기"/>
      <sheetName val="Y-WORK"/>
      <sheetName val="DB"/>
      <sheetName val="기성금내역서"/>
      <sheetName val="일위단가"/>
      <sheetName val="건축내역"/>
      <sheetName val="재집"/>
      <sheetName val="을"/>
      <sheetName val="DB단가"/>
      <sheetName val="단가조사"/>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조명시설"/>
      <sheetName val="예산변경사항"/>
      <sheetName val="세부내역"/>
      <sheetName val="정공공사"/>
      <sheetName val="Sheet5"/>
      <sheetName val="갑지"/>
      <sheetName val="인건비"/>
      <sheetName val="공사내역"/>
      <sheetName val="BID"/>
      <sheetName val="LEGEND"/>
      <sheetName val="조경"/>
      <sheetName val="갑지(추정)"/>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도체종-상수표"/>
      <sheetName val="계산서(곡선부)"/>
      <sheetName val="-치수표(곡선부)"/>
      <sheetName val="합천내역"/>
      <sheetName val="1안"/>
      <sheetName val="소상_&quot;1&quot;"/>
      <sheetName val="음료실행"/>
      <sheetName val="APT내역"/>
      <sheetName val="부대시설"/>
      <sheetName val="기둥(원형)"/>
      <sheetName val="GAEYO"/>
      <sheetName val="타견적1"/>
      <sheetName val="타견적2"/>
      <sheetName val="타견적3"/>
      <sheetName val="설비"/>
      <sheetName val="CP-E2 (품셈표)"/>
      <sheetName val="종배수관"/>
      <sheetName val="U-TYPE(1)"/>
      <sheetName val="전기단가조사서"/>
      <sheetName val="조도계산(1)"/>
      <sheetName val="품목납기"/>
      <sheetName val="일위대가목록"/>
      <sheetName val="전차선로 물량표"/>
      <sheetName val="와동25-3(변경)"/>
      <sheetName val="001"/>
      <sheetName val="60명당사(총괄)"/>
      <sheetName val="반중력식옹벽3.5"/>
      <sheetName val="자재단가"/>
      <sheetName val="중기사용료"/>
      <sheetName val="70%"/>
      <sheetName val="김재복부장님"/>
      <sheetName val="1.설계조건"/>
      <sheetName val="기초대가"/>
      <sheetName val="97"/>
      <sheetName val="WORK"/>
      <sheetName val="Macro1"/>
      <sheetName val="Macro2"/>
      <sheetName val="내역서1999.8최종"/>
      <sheetName val="단가표"/>
      <sheetName val="사통"/>
      <sheetName val="CT_"/>
      <sheetName val="2F_회의실견적(5_14_일대)"/>
      <sheetName val="조도계산서_(도서)"/>
      <sheetName val="96물가_CODE"/>
      <sheetName val="CP-E2_(품셈표)"/>
      <sheetName val="K1자재(3차등)"/>
      <sheetName val="덕전리"/>
      <sheetName val="선급금신청서"/>
      <sheetName val="실행비교"/>
      <sheetName val="백암비스타내역"/>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단가산출(변경없음)"/>
      <sheetName val="기계내역"/>
      <sheetName val="데이타"/>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터파기및재료"/>
      <sheetName val="여과지동"/>
      <sheetName val="기초자료"/>
      <sheetName val="9GNG운반"/>
      <sheetName val="준검 내역서"/>
      <sheetName val="T13(P68~72,78)"/>
      <sheetName val="2"/>
      <sheetName val="여방토공 "/>
      <sheetName val="밸브설치"/>
      <sheetName val="신규 수주분(사용자 정의)"/>
      <sheetName val="화재_탐지_설비"/>
      <sheetName val="견적대비 견적서"/>
      <sheetName val="통신원가"/>
      <sheetName val="LOPCALC"/>
      <sheetName val="장애코드"/>
      <sheetName val="현금예금"/>
      <sheetName val="OPT7"/>
      <sheetName val="UserData"/>
      <sheetName val="환율"/>
      <sheetName val="Sheet9"/>
      <sheetName val="원가"/>
      <sheetName val="6PILE  (돌출)"/>
      <sheetName val="운반"/>
      <sheetName val="UR2-Calculation"/>
      <sheetName val="금액집계"/>
      <sheetName val="CONCRETE"/>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단"/>
      <sheetName val="입출재고현황 (2)"/>
      <sheetName val="부하(성남)"/>
      <sheetName val="11.단가비교표_"/>
      <sheetName val="16.기계경비산출내역_"/>
      <sheetName val="기성"/>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Sheet7"/>
      <sheetName val="부속동"/>
      <sheetName val="공사개요(좌)"/>
      <sheetName val="직공비"/>
      <sheetName val="매입세율"/>
      <sheetName val="공사개요"/>
      <sheetName val="어음광고주"/>
      <sheetName val="FPA"/>
      <sheetName val="Data Vol"/>
      <sheetName val="순수개발"/>
      <sheetName val="차수"/>
      <sheetName val="공통가설"/>
      <sheetName val="전체"/>
      <sheetName val="Galaxy 소비자가격표"/>
      <sheetName val="Oper Amount"/>
      <sheetName val="실적단가"/>
      <sheetName val="일위대가_복합"/>
      <sheetName val="일위대가_서비스"/>
      <sheetName val="장비집계"/>
      <sheetName val="8.PILE  (돌출)"/>
      <sheetName val="심사물량"/>
      <sheetName val="심사계산"/>
      <sheetName val="dt0301"/>
      <sheetName val="dtt0301"/>
      <sheetName val="7.1 자재단가표(케이블)"/>
      <sheetName val="목록"/>
      <sheetName val="LOAD-46"/>
      <sheetName val="토공계산서(부체도로)"/>
      <sheetName val="CTEMCOST"/>
      <sheetName val="전기"/>
      <sheetName val="내부부하"/>
      <sheetName val="날개벽수량표"/>
      <sheetName val="첨부파일"/>
      <sheetName val="단면가정"/>
      <sheetName val="가로등기초"/>
      <sheetName val="BASIC (2)"/>
      <sheetName val="VE절감"/>
      <sheetName val="물량표S"/>
      <sheetName val="금액내역서"/>
      <sheetName val="물가시세"/>
      <sheetName val="ITEM"/>
      <sheetName val="type-F"/>
      <sheetName val="실행"/>
      <sheetName val="대치판정"/>
      <sheetName val="실행내역"/>
      <sheetName val="조도계산서 _도서_"/>
      <sheetName val="원가 (2)"/>
      <sheetName val="품산출서"/>
      <sheetName val="NEYOK"/>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외주가공"/>
      <sheetName val="7단가"/>
      <sheetName val="DRUM"/>
      <sheetName val="dtxl"/>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7내역"/>
      <sheetName val="건축원가계산서"/>
      <sheetName val="설계내역(2001)"/>
      <sheetName val="본체"/>
      <sheetName val="토목"/>
      <sheetName val="rate"/>
      <sheetName val="98수문일위"/>
      <sheetName val="진주방향"/>
      <sheetName val="유통망계획"/>
      <sheetName val="기준자료"/>
      <sheetName val="제품"/>
      <sheetName val="견적계산"/>
      <sheetName val="자재운반단가일람표"/>
      <sheetName val="단가목록"/>
      <sheetName val="대창(장성)"/>
      <sheetName val="표지판단위"/>
      <sheetName val="설계"/>
      <sheetName val="BUS제원1"/>
      <sheetName val="협조전"/>
      <sheetName val="11"/>
      <sheetName val="CB"/>
      <sheetName val="단위수량"/>
      <sheetName val="변경갑지"/>
      <sheetName val="증감(갑지)"/>
      <sheetName val="손익차9월2"/>
      <sheetName val="단가"/>
      <sheetName val="담장산출"/>
      <sheetName val="소업1교"/>
      <sheetName val="토사(PE)"/>
      <sheetName val="Ekog10"/>
      <sheetName val="코드표"/>
      <sheetName val="기초단가"/>
      <sheetName val="계약내력"/>
      <sheetName val="BOX"/>
      <sheetName val="건축내역서"/>
      <sheetName val="실정공사비단가표"/>
      <sheetName val="PROCESS"/>
      <sheetName val="일위대가(계측기설치)"/>
      <sheetName val="말뚝지지력산정"/>
      <sheetName val="예산대비"/>
      <sheetName val="공문"/>
      <sheetName val="1-1"/>
      <sheetName val="차도조도계산"/>
      <sheetName val="간지"/>
      <sheetName val="단가조사서"/>
      <sheetName val="목차"/>
      <sheetName val="간선계산"/>
      <sheetName val="견내"/>
      <sheetName val="매립"/>
      <sheetName val="sub"/>
      <sheetName val="노무비 근거"/>
      <sheetName val="품목"/>
      <sheetName val="AV시스템"/>
      <sheetName val="C1"/>
      <sheetName val="기성내역서표지"/>
      <sheetName val="(A)내역서"/>
      <sheetName val="값"/>
      <sheetName val="횡 연장"/>
      <sheetName val="호표"/>
      <sheetName val="공사비명세서"/>
      <sheetName val="지수"/>
      <sheetName val="일위대가표"/>
      <sheetName val="자료"/>
      <sheetName val="약품공급2"/>
      <sheetName val="배수내역 (2)"/>
      <sheetName val="우각부보강"/>
      <sheetName val="FACTOR"/>
      <sheetName val="Cost bd-&quot;A&quot;"/>
      <sheetName val="도근좌표"/>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입상내역"/>
      <sheetName val=" HIT-&gt;HMC 견적(3900)"/>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단가표 "/>
      <sheetName val="DATA1"/>
      <sheetName val="DLA"/>
      <sheetName val=" 견적서"/>
      <sheetName val="일위대가(4층원격)"/>
      <sheetName val="시행후면적"/>
      <sheetName val="수지예산"/>
      <sheetName val="단가대비"/>
      <sheetName val="소요자재"/>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ROOF(ALKALI)"/>
      <sheetName val="XL4Poppy"/>
      <sheetName val="List"/>
      <sheetName val="CHITIET VL-NC"/>
      <sheetName val="DON GIA"/>
      <sheetName val="전선 및 전선관"/>
      <sheetName val="청주(철골발주의뢰서)"/>
      <sheetName val="정렬"/>
      <sheetName val="분전함신설"/>
      <sheetName val="접지1종"/>
      <sheetName val="자재테이블"/>
      <sheetName val="산출금액내역"/>
      <sheetName val="A-4"/>
      <sheetName val="건축집계표"/>
      <sheetName val="실행간접비용"/>
      <sheetName val="3련 BOX"/>
      <sheetName val="수량산출서 갑지"/>
      <sheetName val="FAB별"/>
      <sheetName val="견적(갑지)"/>
      <sheetName val="Baby일위대가"/>
      <sheetName val="단위중량"/>
      <sheetName val="cost"/>
      <sheetName val="상승노임"/>
      <sheetName val="변화치수"/>
      <sheetName val="총괄"/>
      <sheetName val="공사비"/>
      <sheetName val="OPT"/>
      <sheetName val="SV"/>
      <sheetName val="1공구(을)"/>
      <sheetName val="MOTOR"/>
      <sheetName val="참고"/>
      <sheetName val="7.경제성결과"/>
      <sheetName val="FRP내역서"/>
      <sheetName val="부대내역"/>
      <sheetName val="실행내역서_"/>
      <sheetName val="기초자료입력"/>
      <sheetName val="자재조사표(참고용)"/>
      <sheetName val="품셈집계표"/>
      <sheetName val="일반부표집계표"/>
      <sheetName val="공주-교대(A1)"/>
      <sheetName val="I.설계조건"/>
      <sheetName val="재1"/>
      <sheetName val="목표세부명세"/>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자판실행"/>
      <sheetName val="맨홀토공"/>
      <sheetName val="DHEQSUPT"/>
      <sheetName val="암거공"/>
      <sheetName val="배수통관(좌)"/>
      <sheetName val="가격표"/>
      <sheetName val="연령현황"/>
      <sheetName val="원가입력"/>
      <sheetName val="교통대책내역"/>
      <sheetName val="수량집계"/>
      <sheetName val="수량산출서 (2)"/>
      <sheetName val="Customer Databas"/>
      <sheetName val="간접"/>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refreshError="1"/>
      <sheetData sheetId="553" refreshError="1"/>
      <sheetData sheetId="554" refreshError="1"/>
      <sheetData sheetId="555" refreshError="1"/>
      <sheetData sheetId="556" refreshError="1"/>
      <sheetData sheetId="55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동원(3)"/>
      <sheetName val="예정(3)"/>
      <sheetName val="과천MAIN"/>
      <sheetName val="부하계산서"/>
      <sheetName val="CT "/>
      <sheetName val="발신정보"/>
      <sheetName val="노임"/>
      <sheetName val="ABUT수량-A1"/>
      <sheetName val="기본일위"/>
      <sheetName val="2F 회의실견적(5_14 일대)"/>
      <sheetName val="TOTAL"/>
      <sheetName val="NOMUBI"/>
      <sheetName val="sw1"/>
      <sheetName val="J直材4"/>
      <sheetName val="실행철강하도"/>
      <sheetName val="N賃率-職"/>
      <sheetName val="단가비교표"/>
      <sheetName val="I一般比"/>
      <sheetName val="인건-측정"/>
      <sheetName val="조도계산서 (도서)"/>
      <sheetName val="동력부하(도산)"/>
      <sheetName val="명세서"/>
      <sheetName val="유기공정"/>
      <sheetName val="TABLE"/>
      <sheetName val="인건비"/>
      <sheetName val="감가상각"/>
      <sheetName val="설비"/>
      <sheetName val="품목납기"/>
      <sheetName val="96물가 CODE"/>
      <sheetName val="Sheet1"/>
      <sheetName val="CP-E2 (품셈표)"/>
      <sheetName val="노임단가"/>
      <sheetName val="U-TYPE(1)"/>
      <sheetName val="터널조도"/>
      <sheetName val="종배수관"/>
      <sheetName val="연부97-1"/>
      <sheetName val="갑지1"/>
      <sheetName val="70%"/>
      <sheetName val="일위대가목록"/>
      <sheetName val="조도계산(1)"/>
      <sheetName val="전차선로 물량표"/>
      <sheetName val="Sheet3"/>
      <sheetName val="와동25-3(변경)"/>
      <sheetName val="001"/>
      <sheetName val="60명당사(총괄)"/>
      <sheetName val="반중력식옹벽3.5"/>
      <sheetName val="1.설계조건"/>
      <sheetName val="TEL"/>
      <sheetName val="부대대비"/>
      <sheetName val="냉연집계"/>
      <sheetName val="신우"/>
      <sheetName val="대비"/>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노"/>
      <sheetName val="직재"/>
      <sheetName val="20관리비율"/>
      <sheetName val="경산"/>
      <sheetName val="Sheet2"/>
      <sheetName val="C-노임단가"/>
      <sheetName val="김재복부장님"/>
      <sheetName val="중기사용료"/>
      <sheetName val="기초대가"/>
      <sheetName val="97"/>
      <sheetName val="WORK"/>
      <sheetName val="Macro1"/>
      <sheetName val="Macro2"/>
      <sheetName val="전기단가조사서"/>
      <sheetName val="자재단가"/>
      <sheetName val="K1자재(3차등)"/>
      <sheetName val="ilch"/>
      <sheetName val="덕전리"/>
      <sheetName val="선급금신청서"/>
      <sheetName val="차액보증"/>
      <sheetName val="DATE"/>
      <sheetName val="실행비교"/>
      <sheetName val="PANEL_중량산출"/>
      <sheetName val="CT_"/>
      <sheetName val="2F_회의실견적(5_14_일대)"/>
      <sheetName val="조도계산서_(도서)"/>
      <sheetName val="96물가_CODE"/>
      <sheetName val="CP-E2_(품셈표)"/>
      <sheetName val="여과지동"/>
      <sheetName val="기초자료"/>
      <sheetName val="1000 DB구축 부표"/>
      <sheetName val="제-노임"/>
      <sheetName val="제직재"/>
      <sheetName val="CONCRETE"/>
      <sheetName val="부하LOAD"/>
      <sheetName val="DATA"/>
      <sheetName val="데이타"/>
      <sheetName val="일위대가(1)"/>
      <sheetName val="11월 가격"/>
      <sheetName val="연수동"/>
      <sheetName val="청천내"/>
      <sheetName val="일위"/>
      <sheetName val="6PILE  (돌출)"/>
      <sheetName val="실행내역서 "/>
      <sheetName val="입찰안"/>
      <sheetName val="sheets"/>
      <sheetName val="예산M12A"/>
      <sheetName val="일위대가목차"/>
      <sheetName val="경비_원본"/>
      <sheetName val="Sheet14"/>
      <sheetName val="Sheet13"/>
      <sheetName val="danga"/>
      <sheetName val="유림골조"/>
      <sheetName val="소비자가"/>
      <sheetName val="6호기"/>
      <sheetName val="공사원가계산서"/>
      <sheetName val="재집"/>
      <sheetName val="FANDBS"/>
      <sheetName val="GRDATA"/>
      <sheetName val="SHAFTDBSE"/>
      <sheetName val="자재단가비교표"/>
      <sheetName val="견적서"/>
      <sheetName val="노임이"/>
      <sheetName val="단가조사"/>
      <sheetName val="을"/>
      <sheetName val="제36-40호표"/>
      <sheetName val="#REF"/>
      <sheetName val="총괄집계표"/>
      <sheetName val="노무비"/>
      <sheetName val="공조기휀"/>
      <sheetName val="재료"/>
      <sheetName val="설치자재"/>
      <sheetName val="기본사항"/>
      <sheetName val="환산"/>
      <sheetName val="단가산출2"/>
      <sheetName val="개요"/>
      <sheetName val="DB단가"/>
      <sheetName val="조명시설"/>
      <sheetName val="예산변경사항"/>
      <sheetName val="세부내역"/>
      <sheetName val="정공공사"/>
      <sheetName val="Sheet5"/>
      <sheetName val="갑지"/>
      <sheetName val="공사내역"/>
      <sheetName val="도"/>
      <sheetName val="전기일위대가"/>
      <sheetName val="BID"/>
      <sheetName val="내역"/>
      <sheetName val="건축내역"/>
      <sheetName val="을지"/>
      <sheetName val="DB"/>
      <sheetName val="LEGEND"/>
      <sheetName val="설직재-1"/>
      <sheetName val="주소록"/>
      <sheetName val="갑지(추정)"/>
      <sheetName val="합천내역"/>
      <sheetName val="조경"/>
      <sheetName val="계산서(곡선부)"/>
      <sheetName val="-치수표(곡선부)"/>
      <sheetName val="최종갑지"/>
      <sheetName val="sum1 (2)"/>
      <sheetName val="견적정보"/>
      <sheetName val="노원열병합__건축공사기성내역서"/>
      <sheetName val="plan&amp;section_of_foundation"/>
      <sheetName val="1단계"/>
      <sheetName val="FB25JN"/>
      <sheetName val="년도별실"/>
      <sheetName val="본장"/>
      <sheetName val="도체종-상수표"/>
      <sheetName val="OPT7"/>
      <sheetName val="원가계산서"/>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원형1호맨홀토공수량"/>
      <sheetName val="원본(갑지)"/>
      <sheetName val="판매96"/>
      <sheetName val="Sheet7"/>
      <sheetName val="표지판단위"/>
      <sheetName val="설계"/>
      <sheetName val="정부노임단가"/>
      <sheetName val="소상 &quot;1&quot;"/>
      <sheetName val="10월가격"/>
      <sheetName val="기계경비산출기준"/>
      <sheetName val="부속동"/>
      <sheetName val="공사개요(좌)"/>
      <sheetName val="단가산출"/>
      <sheetName val="타견적1"/>
      <sheetName val="타견적2"/>
      <sheetName val="타견적3"/>
      <sheetName val="장애코드"/>
      <sheetName val="현금예금"/>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철거산출근거"/>
      <sheetName val="단가산출(변경없음)"/>
      <sheetName val="직공비"/>
      <sheetName val="매입세율"/>
      <sheetName val="공사개요"/>
      <sheetName val="어음광고주"/>
      <sheetName val="11.단가비교표_"/>
      <sheetName val="16.기계경비산출내역_"/>
      <sheetName val="기성금내역서"/>
      <sheetName val="밸브설치"/>
      <sheetName val="통신원가"/>
      <sheetName val="금액집계"/>
      <sheetName val="터파기및재료"/>
      <sheetName val="GAEYO"/>
      <sheetName val="원가"/>
      <sheetName val="운반"/>
      <sheetName val="UR2-Calculation"/>
      <sheetName val="Oper Amount"/>
      <sheetName val="실적단가"/>
      <sheetName val="일위대가_복합"/>
      <sheetName val="일위대가_서비스"/>
      <sheetName val="실정공사비단가표"/>
      <sheetName val="시행후면적"/>
      <sheetName val="수지예산"/>
      <sheetName val="장비집계"/>
      <sheetName val="8.PILE  (돌출)"/>
      <sheetName val="내역서1999.8최종"/>
      <sheetName val="단가표"/>
      <sheetName val="사통"/>
      <sheetName val="단"/>
      <sheetName val="FPA"/>
      <sheetName val="순수개발"/>
      <sheetName val="Data Vol"/>
      <sheetName val="차수"/>
      <sheetName val="공통가설"/>
      <sheetName val="전체"/>
      <sheetName val="Galaxy 소비자가격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심사물량"/>
      <sheetName val="심사계산"/>
      <sheetName val="조도계산서 _도서_"/>
      <sheetName val="부하(성남)"/>
      <sheetName val="PROCESS"/>
      <sheetName val="원가 (2)"/>
      <sheetName val="입출재고현황 (2)"/>
      <sheetName val="견적대비 견적서"/>
      <sheetName val="CTEMCOST"/>
      <sheetName val="실행내역"/>
      <sheetName val="기계내역"/>
      <sheetName val="가로등기초"/>
      <sheetName val="BASIC (2)"/>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기성"/>
      <sheetName val="rate"/>
      <sheetName val="LOAD-46"/>
      <sheetName val="BOX"/>
      <sheetName val="담장산출"/>
      <sheetName val="7.1 자재단가표(케이블)"/>
      <sheetName val="대치판정"/>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dt0301"/>
      <sheetName val="dtt0301"/>
      <sheetName val="목록"/>
      <sheetName val="일위대가(4층원격)"/>
      <sheetName val="유통망계획"/>
      <sheetName val="기준자료"/>
      <sheetName val="제품"/>
      <sheetName val="견적계산"/>
      <sheetName val="단가대비"/>
      <sheetName val="소요자재"/>
      <sheetName val=" HIT-&gt;HMC 견적(3900)"/>
      <sheetName val="내부부하"/>
      <sheetName val="단면가정"/>
      <sheetName val="토공계산서(부체도로)"/>
      <sheetName val="VE절감"/>
      <sheetName val="물량표S"/>
      <sheetName val="금액내역서"/>
      <sheetName val="물가시세"/>
      <sheetName val="ITEM"/>
      <sheetName val="type-F"/>
      <sheetName val="실행"/>
      <sheetName val="협조전"/>
      <sheetName val="말뚝지지력산정"/>
      <sheetName val="예산대비"/>
      <sheetName val="공문"/>
      <sheetName val="NEYOK"/>
      <sheetName val="TRE TABLE"/>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건축내역서"/>
      <sheetName val="ROOF(ALKALI)"/>
      <sheetName val="관급"/>
      <sheetName val="투찰(하수)"/>
      <sheetName val="dtxl"/>
      <sheetName val="품산출서"/>
      <sheetName val="1-1"/>
      <sheetName val="차도조도계산"/>
      <sheetName val="외주가공"/>
      <sheetName val="7단가"/>
      <sheetName val="자료"/>
      <sheetName val="우각부보강"/>
      <sheetName val="XL4Poppy"/>
      <sheetName val="List"/>
      <sheetName val="CHITIET VL-NC"/>
      <sheetName val="DON GIA"/>
      <sheetName val="1공구(을)"/>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DRUM"/>
      <sheetName val="시화점실행"/>
      <sheetName val="DLA"/>
      <sheetName val=" 견적서"/>
      <sheetName val="MOTOR"/>
      <sheetName val="참고"/>
      <sheetName val="부대내역"/>
      <sheetName val="7.경제성결과"/>
      <sheetName val="FRP내역서"/>
      <sheetName val="__MAIN"/>
      <sheetName val="회로내역(승인)"/>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단가"/>
      <sheetName val="노무비 근거"/>
      <sheetName val="실행내역서_"/>
      <sheetName val="3련 BOX"/>
      <sheetName val="PIPE"/>
      <sheetName val="FLANGE"/>
      <sheetName val="VALVE"/>
      <sheetName val="수안보-MBR1"/>
      <sheetName val="안정검토(온1)"/>
      <sheetName val="입상내역"/>
      <sheetName val="기력고압전동기"/>
      <sheetName val="일보"/>
      <sheetName val="현장지지물물량"/>
      <sheetName val="Site Expenses"/>
      <sheetName val="해상PCB"/>
      <sheetName val="물량산출근거"/>
      <sheetName val="L형 옹벽"/>
      <sheetName val="COVER"/>
      <sheetName val="OH공량old"/>
      <sheetName val="7내역"/>
      <sheetName val="BUS제원1"/>
      <sheetName val="단가조사서"/>
      <sheetName val="목차"/>
      <sheetName val="자판실행"/>
      <sheetName val="간선계산"/>
      <sheetName val="소업1교"/>
      <sheetName val="간지"/>
      <sheetName val="배수내역 (2)"/>
      <sheetName val="DHEQSUPT"/>
      <sheetName val="DATA1"/>
      <sheetName val="도근좌표"/>
      <sheetName val="Ekog10"/>
      <sheetName val="코드표"/>
      <sheetName val="1을"/>
      <sheetName val="SW개발대상목록(기능점수)"/>
      <sheetName val="참조"/>
      <sheetName val="Macro(차단기)"/>
      <sheetName val="맨홀토공"/>
      <sheetName val="11"/>
      <sheetName val="목표세부명세"/>
      <sheetName val="전선 및 전선관"/>
      <sheetName val="청주(철골발주의뢰서)"/>
      <sheetName val="정렬"/>
      <sheetName val="분전함신설"/>
      <sheetName val="접지1종"/>
      <sheetName val="샘플표지"/>
      <sheetName val="물가연동제"/>
      <sheetName val="1. 설계조건 2.단면가정 3. 하중계산"/>
      <sheetName val="DATA 입력란"/>
      <sheetName val="I.설계조건"/>
      <sheetName val="자재"/>
      <sheetName val="FAB별"/>
      <sheetName val="암거공"/>
      <sheetName val="A-4"/>
      <sheetName val="교통대책내역"/>
      <sheetName val="자재테이블"/>
      <sheetName val="산출금액내역"/>
      <sheetName val="실행간접비용"/>
      <sheetName val="시행예산"/>
      <sheetName val="원형맨홀수량"/>
      <sheetName val="기기리스트"/>
      <sheetName val="01"/>
      <sheetName val="연돌일위집계"/>
      <sheetName val="상승노임"/>
      <sheetName val="기초단가"/>
      <sheetName val="토목공사"/>
      <sheetName val="수량집계"/>
      <sheetName val="자재일람"/>
      <sheetName val="수량산출서 (2)"/>
      <sheetName val="CAL"/>
      <sheetName val="공주-교대(A1)"/>
      <sheetName val="COVER-P"/>
      <sheetName val="단위중량"/>
      <sheetName val="변화치수"/>
      <sheetName val="BQ_Utl_Off"/>
      <sheetName val="BREAKDOWN(철거설치)"/>
      <sheetName val="연령현황"/>
      <sheetName val="__"/>
      <sheetName val="DIAPHRAGM"/>
      <sheetName val="최종견"/>
      <sheetName val="sun"/>
      <sheetName val="예산M11A"/>
      <sheetName val="자료입력"/>
      <sheetName val="경사수로"/>
      <sheetName val="D16"/>
      <sheetName val="D25"/>
      <sheetName val="D22"/>
      <sheetName val="금융비용"/>
      <sheetName val="주안3차A-A"/>
      <sheetName val="안정검토"/>
      <sheetName val="H-pile(298x299)"/>
      <sheetName val="H-pile(250x250)"/>
      <sheetName val="일위_파일"/>
      <sheetName val="연결임시"/>
      <sheetName val="단면검토"/>
      <sheetName val="_산근2_"/>
      <sheetName val="_산근4_"/>
      <sheetName val="_산근5_"/>
      <sheetName val="기계경비"/>
      <sheetName val="원가입력"/>
      <sheetName val="견적"/>
      <sheetName val="EQUIPMENT -2"/>
      <sheetName val="대림경상68억"/>
      <sheetName val="F1"/>
      <sheetName val="포장공자재집계표"/>
      <sheetName val="일반수량"/>
      <sheetName val="교대(A1)"/>
      <sheetName val="대가표(품셈)"/>
      <sheetName val="단가산출서"/>
      <sheetName val="위치"/>
      <sheetName val="총공사내역서"/>
      <sheetName val="다곡2교"/>
      <sheetName val="재1"/>
      <sheetName val="자재조사표(참고용)"/>
      <sheetName val="품셈집계표"/>
      <sheetName val="일반부표집계표"/>
      <sheetName val="전체현황"/>
      <sheetName val="견적(갑지)"/>
      <sheetName val="Controls"/>
      <sheetName val="수량산출서 갑지"/>
      <sheetName val="계약내력"/>
      <sheetName val="주요측점"/>
      <sheetName val="공종별내역서"/>
      <sheetName val="3BL공동구 수량"/>
      <sheetName val="작업일정"/>
      <sheetName val="INPUT"/>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집계"/>
      <sheetName val="TYPE-A"/>
      <sheetName val="설계예산서(2016년 보안등 신설공사 단가계약-).xls"/>
      <sheetName val="15100"/>
      <sheetName val="두앙"/>
      <sheetName val="재료비"/>
      <sheetName val="보온자재단가표"/>
      <sheetName val="토사(PE)"/>
      <sheetName val="맨홀토공산출"/>
      <sheetName val="AHU집계"/>
      <sheetName val="본실행경비"/>
      <sheetName val="원계약서"/>
      <sheetName val="총괄내역"/>
      <sheetName val="콘_재료분리(1)"/>
      <sheetName val="오존실배관내역"/>
      <sheetName val="EPro"/>
      <sheetName val="특별교실"/>
      <sheetName val="출입자명단"/>
      <sheetName val="뚝토공"/>
      <sheetName val="40총괄"/>
      <sheetName val="40집계"/>
      <sheetName val="기초자료입력"/>
      <sheetName val="가격표"/>
      <sheetName val="Baby일위대가"/>
      <sheetName val="기초안정검토"/>
      <sheetName val="9호관로"/>
      <sheetName val="식재품셈"/>
      <sheetName val="예시 (수정 및 삭제금지)"/>
      <sheetName val="안정계산"/>
      <sheetName val="총요약서"/>
      <sheetName val="Macro(전선)"/>
      <sheetName val="CATV"/>
      <sheetName val="우수"/>
      <sheetName val="소운반"/>
      <sheetName val="VENDOR LIST"/>
      <sheetName val="Customer Databas"/>
      <sheetName val="단가대비표 표지"/>
      <sheetName val="2000시행"/>
      <sheetName val="배수통관(좌)"/>
      <sheetName val="예산내역서"/>
      <sheetName val="유림총괄"/>
      <sheetName val=" 냉각수펌프"/>
      <sheetName val="단면치수"/>
      <sheetName val="교차구"/>
      <sheetName val="위치조서"/>
      <sheetName val="입찰견적보고서"/>
      <sheetName val="일반공사"/>
      <sheetName val="데리네이타현황"/>
      <sheetName val="사  업  비  수  지  예  산  서"/>
      <sheetName val="암거(내역)"/>
      <sheetName val="공통(20-91)"/>
      <sheetName val="TYPE1"/>
      <sheetName val="배수공 시멘트 및 골재량 산출"/>
      <sheetName val="소요자재명세서2"/>
      <sheetName val="CALCULATION"/>
      <sheetName val="8-3기계경비"/>
      <sheetName val="BOQ(전체)"/>
      <sheetName val="사전공사"/>
      <sheetName val="분류작업"/>
      <sheetName val="기본자료"/>
      <sheetName val="2002상반기노임기준"/>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설명"/>
      <sheetName val="H-PILE수량집계"/>
      <sheetName val="98지급계획"/>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하부철근수량"/>
      <sheetName val="2000년1차"/>
      <sheetName val="적용기준"/>
      <sheetName val="실행내역 "/>
      <sheetName val="단가_1_"/>
      <sheetName val="토공(우물통,기타)_"/>
      <sheetName val="내역서_(2)"/>
      <sheetName val="횡_연장"/>
      <sheetName val="토공(우물통,기타)_2"/>
      <sheetName val="내역서_(2)2"/>
      <sheetName val="횡_연장2"/>
      <sheetName val="토공(우물통,기타)_1"/>
      <sheetName val="내역서_(2)1"/>
      <sheetName val="횡_연장1"/>
      <sheetName val="우배수"/>
      <sheetName val="98비정기소모"/>
      <sheetName val="교각별수량"/>
      <sheetName val="wing"/>
      <sheetName val="입력자료모음"/>
      <sheetName val="원가계산서(공사)"/>
      <sheetName val="구조물철거타공정이월"/>
      <sheetName val="수목데이타 "/>
      <sheetName val="DS기성최종"/>
      <sheetName val="DS설변내역서"/>
      <sheetName val="E.P.T수량산출서"/>
      <sheetName val="ⴭⴭⴭⴭⴭ"/>
      <sheetName val="단가적용기준"/>
      <sheetName val="몰탈재료산출"/>
      <sheetName val="G.R300경비"/>
      <sheetName val="식재가격"/>
      <sheetName val="식재총괄"/>
      <sheetName val="일위목록"/>
      <sheetName val="대로근거"/>
      <sheetName val="일위대가(건축)"/>
      <sheetName val="6. 직접경비"/>
      <sheetName val="지주토목내역서"/>
      <sheetName val="맨홀수량산출"/>
      <sheetName val="단가일람"/>
      <sheetName val="돈암사업"/>
      <sheetName val="산근1"/>
      <sheetName val="장비"/>
      <sheetName val="노무"/>
      <sheetName val="요율"/>
      <sheetName val="하도관리"/>
      <sheetName val="확약서"/>
      <sheetName val="석축설면"/>
      <sheetName val="초기화면"/>
      <sheetName val="중기단가목록"/>
      <sheetName val="설계내역서"/>
      <sheetName val="일위내역"/>
      <sheetName val="시중노임(공사)"/>
      <sheetName val="식재"/>
      <sheetName val="시설물"/>
      <sheetName val="식재출력용"/>
      <sheetName val="유지관리"/>
      <sheetName val="단위수량산출"/>
      <sheetName val="1,2공구원가계산서"/>
      <sheetName val="2공구산출내역"/>
      <sheetName val="1공구산출내역서"/>
      <sheetName val="지주목시비량산출서"/>
      <sheetName val="직접인건비"/>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샘플표지"/>
      <sheetName val="1안"/>
      <sheetName val="N賃率-職"/>
      <sheetName val="송라초중학교(final)"/>
      <sheetName val="일위"/>
      <sheetName val="단가비교표"/>
      <sheetName val="매립"/>
      <sheetName val="원가 (2)"/>
      <sheetName val="I一般比"/>
      <sheetName val="과천MAIN"/>
      <sheetName val="노임"/>
      <sheetName val="ABUT수량-A1"/>
      <sheetName val="예가표"/>
      <sheetName val="일위대가목차"/>
      <sheetName val="J直材4"/>
      <sheetName val="내역서1999.8최종"/>
      <sheetName val="2F 회의실견적(5_14 일대)"/>
      <sheetName val="품목납기"/>
      <sheetName val="Macro1"/>
      <sheetName val="S0"/>
      <sheetName val="#REF"/>
      <sheetName val="Sheet2"/>
      <sheetName val="신우"/>
      <sheetName val="집계표"/>
      <sheetName val="제-노임"/>
      <sheetName val="제직재"/>
      <sheetName val="전차선로 물량표"/>
      <sheetName val="여과지동"/>
      <sheetName val="기초자료"/>
      <sheetName val="감가상각"/>
      <sheetName val="96갑지"/>
      <sheetName val="인건-측정"/>
      <sheetName val="copy"/>
      <sheetName val="Sheet1"/>
      <sheetName val="정부노임단가"/>
      <sheetName val="터널조도"/>
      <sheetName val="부하LOAD"/>
      <sheetName val="ITEM"/>
      <sheetName val="설계명세서(선로)"/>
      <sheetName val="sw1"/>
      <sheetName val="NOMUBI"/>
      <sheetName val="기본일위"/>
      <sheetName val="PANEL_중량산출"/>
      <sheetName val="원가_(2)"/>
      <sheetName val="자재단가"/>
      <sheetName val="동원(3)"/>
      <sheetName val="예정(3)"/>
      <sheetName val="노무비"/>
      <sheetName val="조도계산서 (도서)"/>
      <sheetName val="6PILE  (돌출)"/>
      <sheetName val="대치판정"/>
      <sheetName val="CT "/>
      <sheetName val="실행내역서 "/>
      <sheetName val="갑지"/>
      <sheetName val="N賃率_職"/>
      <sheetName val="일_4_"/>
      <sheetName val="내역서2안"/>
      <sheetName val="내역서1-2"/>
      <sheetName val="총_구조물공"/>
      <sheetName val="직노"/>
      <sheetName val="실행내역"/>
      <sheetName val="H-PILE수량집계"/>
      <sheetName val="토목공사일반"/>
      <sheetName val="2.대외공문"/>
      <sheetName val="설계명세서"/>
      <sheetName val="일(4)"/>
      <sheetName val="수량산출(음암)"/>
      <sheetName val="1.토공집계표"/>
      <sheetName val="관리자"/>
      <sheetName val="참조"/>
      <sheetName val="00노임기준"/>
      <sheetName val="일위대가"/>
      <sheetName val="재료비"/>
      <sheetName val="데이타"/>
      <sheetName val="식재인부"/>
      <sheetName val="금액내역서"/>
      <sheetName val="설직재-1"/>
      <sheetName val="구체"/>
      <sheetName val="좌측날개벽"/>
      <sheetName val="우측날개벽"/>
      <sheetName val="집계"/>
      <sheetName val="패널"/>
      <sheetName val="99노임기준"/>
      <sheetName val="실측자료"/>
      <sheetName val="setup"/>
      <sheetName val="연습"/>
      <sheetName val="시행후면적"/>
      <sheetName val="G.R300경비"/>
      <sheetName val="관급_File"/>
      <sheetName val="합천내역"/>
      <sheetName val="약품설비"/>
      <sheetName val="부대공Ⅱ"/>
      <sheetName val="내역"/>
      <sheetName val="식재수량표"/>
      <sheetName val="노임단가"/>
      <sheetName val="9GNG운반"/>
      <sheetName val="제출내역 (2)"/>
      <sheetName val="工완성공사율"/>
      <sheetName val="단가 (2)"/>
      <sheetName val="설비"/>
      <sheetName val="부산4"/>
      <sheetName val="이월가격"/>
      <sheetName val="수지예산"/>
      <sheetName val="전신환매도율"/>
      <sheetName val="원본(갑지)"/>
      <sheetName val="중기사용료"/>
      <sheetName val="하조서"/>
      <sheetName val="내역(영일)"/>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2F_회의실견적(5_14_일대)"/>
      <sheetName val="금호"/>
      <sheetName val="인건비"/>
      <sheetName val="OPT7"/>
      <sheetName val="외천교"/>
      <sheetName val="종배수관"/>
      <sheetName val="실정공사비단가표"/>
      <sheetName val=" 총괄표"/>
      <sheetName val="단가 및 재료비"/>
      <sheetName val="중기사용료산출근거"/>
      <sheetName val="단가표"/>
      <sheetName val="Total"/>
      <sheetName val="설계기준"/>
      <sheetName val="내역1"/>
      <sheetName val="역T형교대(말뚝기초)"/>
      <sheetName val="토적표"/>
      <sheetName val="발신정보"/>
      <sheetName val="1.일위대가"/>
      <sheetName val="날개벽"/>
      <sheetName val="정공공사"/>
      <sheetName val="한전고리-을"/>
      <sheetName val="갑"/>
      <sheetName val="호남2"/>
      <sheetName val="소요자재"/>
      <sheetName val="10월가격"/>
      <sheetName val="기타유틸리티설비"/>
      <sheetName val="명세서"/>
      <sheetName val="일위대가목록"/>
      <sheetName val="원가계산서"/>
      <sheetName val="우각부보강"/>
      <sheetName val="유기공정"/>
      <sheetName val="실행철강하도"/>
      <sheetName val="COVER"/>
      <sheetName val="산출내역서"/>
      <sheetName val="직공비"/>
      <sheetName val="Piping Design Data"/>
      <sheetName val="SCH"/>
      <sheetName val="SBarch산근"/>
      <sheetName val="예총"/>
      <sheetName val="CTEMCOST"/>
      <sheetName val="일위총괄표"/>
      <sheetName val="소방"/>
      <sheetName val="건축-물가변동"/>
      <sheetName val="공량서"/>
      <sheetName val="기관"/>
      <sheetName val="257A1"/>
      <sheetName val="교환노무"/>
      <sheetName val="Sheet3"/>
      <sheetName val="PROCESS"/>
      <sheetName val="WIND"/>
      <sheetName val="K1자재(3차등)"/>
      <sheetName val="견적3"/>
      <sheetName val="DATE"/>
      <sheetName val="총괄"/>
      <sheetName val="약품공급2"/>
      <sheetName val="운동장 (2)"/>
      <sheetName val="Sheet4"/>
      <sheetName val="업무분장 "/>
      <sheetName val="공통"/>
      <sheetName val="저리조양"/>
      <sheetName val="소상 &quot;1&quot;"/>
      <sheetName val="MFAB"/>
      <sheetName val="MFRT"/>
      <sheetName val="MPKG"/>
      <sheetName val="MPRD"/>
      <sheetName val="사통"/>
      <sheetName val="공통가설"/>
      <sheetName val="Macro(차단기)"/>
      <sheetName val="순공사비"/>
      <sheetName val="표지"/>
      <sheetName val="차액보증"/>
      <sheetName val="판매96"/>
      <sheetName val="직재"/>
      <sheetName val="price"/>
      <sheetName val="배수공 시멘트 및 골재량 산출"/>
      <sheetName val="WORK"/>
      <sheetName val="DATA"/>
      <sheetName val="산출근거#2-3"/>
      <sheetName val="일보"/>
      <sheetName val="현장지지물물량"/>
      <sheetName val="사업장공제"/>
      <sheetName val="물량산출근거"/>
      <sheetName val="단위수량"/>
      <sheetName val="가시설수량"/>
      <sheetName val="관급자재대"/>
      <sheetName val="입찰안"/>
      <sheetName val="도급"/>
      <sheetName val="실행비교"/>
      <sheetName val="Project Brief"/>
      <sheetName val="각형맨홀"/>
      <sheetName val="가설건물"/>
      <sheetName val="SANBAISU"/>
      <sheetName val="SANTOGO"/>
      <sheetName val="JUCK"/>
      <sheetName val="인사자료총집계"/>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소비자가"/>
      <sheetName val="부하계산서"/>
      <sheetName val="산근"/>
      <sheetName val="단면치수"/>
      <sheetName val="견적내용입력"/>
      <sheetName val="List"/>
      <sheetName val="분석"/>
      <sheetName val="시나리오2"/>
      <sheetName val="1기 비용"/>
      <sheetName val="시나리오"/>
      <sheetName val="6호기"/>
      <sheetName val="재무가정"/>
      <sheetName val="anaysis_sheet"/>
      <sheetName val="기판현황  "/>
      <sheetName val="OH공량old"/>
      <sheetName val="공통(20-91)"/>
      <sheetName val="pbs_lambda"/>
      <sheetName val="Matériel embarqué PVC"/>
      <sheetName val="MOTOR"/>
      <sheetName val="YES-T"/>
      <sheetName val="001"/>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8.PILE  (돌출)"/>
      <sheetName val="PROJECT BRIEF(EX.NEW)"/>
      <sheetName val="공사개요"/>
      <sheetName val="참고"/>
      <sheetName val="갑지(추정)"/>
      <sheetName val="투찰"/>
      <sheetName val="해체"/>
      <sheetName val="danga"/>
      <sheetName val="ilch"/>
      <sheetName val="날개벽수량표"/>
      <sheetName val="cost"/>
      <sheetName val="A-4"/>
      <sheetName val="구조물철거타공정이월"/>
      <sheetName val="맨홀"/>
      <sheetName val="5.모델링"/>
      <sheetName val="xxxxxx"/>
      <sheetName val="코드표"/>
      <sheetName val="원형1호맨홀토공수량"/>
      <sheetName val="주차구획선수량"/>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저장품 토탈2월"/>
      <sheetName val="외화계약"/>
      <sheetName val="L형측구단위수량"/>
      <sheetName val="L형측구연장조서"/>
      <sheetName val="도로경계블럭단위수량"/>
      <sheetName val="도로경계블럭단위토공"/>
      <sheetName val="8-3기계경비"/>
      <sheetName val="대비"/>
      <sheetName val="배수내역 (2)"/>
      <sheetName val="본관동"/>
      <sheetName val="후관동"/>
      <sheetName val="VXXXXXXX"/>
      <sheetName val="표지판단위"/>
      <sheetName val="배수공"/>
      <sheetName val="암거"/>
      <sheetName val="포장공"/>
      <sheetName val="골재집계"/>
      <sheetName val="공종별 집계"/>
      <sheetName val="호안공"/>
      <sheetName val="XL4Poppy"/>
      <sheetName val="Tool"/>
      <sheetName val="1을"/>
      <sheetName val="입적표"/>
      <sheetName val="품셈TABLE"/>
      <sheetName val="Sheet13"/>
      <sheetName val="Sheet14"/>
      <sheetName val="P-J"/>
      <sheetName val="조명시설"/>
      <sheetName val="단"/>
      <sheetName val="상승노임"/>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t="str">
            <v xml:space="preserve"> </v>
          </cell>
          <cell r="H5" t="str">
            <v xml:space="preserve"> </v>
          </cell>
        </row>
        <row r="6">
          <cell r="A6">
            <v>6</v>
          </cell>
          <cell r="B6" t="str">
            <v xml:space="preserve"> </v>
          </cell>
          <cell r="C6">
            <v>0</v>
          </cell>
          <cell r="D6">
            <v>0</v>
          </cell>
          <cell r="E6">
            <v>0</v>
          </cell>
          <cell r="F6" t="str">
            <v xml:space="preserve"> </v>
          </cell>
        </row>
        <row r="7">
          <cell r="A7">
            <v>7</v>
          </cell>
          <cell r="B7" t="str">
            <v xml:space="preserve"> </v>
          </cell>
          <cell r="C7">
            <v>0</v>
          </cell>
          <cell r="D7">
            <v>0</v>
          </cell>
          <cell r="E7">
            <v>0</v>
          </cell>
          <cell r="F7" t="str">
            <v xml:space="preserve"> </v>
          </cell>
        </row>
        <row r="8">
          <cell r="A8">
            <v>8</v>
          </cell>
          <cell r="B8" t="str">
            <v xml:space="preserve"> </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xml:space="preserve">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xml:space="preserve"> </v>
          </cell>
          <cell r="D35" t="str">
            <v>SET</v>
          </cell>
          <cell r="E35">
            <v>1</v>
          </cell>
          <cell r="F35" t="str">
            <v>NO.1-09-00</v>
          </cell>
          <cell r="G35">
            <v>0</v>
          </cell>
          <cell r="H35" t="str">
            <v>NO.1-09-00</v>
          </cell>
        </row>
        <row r="36">
          <cell r="A36">
            <v>35</v>
          </cell>
          <cell r="B36" t="str">
            <v>배관 및 배선</v>
          </cell>
          <cell r="C36" t="str">
            <v xml:space="preserve"> </v>
          </cell>
          <cell r="D36" t="str">
            <v>식</v>
          </cell>
          <cell r="E36">
            <v>1</v>
          </cell>
          <cell r="F36" t="str">
            <v>NO.1-10-00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t="str">
            <v xml:space="preserve"> </v>
          </cell>
          <cell r="G39">
            <v>0</v>
          </cell>
          <cell r="H39" t="str">
            <v xml:space="preserve"> </v>
          </cell>
        </row>
        <row r="40">
          <cell r="A40">
            <v>39</v>
          </cell>
          <cell r="B40" t="str">
            <v xml:space="preserve"> </v>
          </cell>
          <cell r="C40" t="str">
            <v xml:space="preserve"> </v>
          </cell>
          <cell r="D40" t="str">
            <v xml:space="preserve"> </v>
          </cell>
          <cell r="E40" t="str">
            <v xml:space="preserve"> </v>
          </cell>
          <cell r="F40" t="str">
            <v xml:space="preserve"> </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t="str">
            <v xml:space="preserve"> </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xml:space="preserve">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xml:space="preserve">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t="str">
            <v xml:space="preserve"> </v>
          </cell>
          <cell r="D253" t="str">
            <v xml:space="preserve"> </v>
          </cell>
          <cell r="E253" t="str">
            <v xml:space="preserve"> </v>
          </cell>
          <cell r="F253" t="str">
            <v xml:space="preserve"> </v>
          </cell>
        </row>
        <row r="254">
          <cell r="A254" t="e">
            <v>#REF!</v>
          </cell>
          <cell r="B254" t="str">
            <v xml:space="preserve"> </v>
          </cell>
          <cell r="C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사항"/>
      <sheetName val="Sheet2"/>
      <sheetName val="건축공사실행"/>
      <sheetName val="입찰견적보고서"/>
      <sheetName val="내역서"/>
      <sheetName val="기술조건"/>
      <sheetName val="입찰안"/>
      <sheetName val="총괄갑 "/>
      <sheetName val="집계표"/>
      <sheetName val="정화조동내역"/>
      <sheetName val="#REF"/>
      <sheetName val="Total"/>
      <sheetName val="유림골조"/>
      <sheetName val="45,46"/>
      <sheetName val="수량산출"/>
      <sheetName val="PRO95"/>
      <sheetName val="총괄"/>
      <sheetName val="ELECTRIC"/>
      <sheetName val="맨홀"/>
      <sheetName val="금액"/>
      <sheetName val="일위대가"/>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창원공장"/>
      <sheetName val="Z-3.기타공사"/>
      <sheetName val="E.부산여대"/>
      <sheetName val="O"/>
      <sheetName val="H"/>
      <sheetName val="K.연산동K빌딩"/>
      <sheetName val="F.동명5호"/>
      <sheetName val="V.연산동APT"/>
      <sheetName val="범일동근린"/>
      <sheetName val="부여대진입로"/>
      <sheetName val="주례동K"/>
      <sheetName val="부여대미대"/>
      <sheetName val="T"/>
      <sheetName val="Z-4"/>
      <sheetName val="예음관"/>
      <sheetName val="연산업무시설"/>
      <sheetName val="L"/>
      <sheetName val="Z-3"/>
      <sheetName val="Z-5"/>
      <sheetName val="Z-6"/>
      <sheetName val="S-1"/>
      <sheetName val="동성데이타"/>
      <sheetName val="M"/>
      <sheetName val="P"/>
      <sheetName val="여대지하수관로"/>
      <sheetName val="한일양산"/>
      <sheetName val="내역서1"/>
      <sheetName val="바.한일양산"/>
      <sheetName val="총괄표"/>
      <sheetName val="중강당 내역"/>
      <sheetName val="내역서"/>
      <sheetName val="DATA"/>
      <sheetName val="일위대가목차"/>
      <sheetName val="기기리스트"/>
      <sheetName val="동해title"/>
      <sheetName val="견적조건"/>
      <sheetName val="화재 탐지 설비"/>
      <sheetName val="설계명세서"/>
      <sheetName val="예산명세서"/>
      <sheetName val="자료입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자재단가표"/>
      <sheetName val="대치판정"/>
      <sheetName val="일위대가"/>
      <sheetName val="내역서1999.8최종"/>
      <sheetName val="연습"/>
      <sheetName val="직노"/>
      <sheetName val="일보_생산"/>
      <sheetName val="신우"/>
      <sheetName val="Sheet2"/>
      <sheetName val="Sheet3"/>
      <sheetName val="Sheet1"/>
      <sheetName val="단가산출"/>
      <sheetName val="시화점실행"/>
      <sheetName val="을지"/>
      <sheetName val="한일양산"/>
      <sheetName val="내역서1"/>
      <sheetName val="내역"/>
      <sheetName val="N賃率-職"/>
      <sheetName val="Sheet14"/>
      <sheetName val="Sheet13"/>
      <sheetName val="과천MAIN"/>
      <sheetName val="K-SET1"/>
      <sheetName val="집계표"/>
      <sheetName val="약품공급2"/>
      <sheetName val="인건-측정"/>
      <sheetName val="합천내역"/>
      <sheetName val="일위"/>
      <sheetName val="1.수인터널"/>
      <sheetName val="견적서"/>
      <sheetName val="제출내역 (2)"/>
      <sheetName val="sw1"/>
      <sheetName val="화산경계"/>
      <sheetName val="공사원가계산서"/>
      <sheetName val="NOMUBI"/>
      <sheetName val="도체종-상수표"/>
      <sheetName val="총괄집계표"/>
      <sheetName val="유동표"/>
      <sheetName val="G.R300경비"/>
      <sheetName val="원가계산서"/>
      <sheetName val="DATA"/>
      <sheetName val="계수시트"/>
      <sheetName val="EL90"/>
      <sheetName val="EQT-ESTN"/>
      <sheetName val="원가계산 (2)"/>
      <sheetName val="일위_파일"/>
      <sheetName val="환율"/>
      <sheetName val="원본(갑지)"/>
      <sheetName val="강교(Sub)"/>
      <sheetName val="우수공"/>
      <sheetName val="원본"/>
      <sheetName val="I一般比"/>
      <sheetName val="세부내역서"/>
      <sheetName val="수량집계"/>
      <sheetName val="맨홀"/>
      <sheetName val="98수문일위"/>
      <sheetName val="몰탈재료산출"/>
      <sheetName val="01"/>
      <sheetName val="직재"/>
      <sheetName val="노임"/>
      <sheetName val="요율"/>
      <sheetName val="FAX"/>
      <sheetName val="일위대가목차"/>
      <sheetName val="노무"/>
      <sheetName val="__"/>
      <sheetName val="각형맨홀"/>
      <sheetName val="설비"/>
      <sheetName val="구천"/>
      <sheetName val="JUCKEYK"/>
      <sheetName val="현장관리비 산출내역"/>
      <sheetName val="EP0618"/>
      <sheetName val="갑지(추정)"/>
      <sheetName val="설계조건"/>
      <sheetName val="wall"/>
      <sheetName val="자재단가비교표"/>
      <sheetName val="SP-B1"/>
      <sheetName val="J直材4"/>
      <sheetName val="일위대가(계측기설치)"/>
      <sheetName val="금호"/>
      <sheetName val="견적단가"/>
      <sheetName val="기초입력 DATA"/>
      <sheetName val="1차 내역서"/>
      <sheetName val="집수정(600-700)"/>
      <sheetName val="경비"/>
      <sheetName val="PANEL_중량산출"/>
      <sheetName val="내역서1999_8최종"/>
      <sheetName val="빌딩 안내"/>
      <sheetName val="내역전기"/>
      <sheetName val="일위목록"/>
      <sheetName val="T13(P68~72,78)"/>
      <sheetName val="구조물터파기수량집계"/>
      <sheetName val="측구터파기공수량집계"/>
      <sheetName val="배수공 시멘트 및 골재량 산출"/>
      <sheetName val="#REF"/>
      <sheetName val="낙찰표"/>
      <sheetName val="밸브설치"/>
      <sheetName val="22수량"/>
      <sheetName val="단"/>
      <sheetName val="실행철강하도"/>
      <sheetName val="1 자원총괄"/>
      <sheetName val="입고장부 (4)"/>
      <sheetName val="MOTOR"/>
      <sheetName val="화재 탐지 설비"/>
      <sheetName val="교각계산"/>
      <sheetName val="노임단가"/>
      <sheetName val="양식"/>
      <sheetName val="배관단가조사서"/>
      <sheetName val="평3"/>
      <sheetName val="3.하중산정4.지지력"/>
      <sheetName val="C3"/>
      <sheetName val="Total"/>
      <sheetName val="TEL"/>
      <sheetName val="갑지"/>
      <sheetName val="기별(종합)"/>
      <sheetName val="확정실적"/>
      <sheetName val="하조서"/>
      <sheetName val="품셈TABLE"/>
      <sheetName val="동해title"/>
      <sheetName val="COVER"/>
      <sheetName val="집계표(공종별)"/>
      <sheetName val="입찰안"/>
      <sheetName val="내역갑지"/>
      <sheetName val="단가표"/>
      <sheetName val="단가"/>
      <sheetName val="설계내역서"/>
      <sheetName val="costing_CV"/>
      <sheetName val="6동"/>
      <sheetName val="조명시설"/>
      <sheetName val="XXXXXX"/>
      <sheetName val="CAT_5"/>
      <sheetName val="VENT"/>
      <sheetName val="__MAIN"/>
      <sheetName val="1.설계조건"/>
      <sheetName val="특별교실"/>
      <sheetName val="구조물철거타공정이월"/>
      <sheetName val="가격표"/>
      <sheetName val="인사자료총집계"/>
      <sheetName val="工완성공사율"/>
      <sheetName val="foxz"/>
      <sheetName val="A(Rev.3)"/>
      <sheetName val="기기리스트"/>
      <sheetName val="견적조건"/>
      <sheetName val="토공총괄표"/>
      <sheetName val="전기일위대가"/>
      <sheetName val="간접"/>
      <sheetName val="일위대가표"/>
      <sheetName val="전기공사"/>
      <sheetName val="외주현황.wq1"/>
      <sheetName val="금융자산집계표"/>
      <sheetName val="골조"/>
      <sheetName val="물량표"/>
      <sheetName val="45,46"/>
      <sheetName val="횡배수관토공수량"/>
      <sheetName val="원형1호맨홀토공수량"/>
      <sheetName val="대외공문"/>
      <sheetName val="2000년1차"/>
      <sheetName val="ABUT수량-A1"/>
      <sheetName val="8.3해석단면 선정"/>
      <sheetName val="경영혁신본부"/>
      <sheetName val="주차구획선수량"/>
      <sheetName val="Maine"/>
      <sheetName val="AHU집계"/>
      <sheetName val="공조기휀"/>
      <sheetName val="공조기"/>
      <sheetName val="1-1"/>
      <sheetName val="관일"/>
      <sheetName val="산출기준(파견전산실)"/>
      <sheetName val="터파기및재료"/>
      <sheetName val="날개벽(TYPE1)"/>
      <sheetName val="노임이"/>
      <sheetName val="2000전체분"/>
      <sheetName val="잡철물"/>
      <sheetName val="기초자료입력"/>
      <sheetName val="전기"/>
      <sheetName val="품셈표"/>
      <sheetName val="Macro1"/>
      <sheetName val="예총"/>
      <sheetName val="인부신상자료"/>
      <sheetName val="건축집계"/>
      <sheetName val="우수"/>
      <sheetName val="토공사"/>
      <sheetName val="날개벽수량표"/>
      <sheetName val="가도공"/>
      <sheetName val="UNIT"/>
      <sheetName val="정산내역서"/>
      <sheetName val="목차"/>
      <sheetName val="평균터파기고(1-2,ASP)"/>
      <sheetName val="설계명세서"/>
      <sheetName val="예산명세서"/>
      <sheetName val="자료입력"/>
      <sheetName val="건축내역서"/>
      <sheetName val="설비내역서"/>
      <sheetName val="전기내역서"/>
      <sheetName val="S0"/>
      <sheetName val="인상효1"/>
      <sheetName val="데이타"/>
      <sheetName val="(4-2)열관류값-2"/>
      <sheetName val="을"/>
      <sheetName val="건축내역"/>
      <sheetName val="총괄-1"/>
      <sheetName val="품셈총괄표"/>
      <sheetName val="수량산출서"/>
      <sheetName val="LIST"/>
      <sheetName val="EQ"/>
      <sheetName val="TB(BS)"/>
      <sheetName val="TB(PL)"/>
      <sheetName val="FAB별"/>
      <sheetName val="BID"/>
      <sheetName val="토목주소"/>
      <sheetName val="프랜트면허"/>
      <sheetName val="경비공통"/>
      <sheetName val="도면명"/>
      <sheetName val="s"/>
      <sheetName val="현장관리비_산출내역"/>
      <sheetName val="원가계산_(2)"/>
      <sheetName val="제출내역_(2)"/>
      <sheetName val="1_수인터널"/>
      <sheetName val="G_R300경비"/>
      <sheetName val="입고장부_(4)"/>
      <sheetName val="1_자원총괄"/>
      <sheetName val="배수공_시멘트_및_골재량_산출"/>
      <sheetName val="화재_탐지_설비"/>
      <sheetName val="MAT_N048"/>
      <sheetName val="2.대외공문"/>
      <sheetName val="날개벽"/>
      <sheetName val="DATE"/>
      <sheetName val="산출내역서집계표"/>
      <sheetName val="A-4"/>
      <sheetName val="건축(충일분)"/>
      <sheetName val="PUMP"/>
      <sheetName val="BJJIN"/>
      <sheetName val="Macro(전선)"/>
      <sheetName val="EACT10"/>
      <sheetName val="첨부파일"/>
      <sheetName val="지구단위계획"/>
      <sheetName val="조명율표"/>
      <sheetName val="상가지급현황"/>
      <sheetName val="Tool"/>
      <sheetName val="부대시설"/>
      <sheetName val="PumpSpec"/>
      <sheetName val="자재"/>
      <sheetName val="산출내역서"/>
      <sheetName val="TYPE-1"/>
      <sheetName val="가시설"/>
      <sheetName val="교대"/>
      <sheetName val="자재단가"/>
      <sheetName val="정부노임단가"/>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세무사님댁-박성배사장공사"/>
      <sheetName val="다대중"/>
      <sheetName val="위봉초"/>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부경대-제일방수낙찰건"/>
      <sheetName val="이케아-에스티시"/>
      <sheetName val="이케아-제일방수(정산)"/>
      <sheetName val="이케아-제일방수,케이엘"/>
      <sheetName val="청양군부자농촌-mas"/>
      <sheetName val="동인고"/>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 val="총 원가계산"/>
      <sheetName val="금액내역서"/>
      <sheetName val="지수"/>
      <sheetName val="설직재-1"/>
      <sheetName val="CAPVC"/>
      <sheetName val="P-산#1-1(WOWA1)"/>
      <sheetName val="10동"/>
      <sheetName val="b_balju_cho"/>
      <sheetName val="연동내역"/>
      <sheetName val="인건비"/>
      <sheetName val="Bulk"/>
      <sheetName val="대림산업"/>
      <sheetName val="신공항A-9(원가수정)"/>
      <sheetName val="단면가정"/>
      <sheetName val="9GNG운반"/>
      <sheetName val="FA설치명세"/>
      <sheetName val="배수통관(좌)"/>
      <sheetName val="설계물량산출"/>
      <sheetName val="건축집계표"/>
      <sheetName val="진주방향"/>
      <sheetName val="CTEMCOST"/>
      <sheetName val=""/>
      <sheetName val="상 부"/>
      <sheetName val="소야공정계획표"/>
      <sheetName val="합계금액"/>
      <sheetName val="총괄"/>
      <sheetName val="SANTOGO"/>
      <sheetName val="배수공"/>
      <sheetName val="불출요청"/>
      <sheetName val="총괄표"/>
      <sheetName val="조도계산(1)"/>
      <sheetName val="가로등일위대가"/>
      <sheetName val="MAIN"/>
      <sheetName val="공문"/>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ow r="1">
          <cell r="A1" t="str">
            <v>단  종</v>
          </cell>
        </row>
      </sheetData>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내역"/>
      <sheetName val="일위대가목록"/>
      <sheetName val="갑지"/>
      <sheetName val="을지"/>
      <sheetName val="을지 (1)"/>
      <sheetName val="갑지 (1)"/>
      <sheetName val="Sheet1"/>
      <sheetName val="Sheet2"/>
      <sheetName val="Sheet3"/>
      <sheetName val="견적을"/>
      <sheetName val="SCHEDULE"/>
      <sheetName val="직재"/>
      <sheetName val="재집"/>
      <sheetName val="20층 커텐"/>
      <sheetName val="간접경상비"/>
      <sheetName val="전기"/>
      <sheetName val="2.대외공문"/>
      <sheetName val="Total"/>
      <sheetName val="터파기및재료"/>
      <sheetName val="6호기"/>
      <sheetName val="건축내역"/>
      <sheetName val="데이타"/>
      <sheetName val="식재인부"/>
      <sheetName val="교통대책내역"/>
      <sheetName val="집계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일위"/>
      <sheetName val="데이타"/>
      <sheetName val="식재인부"/>
      <sheetName val="工완성공사율"/>
      <sheetName val="신우"/>
      <sheetName val="9GNG운반"/>
      <sheetName val="합천내역"/>
      <sheetName val="매립"/>
      <sheetName val="N賃率-職"/>
      <sheetName val="정공공사"/>
      <sheetName val="제출내역 (2)"/>
      <sheetName val="일위총괄표"/>
      <sheetName val="CTEMCOST"/>
      <sheetName val="송라초중학교(final)"/>
      <sheetName val="대치판정"/>
      <sheetName val="수량산출(음암)"/>
      <sheetName val="을"/>
      <sheetName val="약품설비"/>
      <sheetName val="일위대가표"/>
      <sheetName val="예총"/>
      <sheetName val="철집"/>
      <sheetName val="일위대가"/>
      <sheetName val="내역"/>
      <sheetName val="내역서1"/>
      <sheetName val="99노임기준"/>
      <sheetName val="갑지"/>
      <sheetName val="집계표"/>
      <sheetName val="단가 및 재료비"/>
      <sheetName val="중기사용료산출근거"/>
      <sheetName val="공사원가계산서"/>
      <sheetName val="설계명세서"/>
      <sheetName val="입찰안"/>
      <sheetName val="Sheet1"/>
      <sheetName val="수지표"/>
      <sheetName val="셀명"/>
      <sheetName val="여과지동"/>
      <sheetName val="기초자료"/>
      <sheetName val="1단계"/>
      <sheetName val="일위대가목차"/>
      <sheetName val="01"/>
      <sheetName val="약품공급2"/>
      <sheetName val="2.대외공문"/>
      <sheetName val="H-PILE수량집계"/>
      <sheetName val="H PILE수량"/>
      <sheetName val="한일양산"/>
      <sheetName val="부하계산서"/>
      <sheetName val="1안"/>
      <sheetName val="공조기"/>
      <sheetName val="AHU집계"/>
      <sheetName val="공조기휀"/>
      <sheetName val="C3"/>
      <sheetName val="강교(Sub)"/>
      <sheetName val="Ⅲ.설계명세서"/>
      <sheetName val="내부부하"/>
      <sheetName val="재집"/>
      <sheetName val="직재"/>
      <sheetName val="#REF"/>
      <sheetName val="일위목록"/>
      <sheetName val="MOTOR"/>
      <sheetName val="안전장치"/>
      <sheetName val="사통"/>
      <sheetName val="EP0618"/>
      <sheetName val="합의경상"/>
      <sheetName val="샘플표지"/>
      <sheetName val="총괄표"/>
      <sheetName val="중강당 내역"/>
      <sheetName val="FA설치명세"/>
      <sheetName val="T13(P68~72,78)"/>
      <sheetName val="DATA"/>
      <sheetName val="증감대비"/>
      <sheetName val="도급"/>
      <sheetName val="Total"/>
      <sheetName val="수량산출서"/>
      <sheetName val="포장집계"/>
      <sheetName val="포장연장"/>
      <sheetName val="견"/>
      <sheetName val="날개벽"/>
      <sheetName val="실행철강하도"/>
      <sheetName val="106C0300"/>
      <sheetName val="1검토보고서"/>
      <sheetName val="준공조서"/>
      <sheetName val="공사준공계"/>
      <sheetName val="준공검사보고서"/>
      <sheetName val="SUMMARY"/>
      <sheetName val="소방"/>
      <sheetName val="건축내역"/>
      <sheetName val="입고장부 (4)"/>
      <sheetName val="구체"/>
      <sheetName val="좌측날개벽"/>
      <sheetName val="우측날개벽"/>
      <sheetName val="양식"/>
      <sheetName val="표지"/>
      <sheetName val="총괄실행예산서"/>
      <sheetName val="설계기준"/>
      <sheetName val="내역1"/>
      <sheetName val="단가"/>
      <sheetName val="공문"/>
      <sheetName val="PANEL_중량산출"/>
      <sheetName val="BasePriceList"/>
      <sheetName val="갑지(추정)"/>
      <sheetName val="J直材4"/>
      <sheetName val="을부담운반비"/>
      <sheetName val="원가계산서"/>
      <sheetName val="XL4Poppy"/>
      <sheetName val="수량산출기초(케블등)"/>
      <sheetName val="역T형교대(말뚝기초)"/>
      <sheetName val="일위1"/>
      <sheetName val="화재 탐지 설비"/>
      <sheetName val="개산공사비"/>
      <sheetName val="단가표"/>
      <sheetName val="자동제어"/>
      <sheetName val="일위대가(가설)"/>
      <sheetName val="재료비"/>
      <sheetName val="편성절차"/>
      <sheetName val="GAEYO"/>
      <sheetName val="용수량(생활용수)"/>
      <sheetName val="일위대가(1)"/>
      <sheetName val="공사착공계"/>
      <sheetName val="간접경상비"/>
      <sheetName val="노무"/>
      <sheetName val="요율"/>
      <sheetName val="단가산출"/>
      <sheetName val="일위대가목록"/>
      <sheetName val="교량하부공"/>
      <sheetName val="인제내역"/>
      <sheetName val="단가일람표"/>
      <sheetName val="대창(함평)"/>
      <sheetName val="대창(장성)"/>
      <sheetName val="대창(함평)-창열"/>
      <sheetName val="경비"/>
      <sheetName val="AILC004"/>
      <sheetName val="Sheet13"/>
      <sheetName val="발전기"/>
      <sheetName val="Sheet14"/>
      <sheetName val="1.설계조건"/>
      <sheetName val="LeadSchedule"/>
      <sheetName val="소요자재"/>
      <sheetName val="노임단가"/>
      <sheetName val="건축"/>
      <sheetName val="밸브설치"/>
      <sheetName val="1. 설계조건 2.단면가정 3. 하중계산"/>
      <sheetName val="DATA 입력란"/>
      <sheetName val="시화점실행"/>
      <sheetName val="내역을"/>
      <sheetName val="캔개발배경"/>
      <sheetName val="캔판매목표"/>
      <sheetName val="시장"/>
      <sheetName val="일정표"/>
      <sheetName val="오억미만"/>
      <sheetName val="품셈표"/>
      <sheetName val="Macro1"/>
      <sheetName val="식재"/>
      <sheetName val="시설물"/>
      <sheetName val="식재출력용"/>
      <sheetName val="유지관리"/>
      <sheetName val="1.수인터널"/>
      <sheetName val="월별지출"/>
      <sheetName val="일용직급여"/>
      <sheetName val="일용직"/>
      <sheetName val="최초설계"/>
      <sheetName val="수목데이타"/>
      <sheetName val="GI-LIST"/>
      <sheetName val="22전선(P)"/>
      <sheetName val="22전선(L)"/>
      <sheetName val="22전선(R)"/>
      <sheetName val="내역전기"/>
      <sheetName val="단순공사비단가표"/>
      <sheetName val="도체종-상수표"/>
      <sheetName val="내역서1999.8최종"/>
      <sheetName val="공종집계"/>
      <sheetName val="하도급계획"/>
      <sheetName val="가도공"/>
      <sheetName val="인사자료총집계"/>
      <sheetName val="UNIT"/>
      <sheetName val="관급자재대"/>
      <sheetName val="포장수량"/>
      <sheetName val="SCANCHEM"/>
      <sheetName val="연습"/>
      <sheetName val="예산명세서"/>
      <sheetName val="자료입력"/>
      <sheetName val="Sheet2"/>
      <sheetName val="MA"/>
      <sheetName val="9509"/>
      <sheetName val="내역서(총)"/>
      <sheetName val="배수통관(좌)"/>
      <sheetName val="3.하중산정4.지지력"/>
      <sheetName val="기안"/>
      <sheetName val="GT 1050x650"/>
      <sheetName val="내역서2안"/>
      <sheetName val="Front"/>
      <sheetName val="wall"/>
      <sheetName val="공사설계"/>
      <sheetName val="조명시설"/>
      <sheetName val="8.3해석단면 선정"/>
      <sheetName val="맨홀"/>
      <sheetName val="DATE"/>
      <sheetName val="템플릿"/>
      <sheetName val="Sheet5"/>
      <sheetName val="판넬"/>
      <sheetName val="토공"/>
      <sheetName val="현장관리비 산출내역"/>
      <sheetName val="자재대"/>
      <sheetName val="6호기"/>
      <sheetName val="수목단가"/>
      <sheetName val="시설수량표"/>
      <sheetName val="식재수량표"/>
      <sheetName val="자재단가"/>
      <sheetName val="평3"/>
      <sheetName val="6PILE  (돌출)"/>
      <sheetName val="단가비교표"/>
      <sheetName val="I一般比"/>
      <sheetName val="과천MAIN"/>
      <sheetName val="원가 (2)"/>
      <sheetName val="노임"/>
      <sheetName val="ABUT수량-A1"/>
      <sheetName val="2F 회의실견적(5_14 일대)"/>
      <sheetName val="예가표"/>
      <sheetName val="품목납기"/>
      <sheetName val="제-노임"/>
      <sheetName val="제직재"/>
      <sheetName val="전차선로 물량표"/>
      <sheetName val="감가상각"/>
      <sheetName val="96갑지"/>
      <sheetName val="인건-측정"/>
      <sheetName val="S0"/>
      <sheetName val="기본일위"/>
      <sheetName val="정부노임단가"/>
      <sheetName val="노무비"/>
      <sheetName val="원가_(2)"/>
      <sheetName val="sw1"/>
      <sheetName val="NOMUBI"/>
      <sheetName val="동원(3)"/>
      <sheetName val="예정(3)"/>
      <sheetName val="터널조도"/>
      <sheetName val="조도계산서 (도서)"/>
      <sheetName val="copy"/>
      <sheetName val="CT "/>
      <sheetName val="실행내역서 "/>
      <sheetName val="N賃率_職"/>
      <sheetName val="일_4_"/>
      <sheetName val="총_구조물공"/>
      <sheetName val="내역서1-2"/>
      <sheetName val="일(4)"/>
      <sheetName val="00노임기준"/>
      <sheetName val="관리자"/>
      <sheetName val="금액내역서"/>
      <sheetName val="설직재-1"/>
      <sheetName val="1.토공집계표"/>
      <sheetName val="참조"/>
      <sheetName val="직노"/>
      <sheetName val="실행내역"/>
      <sheetName val="토목공사일반"/>
      <sheetName val="집계"/>
      <sheetName val="패널"/>
      <sheetName val="실측자료"/>
      <sheetName val="setup"/>
      <sheetName val="이월가격"/>
      <sheetName val="동해title"/>
      <sheetName val="가설"/>
      <sheetName val="간접"/>
      <sheetName val="잡철물"/>
      <sheetName val="확정실적"/>
      <sheetName val="가시설단위수량"/>
      <sheetName val="횡배수관토공수량"/>
      <sheetName val="옥외"/>
      <sheetName val="자단"/>
      <sheetName val="인공산출"/>
      <sheetName val="설 계"/>
      <sheetName val="내역표지"/>
      <sheetName val="일위_파일"/>
      <sheetName val="단면치수"/>
      <sheetName val="가설건물"/>
      <sheetName val="시행후면적"/>
      <sheetName val="배수공 시멘트 및 골재량 산출"/>
      <sheetName val="WORK"/>
      <sheetName val="SANBAISU"/>
      <sheetName val="SANTOGO"/>
      <sheetName val="부하(성남)"/>
      <sheetName val="부하LOAD"/>
      <sheetName val="ITEM"/>
      <sheetName val="대비"/>
      <sheetName val="품셈TABLE"/>
      <sheetName val="골조"/>
      <sheetName val="BJJIN"/>
      <sheetName val="기계경비"/>
      <sheetName val="CC16-내역서"/>
      <sheetName val="1.일위대가"/>
      <sheetName val="제출내역_(2)"/>
      <sheetName val="단가_및_재료비"/>
      <sheetName val="2_대외공문"/>
      <sheetName val="H_PILE수량"/>
      <sheetName val="건축집계표"/>
      <sheetName val="산출내역서집계표"/>
      <sheetName val="예산내역서(총괄)"/>
      <sheetName val="예산내역서"/>
      <sheetName val="공제대산출"/>
      <sheetName val="운반공사,공구손료"/>
      <sheetName val="부대내역"/>
      <sheetName val="수지"/>
      <sheetName val="당사수지"/>
      <sheetName val="중강당_내역"/>
      <sheetName val="Ⅲ_설계명세서"/>
      <sheetName val="FAB별"/>
      <sheetName val="품셈"/>
      <sheetName val="근로소득 세액표"/>
      <sheetName val="건강보험 표준요율표"/>
      <sheetName val="국민연금 표준요율표"/>
      <sheetName val="경성자금"/>
      <sheetName val="1.판매계획"/>
      <sheetName val="공사개요"/>
      <sheetName val="원가계산"/>
      <sheetName val="산출1(신설)"/>
      <sheetName val="산출1-2"/>
      <sheetName val="연동내역"/>
      <sheetName val="골조시행"/>
      <sheetName val="물량표"/>
      <sheetName val="성곽내역서"/>
      <sheetName val="재료집계표"/>
      <sheetName val="면간거리&amp;사거리"/>
      <sheetName val="voucher"/>
      <sheetName val="설계내역서"/>
      <sheetName val="원가"/>
      <sheetName val="실행예산-변경분"/>
      <sheetName val="현장경비"/>
      <sheetName val="현장경상비"/>
      <sheetName val="갑지1"/>
      <sheetName val="견적의뢰"/>
      <sheetName val="설계산출기초"/>
      <sheetName val="도급예산내역서봉투"/>
      <sheetName val="설계산출표지"/>
      <sheetName val="도급예산내역서총괄표"/>
      <sheetName val="운반비산출"/>
      <sheetName val="샤워실위생"/>
      <sheetName val="시멘트"/>
      <sheetName val="현장관리비"/>
      <sheetName val="노임이"/>
      <sheetName val="작성"/>
      <sheetName val="동원인원"/>
      <sheetName val="판매시설"/>
      <sheetName val="중기사용료"/>
      <sheetName val="입찰견적보고서"/>
      <sheetName val="금액"/>
      <sheetName val="협력업체"/>
      <sheetName val="평가데이터"/>
      <sheetName val=" 갑  지 "/>
      <sheetName val="음료실행"/>
      <sheetName val="계DATA"/>
      <sheetName val="실DATA "/>
      <sheetName val="건축직영"/>
      <sheetName val="지수980731이후"/>
      <sheetName val="산업"/>
      <sheetName val="수량집계"/>
      <sheetName val="프랜트면허"/>
      <sheetName val="토목주소"/>
      <sheetName val="개요"/>
      <sheetName val="현장관리"/>
      <sheetName val="소비자가"/>
      <sheetName val="총괄내역서"/>
      <sheetName val="변수값"/>
      <sheetName val="중기상차"/>
      <sheetName val="AS복구"/>
      <sheetName val="중기터파기"/>
      <sheetName val="내역서(1)"/>
      <sheetName val="설계서(7)"/>
      <sheetName val="주식"/>
      <sheetName val="조내역"/>
      <sheetName val="조직도"/>
      <sheetName val="공정표"/>
      <sheetName val="공구"/>
      <sheetName val="건축내역서"/>
      <sheetName val="실DATA_"/>
      <sheetName val="시설물일위"/>
      <sheetName val="가설공사"/>
      <sheetName val="단가결정"/>
      <sheetName val="내역아"/>
      <sheetName val="울타리"/>
      <sheetName val="코스모공장 (어음)"/>
      <sheetName val="A 견적"/>
      <sheetName val="조건"/>
      <sheetName val="실행"/>
      <sheetName val="경산"/>
      <sheetName val="총괄"/>
      <sheetName val="원가계산서(거목)"/>
      <sheetName val="원가계산서(다숲)"/>
      <sheetName val="원가계산서(법정외주)"/>
      <sheetName val="환경기계공정표 (3)"/>
      <sheetName val="목차"/>
      <sheetName val="계약내역(2)"/>
      <sheetName val="값"/>
      <sheetName val="건축공사실행"/>
      <sheetName val="납부서"/>
      <sheetName val="재료"/>
      <sheetName val="사급자재"/>
      <sheetName val="실행(ALT1)"/>
      <sheetName val="기초단가"/>
      <sheetName val="견적"/>
      <sheetName val="수량-양식"/>
      <sheetName val="총괄갑 "/>
      <sheetName val="제경비율"/>
      <sheetName val="SAM"/>
      <sheetName val="Y-WORK"/>
      <sheetName val="기계경비(시간당)"/>
      <sheetName val="램머"/>
      <sheetName val="투찰내역서"/>
      <sheetName val="본실행경비"/>
      <sheetName val="SPEC"/>
      <sheetName val="Sheet1 (2)"/>
      <sheetName val="총 원가계산"/>
      <sheetName val="증감내역서"/>
      <sheetName val="_갑__지_"/>
      <sheetName val="시중노임단가"/>
      <sheetName val="단가 (2)"/>
      <sheetName val="원가data"/>
      <sheetName val="COVER"/>
      <sheetName val="아파트"/>
      <sheetName val="관접합및부설"/>
      <sheetName val="실행대비"/>
      <sheetName val="기초입력 DATA"/>
      <sheetName val="참고사항"/>
      <sheetName val="근로자자료입력"/>
      <sheetName val="연돌일위집계"/>
      <sheetName val="세금자료"/>
      <sheetName val="진주방향"/>
      <sheetName val="EQT-ESTN"/>
      <sheetName val="CONCRETE"/>
      <sheetName val="전기"/>
      <sheetName val="BID"/>
      <sheetName val="용역비내역-진짜"/>
      <sheetName val="입력데이타"/>
      <sheetName val="5사남"/>
      <sheetName val="전등설비"/>
      <sheetName val="F4-F7"/>
      <sheetName val="벽체물량산출서"/>
      <sheetName val="지수"/>
      <sheetName val="---FAB#1업무일지---"/>
      <sheetName val="물가대비표"/>
      <sheetName val="날개벽수량표"/>
      <sheetName val="화전내"/>
      <sheetName val="단중표"/>
      <sheetName val="카펫타일"/>
      <sheetName val="원가계산하도"/>
      <sheetName val="계산서(곡선부)"/>
      <sheetName val="포장재료집계표"/>
      <sheetName val="구성비"/>
      <sheetName val="변경내역서"/>
      <sheetName val="11-2.아파트내역"/>
      <sheetName val="DATA1"/>
      <sheetName val="SG"/>
      <sheetName val="견적갑지"/>
      <sheetName val="물량내역"/>
      <sheetName val="총투입계"/>
      <sheetName val="factor(건축)"/>
      <sheetName val="산근"/>
      <sheetName val="정보"/>
      <sheetName val="추정_최근현장"/>
      <sheetName val="리스트_최근현장"/>
      <sheetName val="팩스리스트"/>
      <sheetName val="당정동경상이수"/>
      <sheetName val="당정동공통이수"/>
      <sheetName val="총괄집계표"/>
      <sheetName val="교통대책내역"/>
      <sheetName val="ilch"/>
      <sheetName val="사진대지"/>
      <sheetName val="국내조달(통합-1)"/>
      <sheetName val="수배전반"/>
      <sheetName val="001"/>
      <sheetName val="건축공사집계"/>
      <sheetName val="공통가설"/>
      <sheetName val="차액보증"/>
      <sheetName val="상호참고자료"/>
      <sheetName val="발주처자료입력"/>
      <sheetName val="회사기본자료"/>
      <sheetName val="하자보증자료"/>
      <sheetName val="기술자관련자료"/>
      <sheetName val=" 견적서"/>
      <sheetName val="노임단가 (2)"/>
      <sheetName val="플랜트 설치"/>
      <sheetName val="Option"/>
      <sheetName val="FORM-0"/>
      <sheetName val="수리결과"/>
      <sheetName val="TYPE-A"/>
      <sheetName val="inter"/>
      <sheetName val="TEST1"/>
      <sheetName val="배명(단가)"/>
      <sheetName val="1차 내역서"/>
      <sheetName val="파일의이용"/>
      <sheetName val="공종목록표"/>
      <sheetName val="출입자명단"/>
      <sheetName val="일위산출"/>
      <sheetName val="견적조건"/>
      <sheetName val="자재가격조사표"/>
      <sheetName val="실행_ALT1_"/>
      <sheetName val="을지"/>
      <sheetName val="설계서(본관)"/>
      <sheetName val="2000년1차"/>
      <sheetName val="예산서"/>
      <sheetName val="날개벽(시점좌측)"/>
      <sheetName val="설계서"/>
      <sheetName val="해평견적"/>
      <sheetName val="업무분장"/>
      <sheetName val="BSD (2)"/>
      <sheetName val="배관배선내역"/>
      <sheetName val="0"/>
      <sheetName val="청천내"/>
      <sheetName val="장비경비"/>
      <sheetName val="PAINT"/>
      <sheetName val="토목공사"/>
      <sheetName val="직접경비"/>
      <sheetName val="직접인건비"/>
      <sheetName val="차수"/>
      <sheetName val="CON'C"/>
      <sheetName val="건축실행"/>
      <sheetName val="내역서01"/>
      <sheetName val="2-1. 경관조명 내역총괄표"/>
      <sheetName val="설명서 "/>
      <sheetName val="토목"/>
      <sheetName val="결재판"/>
      <sheetName val="pier(각형)"/>
      <sheetName val="신.분"/>
      <sheetName val="공사_산출"/>
      <sheetName val="철거산출근거"/>
      <sheetName val="FOB발"/>
      <sheetName val="설비공사"/>
      <sheetName val="토공집계"/>
      <sheetName val="COST"/>
      <sheetName val="기성"/>
      <sheetName val="설비내역서"/>
      <sheetName val="전기내역서"/>
      <sheetName val="중기조종사 단위단가"/>
      <sheetName val="Sheet4"/>
      <sheetName val="인건비 "/>
      <sheetName val="토공연장"/>
      <sheetName val="자재"/>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INPUT"/>
      <sheetName val="수량계산서 집계표(가설 신설 및 철거-을지로3가 3호선)"/>
      <sheetName val="수량계산서 집계표(신설-을지로3가 3호선)"/>
      <sheetName val="수량계산서 집계표(철거-을지로3가 3호선)"/>
      <sheetName val="참조M"/>
      <sheetName val="단기차입금"/>
      <sheetName val="산출"/>
      <sheetName val="일위대가 "/>
      <sheetName val="말뚝지지력산정"/>
      <sheetName val="계목분류"/>
      <sheetName val="퍼스트"/>
      <sheetName val="기초일위"/>
      <sheetName val="시설일위"/>
      <sheetName val="조명일위"/>
      <sheetName val="05-원가계산"/>
      <sheetName val="Sheet3"/>
      <sheetName val="새공통"/>
      <sheetName val="장비집계"/>
      <sheetName val="예정공정표"/>
      <sheetName val="초기화면"/>
      <sheetName val="관급자재"/>
      <sheetName val="배수내역"/>
      <sheetName val="입력시트"/>
      <sheetName val="구분자"/>
      <sheetName val="단가및재료비"/>
      <sheetName val="1"/>
      <sheetName val="2"/>
      <sheetName val="3"/>
      <sheetName val="4"/>
      <sheetName val="5"/>
      <sheetName val="6"/>
      <sheetName val="견적율"/>
      <sheetName val="계정"/>
      <sheetName val="980731"/>
      <sheetName val="공사통보서"/>
      <sheetName val="철콘"/>
      <sheetName val="전선 및 전선관-자유로"/>
      <sheetName val="관로터파기-자유로"/>
      <sheetName val="연도별노무비(신)"/>
      <sheetName val="산출서"/>
      <sheetName val="3월팀계 "/>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유림골조"/>
      <sheetName val="수량명세서"/>
      <sheetName val="단가조사"/>
      <sheetName val="한강운반비"/>
      <sheetName val="가공비"/>
      <sheetName val="예산"/>
      <sheetName val="단위가격"/>
      <sheetName val="1SGATE97"/>
      <sheetName val="단가보완"/>
      <sheetName val="공사비총괄표"/>
      <sheetName val="하수실행"/>
      <sheetName val="SR97-1"/>
      <sheetName val="청하배수"/>
      <sheetName val="우수받이재료집계표"/>
      <sheetName val="측량요율"/>
      <sheetName val="단가(자재)"/>
      <sheetName val="단가(노임)"/>
      <sheetName val="기초목록"/>
      <sheetName val="토사(PE)"/>
      <sheetName val="삭제금지단가"/>
      <sheetName val="토목내역"/>
      <sheetName val="설계명세서-2"/>
      <sheetName val="C1.공사개요"/>
      <sheetName val="실행(1)"/>
      <sheetName val="A1.스케쥴"/>
      <sheetName val="경쟁실분"/>
      <sheetName val="자판실행"/>
      <sheetName val="수목표준대가"/>
      <sheetName val="횡배수관"/>
      <sheetName val="투입비분석표"/>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Apt내역"/>
      <sheetName val="주공 갑지"/>
      <sheetName val="계획금액"/>
      <sheetName val="간지"/>
      <sheetName val="공사요율"/>
      <sheetName val="APT"/>
      <sheetName val="Customer Databas"/>
      <sheetName val="백암비스타내역"/>
      <sheetName val="토공사"/>
      <sheetName val="포장복구집계"/>
      <sheetName val="부표총괄"/>
      <sheetName val="AS포장복구 "/>
      <sheetName val="MAT_N048"/>
      <sheetName val="1-최종안"/>
      <sheetName val="사업분석-분양가결정"/>
      <sheetName val="노무비단가"/>
      <sheetName val="출력"/>
      <sheetName val="4동급수"/>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빙장비사양"/>
      <sheetName val="장비사양"/>
      <sheetName val="27.건설이자"/>
      <sheetName val="9-2.단지투자"/>
      <sheetName val="9-4.단지분양수납"/>
      <sheetName val="28.차입금상환계획"/>
      <sheetName val="10-4.운하물류분양수납"/>
      <sheetName val="10-2.운하물류투자"/>
      <sheetName val="※.2010예산총괄표"/>
      <sheetName val="아파트기별"/>
      <sheetName val="공리일"/>
      <sheetName val="페이지"/>
      <sheetName val="XREF"/>
      <sheetName val="본선토량운반계산서(1)0"/>
      <sheetName val="FD"/>
      <sheetName val="LD"/>
      <sheetName val="[내역서(ͭ_x0000_ͭ_x0000__x001c__x0000__x001c__x0000_가표"/>
      <sheetName val="D"/>
      <sheetName val="최적단면"/>
      <sheetName val="목표세부명세"/>
      <sheetName val="경영상태"/>
      <sheetName val="2003상반기노임기준"/>
      <sheetName val="관련부서"/>
      <sheetName val="ateCodes_x0000_TimeCodes_x0000_OverrideShor"/>
      <sheetName val="공사내역서"/>
      <sheetName val="수정시산표"/>
      <sheetName val="매출현황"/>
      <sheetName val="등록자료"/>
      <sheetName val="입력정보"/>
      <sheetName val="금융비용"/>
      <sheetName val="1안98Billing"/>
      <sheetName val="신_분"/>
      <sheetName val="G.R300경비"/>
      <sheetName val="부속동"/>
      <sheetName val="5-1신설물량"/>
      <sheetName val="아파트 "/>
      <sheetName val="표준건축비"/>
      <sheetName val="고유코드_설계"/>
      <sheetName val="코드"/>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99년신청"/>
      <sheetName val="BLOCK(1)"/>
      <sheetName val="설계예산서"/>
      <sheetName val="사업총괄"/>
      <sheetName val="00000"/>
      <sheetName val="간선계산"/>
      <sheetName val="b_balju_cho"/>
      <sheetName val="울산시산표"/>
      <sheetName val="경율산정.XLS"/>
      <sheetName val="1.동력공사"/>
      <sheetName val="신축(단위)"/>
      <sheetName val="21301동"/>
      <sheetName val="2.고용보험료산출근거"/>
      <sheetName val="소업1교"/>
      <sheetName val="전익자재"/>
      <sheetName val="매입세율"/>
      <sheetName val="현금및현금등가물"/>
      <sheetName val="계정code"/>
      <sheetName val="내역서 제출"/>
      <sheetName val="연부97-1"/>
      <sheetName val="#3_일위대가목록"/>
      <sheetName val="총계"/>
      <sheetName val="친환경주택"/>
      <sheetName val="공사내역"/>
      <sheetName val="설계조건"/>
      <sheetName val="골재집계"/>
      <sheetName val="-레미콘집계"/>
      <sheetName val="-몰탈콘크리트"/>
      <sheetName val="자갈,시멘트,모래산출"/>
      <sheetName val="-철근집계"/>
      <sheetName val="포장재료(1)"/>
      <sheetName val="-흄관집계"/>
      <sheetName val="8.설치품셈"/>
      <sheetName val="9-1차이내역"/>
      <sheetName val="수량3"/>
      <sheetName val="문학간접"/>
      <sheetName val="분석대장"/>
      <sheetName val="base"/>
      <sheetName val="노임단가표"/>
      <sheetName val="손익집계(공장별)"/>
      <sheetName val="용역비내역_진짜"/>
      <sheetName val="9811"/>
      <sheetName val="보증종류"/>
      <sheetName val="제경비"/>
      <sheetName val="실적공사비"/>
      <sheetName val="입력(K0)"/>
      <sheetName val="장비기준"/>
      <sheetName val="환율"/>
      <sheetName val="[내역서(ͭ?ͭ?_x001c_?_x001c_?가표"/>
      <sheetName val="견적1"/>
      <sheetName val="우배수"/>
      <sheetName val="계산식"/>
      <sheetName val="BTL시설예산 기준표"/>
      <sheetName val="5.학교신설예산 집행(01~08)"/>
      <sheetName val="점검결과(08년 100교 지원)"/>
      <sheetName val="월별수입"/>
      <sheetName val="-치수표(곡선부)"/>
      <sheetName val="수안보-MBR1"/>
      <sheetName val="교각1"/>
      <sheetName val="금회지출"/>
      <sheetName val="VST재료산출"/>
      <sheetName val="낙찰표"/>
      <sheetName val="양식3"/>
      <sheetName val="영동(D)"/>
      <sheetName val="Raw Data"/>
      <sheetName val="ateCodes"/>
      <sheetName val="물가시세"/>
      <sheetName val="6동"/>
      <sheetName val="자재단가비교표"/>
      <sheetName val="Macro(전선)"/>
      <sheetName val="5.직원투입현황"/>
      <sheetName val="판가반영"/>
      <sheetName val="방배동내역(리라)"/>
      <sheetName val="부대공사총괄"/>
      <sheetName val="건축공사집계표"/>
      <sheetName val="안정계산"/>
      <sheetName val="단면검토"/>
      <sheetName val="[내역서(ͭ"/>
      <sheetName val="산출근거-배전"/>
      <sheetName val="COVER-P"/>
      <sheetName val="품셈 "/>
      <sheetName val="방화도료"/>
      <sheetName val="EQUIP LIST"/>
      <sheetName val="6-1. 관개량조서"/>
      <sheetName val="일일작업현황"/>
      <sheetName val="ateCodes?TimeCodes?OverrideShor"/>
      <sheetName val="장문교(대전)"/>
      <sheetName val="예정공정표 "/>
      <sheetName val="우각부보강"/>
      <sheetName val="물류최종8월7"/>
      <sheetName val="인수공"/>
      <sheetName val="당초"/>
      <sheetName val="설계가"/>
      <sheetName val="각형맨홀"/>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주공_갑지"/>
      <sheetName val="AS포장복구_"/>
      <sheetName val="G_R300경비"/>
      <sheetName val="3월팀계_"/>
      <sheetName val="Customer_Databas"/>
      <sheetName val="[내역서(ͭͭ가표"/>
      <sheetName val="DATA_입력란"/>
      <sheetName val="제안서입력"/>
      <sheetName val="거래처등록"/>
      <sheetName val="참고자료"/>
      <sheetName val="은행코드"/>
      <sheetName val="노임(1차)"/>
      <sheetName val="내역- CCTV"/>
      <sheetName val="손익분석"/>
      <sheetName val="수지예산"/>
      <sheetName val="단가산출2"/>
      <sheetName val="단가산출1"/>
      <sheetName val="참고"/>
      <sheetName val="7.기-검-보.100"/>
      <sheetName val="원본"/>
      <sheetName val="하수급견적대비"/>
      <sheetName val="FB25JN"/>
      <sheetName val="관람석제출"/>
      <sheetName val="공사비대비"/>
      <sheetName val="계좌분리(계약)"/>
      <sheetName val="계좌분리(기성)"/>
      <sheetName val="총괄(데이소)"/>
      <sheetName val="총괄(데이전)"/>
      <sheetName val="총괄(데이터)"/>
      <sheetName val="단가조정"/>
      <sheetName val="소총괄"/>
      <sheetName val="소총괄(집계)"/>
      <sheetName val="database"/>
      <sheetName val="&quot;"/>
      <sheetName val="전체내역 (2)"/>
      <sheetName val="양촌면도평리"/>
      <sheetName val="중동공구"/>
      <sheetName val="BQ(실행)"/>
      <sheetName val="산출근거"/>
      <sheetName val="회선별대책안(한전)"/>
      <sheetName val="설계예시"/>
      <sheetName val="골조(1)"/>
      <sheetName val="골조(3)"/>
      <sheetName val="마감(1)"/>
      <sheetName val="견적단가"/>
      <sheetName val="입력자료"/>
      <sheetName val="설비(제출)"/>
      <sheetName val="설비원가"/>
      <sheetName val="HISTORICAL"/>
      <sheetName val="FORECASTING"/>
      <sheetName val="98수문일위"/>
      <sheetName val="_내역서(ͭ"/>
      <sheetName val="금전출납"/>
      <sheetName val="직영명부"/>
      <sheetName val="교각계산"/>
      <sheetName val="nys"/>
      <sheetName val="연령별자료"/>
      <sheetName val="_내역서(ͭ_ͭ__x001c___x001c__가표"/>
      <sheetName val="산출집계"/>
      <sheetName val="1. 조명내역서(조명설치)"/>
      <sheetName val="2. 조명내역서(조명자재)"/>
      <sheetName val="일위대가집계표"/>
      <sheetName val="공종단가"/>
      <sheetName val="절감계산"/>
      <sheetName val="고정자산"/>
      <sheetName val="매출원가추정"/>
      <sheetName val="매출추정"/>
      <sheetName val="VXXXXX"/>
      <sheetName val="본부소개"/>
      <sheetName val="기본단가표"/>
      <sheetName val="업무량"/>
      <sheetName val="일위대가(계측기설치)"/>
      <sheetName val="기초자료입력"/>
      <sheetName val="총괄BOQ"/>
      <sheetName val="연결임시"/>
      <sheetName val="옹벽수량집계표"/>
      <sheetName val="기본항목 입력"/>
      <sheetName val="야장종합"/>
      <sheetName val="찍기"/>
      <sheetName val="수선비MATRIX"/>
      <sheetName val="차량소요량-년간주행거리"/>
      <sheetName val="토목검측서"/>
      <sheetName val="투자비"/>
      <sheetName val="조성원가DATA"/>
      <sheetName val="사업비"/>
      <sheetName val="45,46"/>
      <sheetName val="원"/>
      <sheetName val="200"/>
      <sheetName val="데리네이타현황"/>
      <sheetName val="인건비"/>
      <sheetName val="계정과목"/>
      <sheetName val="부대경비산출서"/>
      <sheetName val="공사요율산출표"/>
      <sheetName val="울산자동제어"/>
      <sheetName val="현장청취복명서"/>
      <sheetName val="매출"/>
      <sheetName val="신표지1"/>
      <sheetName val="단가산출서(기계)"/>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COPING"/>
      <sheetName val="수로BOX"/>
      <sheetName val="고가수조"/>
      <sheetName val="예산대비"/>
      <sheetName val="단가_및_밀⪙Ѐ"/>
      <sheetName val="단가_및_렀풫ԯ"/>
      <sheetName val="단가_및_렀纫ԯ"/>
      <sheetName val="도장면"/>
      <sheetName val="정비손익"/>
      <sheetName val="신천교(음성)"/>
      <sheetName val="건축설비"/>
      <sheetName val="검토"/>
      <sheetName val="FACTOR"/>
      <sheetName val="DD_raw"/>
      <sheetName val="NW_raw"/>
      <sheetName val="당월 인력"/>
      <sheetName val="인부노임"/>
      <sheetName val="2.원가및인원현황집계"/>
      <sheetName val="손익"/>
      <sheetName val="참고)BTL시설예산 기준표"/>
      <sheetName val="경기"/>
      <sheetName val="용수지선토적"/>
      <sheetName val="도로토적"/>
      <sheetName val="입찰보고"/>
      <sheetName val="2000전체분"/>
      <sheetName val="Customer_Databa袸"/>
      <sheetName val="8.PILE  (돌출)"/>
      <sheetName val="본사인상전"/>
      <sheetName val="1차물량(ABOUT)"/>
      <sheetName val="노임,재료비"/>
      <sheetName val="96.12"/>
      <sheetName val="물량표S"/>
      <sheetName val="집계표_정리_"/>
      <sheetName val="비탈면보호공수량산출"/>
      <sheetName val="공사원가계산서 "/>
      <sheetName val="단가산출서"/>
      <sheetName val="견적내역서"/>
      <sheetName val="공통부대"/>
      <sheetName val="성명순"/>
      <sheetName val="총괄변경내역서"/>
      <sheetName val="마스터"/>
      <sheetName val="설계변경총괄표(계산식)"/>
      <sheetName val="각사별공사비분개 "/>
      <sheetName val="세부내역"/>
      <sheetName val="개별직종노임단가(2005.1)"/>
      <sheetName val="99노임단가"/>
      <sheetName val="CHECKLIST"/>
      <sheetName val="결재갑지"/>
      <sheetName val="BOJUNGGM"/>
      <sheetName val="총괄 내역서"/>
      <sheetName val="공사비"/>
      <sheetName val="4.고용보험"/>
      <sheetName val="3.고용보험료산출근거"/>
      <sheetName val="입력단가"/>
      <sheetName val="산출1"/>
      <sheetName val="골막이(야매)"/>
      <sheetName val="드롭다운목록"/>
      <sheetName val="PIPE"/>
      <sheetName val="원형1호맨홀토공수량"/>
      <sheetName val="2.토목공사"/>
      <sheetName val="SCHEDULE"/>
      <sheetName val="식재일위대가"/>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고시단가"/>
      <sheetName val="TOTAL_BOQ"/>
      <sheetName val="자재코드"/>
      <sheetName val="Table"/>
      <sheetName val="기초입력"/>
      <sheetName val="전체공내역서"/>
      <sheetName val="98지급계획"/>
      <sheetName val="연습장소"/>
      <sheetName val="내역(영일)"/>
      <sheetName val="계수시트"/>
      <sheetName val="철골,판넬"/>
      <sheetName val="3희질산"/>
      <sheetName val="일위-1"/>
      <sheetName val="일위-2"/>
      <sheetName val="일위-3"/>
      <sheetName val="일위-4"/>
      <sheetName val="일위-5"/>
      <sheetName val="개인별조서"/>
      <sheetName val="건축원가"/>
      <sheetName val="Baby일위대가"/>
      <sheetName val="기계내역"/>
      <sheetName val="저"/>
      <sheetName val="사당"/>
      <sheetName val="구조대가"/>
      <sheetName val="포설대가1"/>
      <sheetName val="부대대가"/>
      <sheetName val="견적서"/>
      <sheetName val="도실집(내역)-전기외주"/>
      <sheetName val="[내역서(ͭ_x005f_x0000_ͭ_x005f_x0000__x005f_x001c__x0"/>
      <sheetName val="ateCodes_x005f_x0000_TimeCodes_x005f_x0000_"/>
      <sheetName val="[내역서(ͭ?ͭ?_x005f_x001c_?_x005f_x001c_?가표"/>
      <sheetName val="0.0ControlSheet"/>
      <sheetName val="소상 &quot;1&quot;"/>
      <sheetName val="설산1.나"/>
      <sheetName val="본사S"/>
      <sheetName val="단면가정"/>
      <sheetName val="단가일람 (2)"/>
      <sheetName val="단가(1)"/>
      <sheetName val="사  업  비  수  지  예  산  서"/>
      <sheetName val="장비"/>
      <sheetName val="우수"/>
      <sheetName val="G_R300경푀"/>
      <sheetName val="고객사 관리 코드"/>
      <sheetName val="ateCodes_x0000_TimeCodes_x0000_"/>
      <sheetName val="_내역서(ͭ_x0000_ͭ_x0000__x001c__x0"/>
      <sheetName val="Quantity"/>
      <sheetName val="De bai"/>
      <sheetName val="125x125"/>
      <sheetName val="공사비산출내역"/>
      <sheetName val="신청서"/>
      <sheetName val="04년부품"/>
      <sheetName val="사업성분석"/>
      <sheetName val="예산서 "/>
      <sheetName val="수Å_x0000_"/>
      <sheetName val="수뢹_xdd4d_"/>
      <sheetName val="동문건설"/>
      <sheetName val="ateCodes_TimeCodes_OverrideShor"/>
      <sheetName val="기술자자료입력"/>
      <sheetName val="220 (2)"/>
      <sheetName val="단가비교표(전기)"/>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예가대비"/>
      <sheetName val="_내역서(ͭ_x005f_x0000_ͭ_x005f_x0000__x005f_x001c__x0"/>
      <sheetName val="_내역서(ͭ_ͭ__x005f_x001c___x005f_x001c__가표"/>
      <sheetName val="건축개요"/>
      <sheetName val="A2"/>
      <sheetName val="관부설공집계표"/>
      <sheetName val="임시정보시트"/>
      <sheetName val="대전-교대(A1-A2)"/>
      <sheetName val="(A)내역서"/>
      <sheetName val="JUCK"/>
      <sheetName val="물가자료"/>
      <sheetName val="수로교총재료집계"/>
      <sheetName val="양수장(기계)"/>
      <sheetName val="대로근거"/>
      <sheetName val="중로근거"/>
      <sheetName val="Man Hole"/>
      <sheetName val="본사공가현황"/>
      <sheetName val="BATCH"/>
      <sheetName val="6.1.일위대가"/>
      <sheetName val="효성CB 1P기초"/>
      <sheetName val="1단지구내"/>
      <sheetName val="1단지주차장전등"/>
      <sheetName val="J형측구단위수량"/>
      <sheetName val="토목내역서 (도급단가)"/>
      <sheetName val="덤프트럭계수"/>
      <sheetName val="입력란"/>
      <sheetName val="97노임단가"/>
      <sheetName val="07기준"/>
      <sheetName val="건축내역(동해조인)"/>
      <sheetName val="사업ﾈƩ"/>
      <sheetName val="기본사양입력"/>
      <sheetName val="스케즐"/>
      <sheetName val="PI"/>
      <sheetName val="건축공사"/>
      <sheetName val="요약"/>
      <sheetName val="ANX3A11"/>
      <sheetName val="1차배부(JB포함)"/>
      <sheetName val="단가_및_렀侫ԯ"/>
      <sheetName val="단가_및_가ᦘ"/>
      <sheetName val="단가_및_䰀ẗ鐀"/>
      <sheetName val="사렀趫ԯ"/>
      <sheetName val="사렀㾫ԯ"/>
      <sheetName val="단가적용"/>
      <sheetName val="화순 대리-다지리실행내역"/>
      <sheetName val="L형옹벽"/>
      <sheetName val="영동(D젅"/>
      <sheetName val="[내역서(ͭ_x0000_ͭ_x0000__x001c__x0"/>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전력구구조물산근"/>
      <sheetName val="PMC"/>
      <sheetName val="본공사"/>
      <sheetName val="JUCKEYK"/>
      <sheetName val="Tool"/>
      <sheetName val="그림"/>
      <sheetName val="기자재비"/>
      <sheetName val="관련자료입력"/>
      <sheetName val="토적계산서"/>
      <sheetName val="업무처리전"/>
      <sheetName val="INSTR"/>
      <sheetName val="회계코드"/>
      <sheetName val="공사코드"/>
      <sheetName val="관리부"/>
      <sheetName val="정산"/>
      <sheetName val="청구분"/>
      <sheetName val="총무부"/>
      <sheetName val="Bang chiet tinh TBA"/>
      <sheetName val="Tcd"/>
      <sheetName val="DTCT"/>
      <sheetName val="gvl"/>
      <sheetName val="Cash2"/>
      <sheetName val="Z"/>
      <sheetName val="노임단가(2010.상)"/>
      <sheetName val="은행"/>
      <sheetName val="BM"/>
      <sheetName val="시행결의을"/>
      <sheetName val="사렀஫԰"/>
      <sheetName val="사업총렀"/>
      <sheetName val="단가_및_렀랫ԯ"/>
      <sheetName val="5.학교신설예산 쎸⬅/_x0000_瀀þ_x0000__x0000_밀"/>
      <sheetName val="5.학교신설예산 Ⴘ_x0000_퀀诋쌆蠅/_x0000_᠀"/>
      <sheetName val="공내역"/>
      <sheetName val="재료비집계표"/>
      <sheetName val="원가계산서 "/>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선급금有(현금지출)"/>
      <sheetName val="1_동력공사"/>
      <sheetName val="품셈_"/>
      <sheetName val="실행내역서_"/>
      <sheetName val="6-1__관개량조서"/>
      <sheetName val="5_직원투입현황"/>
      <sheetName val="공사명입력"/>
      <sheetName val="의왕실행"/>
      <sheetName val="일산실행내역"/>
      <sheetName val="PL단가산정"/>
      <sheetName val="그림2"/>
      <sheetName val="케이블트레이"/>
      <sheetName val="원보"/>
      <sheetName val="DHEQSUPT"/>
      <sheetName val="건축집계합계"/>
      <sheetName val="건축집계표이수"/>
      <sheetName val="1,2공구원가계산서"/>
      <sheetName val="1공구산출내역서"/>
      <sheetName val="노임자재단가"/>
      <sheetName val="設計条件"/>
      <sheetName val="2000노임기준"/>
      <sheetName val="수_x0000_"/>
      <sheetName val="갑"/>
      <sheetName val="경영"/>
      <sheetName val="98년"/>
      <sheetName val="실적"/>
      <sheetName val="EQUIP_LIST"/>
      <sheetName val="전체내역_(2)"/>
      <sheetName val="7_기-검-보_100"/>
      <sheetName val="Raw_Data"/>
      <sheetName val="예정공정표_"/>
      <sheetName val="Sch9"/>
      <sheetName val="단가_및_재료_xdab0_"/>
      <sheetName val="단가_및_재료讀"/>
      <sheetName val="견蒸8蓼"/>
      <sheetName val="_내역서(ͭ_x005f_x005f_x005f_x0000_ͭ_x005f_x005f_x000"/>
      <sheetName val="ateCodes_x005f_x005f_x005f_x0000_TimeCodes_"/>
      <sheetName val="_내역서(ͭ_ͭ__x005f_x005f_x005f_x001c___x005f_x005f_x"/>
      <sheetName val="Macro(전기)"/>
      <sheetName val="공통가설내역서  (당사)"/>
      <sheetName val="공사"/>
      <sheetName val="뚝토공"/>
      <sheetName val="기계경비일람"/>
      <sheetName val="A__x0010__x0000_"/>
      <sheetName val="조경내역"/>
      <sheetName val="문10"/>
      <sheetName val="주요항목별"/>
      <sheetName val="심사공종"/>
      <sheetName val="간접비"/>
      <sheetName val="상세"/>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30집계표"/>
      <sheetName val="99선급비용"/>
      <sheetName val="정의"/>
      <sheetName val="사가⺘"/>
      <sheetName val="사䀀啣1"/>
      <sheetName val="계정과목분류"/>
      <sheetName val="[내역서(1).xls]5.학교신설예산 쎸⬅/_x0000_瀀þ_x0000__x0000_밀"/>
      <sheetName val="96보완계획7.12"/>
      <sheetName val="신_분2"/>
      <sheetName val="전차선로_물량표1"/>
      <sheetName val="경율산정_XLS1"/>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2_고용보험료산출근거1"/>
      <sheetName val="내역서_제출1"/>
      <sheetName val="아파트_1"/>
      <sheetName val="BTL시설예산_기준표1"/>
      <sheetName val="5_학교신설예산_집행(01~08)1"/>
      <sheetName val="점검결과(08년_100교_지원)1"/>
      <sheetName val="표지_(3)"/>
      <sheetName val="원가계산서_(2)"/>
      <sheetName val="산출_근거1"/>
      <sheetName val="_내역서(ͭ_ͭ___가표"/>
      <sheetName val="1__조명내역서(조명설치)"/>
      <sheetName val="2__조명내역서(조명자재)"/>
      <sheetName val="1_설계조건"/>
      <sheetName val="기본항목_입력"/>
      <sheetName val="당월_인력"/>
      <sheetName val="GT_1050x650"/>
      <sheetName val="2_원가및인원현황집계"/>
      <sheetName val="참고)BTL시설예산_기준표"/>
      <sheetName val="8_PILE__(돌출)"/>
      <sheetName val="96_12"/>
      <sheetName val="공사원가계산서_"/>
      <sheetName val="각사별공사비분개_"/>
      <sheetName val="개별직종노임단가(2005_1)"/>
      <sheetName val="총괄_내역서"/>
      <sheetName val="4_고용보험"/>
      <sheetName val="3_고용보험료산출근거"/>
      <sheetName val="2_토목공사"/>
      <sheetName val="PIPERACK_집계표"/>
      <sheetName val="EQUIPEMENT_집계표"/>
      <sheetName val="BUILDING_&amp;SHELTER_집계표"/>
      <sheetName val="OTHERS_집계표"/>
      <sheetName val="CONTROL_BD"/>
      <sheetName val="LIFTING_DEVICE"/>
      <sheetName val="0_0ControlSheet"/>
      <sheetName val="소상_&quot;1&quot;"/>
      <sheetName val="설산1_나"/>
      <sheetName val="단가일람_(2)"/>
      <sheetName val="사__업__비__수__지__예__산__서"/>
      <sheetName val="고객사_관리_코드"/>
      <sheetName val="_내역서(ͭͭ_x0"/>
      <sheetName val="De_bai"/>
      <sheetName val="예산서_"/>
      <sheetName val="수뢹"/>
      <sheetName val="220_(2)"/>
      <sheetName val="Isolasi_Luar_Dalam"/>
      <sheetName val="Isolasi_Luar"/>
      <sheetName val="breakdown_Price-Chuong"/>
      <sheetName val="cable,_lighting,_switch"/>
      <sheetName val="DonGia_VatTuLK"/>
      <sheetName val="일정계획"/>
      <sheetName val="HD 1-4 세부공종별,업체별 내역(L4)"/>
      <sheetName val="ateCodes_x005f_x0000_TimeCodes_"/>
      <sheetName val="_내역서(ͭ_x005f_x0000_ͭ_x000"/>
      <sheetName val="_내역서(ͭ_ͭ__x005f_x001c___x"/>
      <sheetName val="cable-data"/>
      <sheetName val="철근량 산정"/>
      <sheetName val="토적계산"/>
      <sheetName val="입력값"/>
      <sheetName val=" 토목 처리장도급내역서 "/>
      <sheetName val="5.학교신설예산 쎸⬅/"/>
      <sheetName val="5.학교신설예산 Ⴘ"/>
      <sheetName val="A__x0010_"/>
      <sheetName val="[내역서(1).xls]5.학교신설예산 쎸⬅/"/>
      <sheetName val="토공총괄표"/>
      <sheetName val="원가-총"/>
      <sheetName val="직접비"/>
      <sheetName val="노무산출서"/>
      <sheetName val="내역(건축)"/>
      <sheetName val="전체"/>
      <sheetName val="지급자재"/>
      <sheetName val="공통비총괄표"/>
      <sheetName val="방배동내역 (총괄)"/>
      <sheetName val="부대공Ⅱ"/>
      <sheetName val="설계명세서(선로)"/>
      <sheetName val="전신환매도율"/>
      <sheetName val="원본(갑지)"/>
      <sheetName val="하조서"/>
      <sheetName val="설비"/>
      <sheetName val="부산4"/>
      <sheetName val="임율"/>
      <sheetName val="전시사인집계"/>
      <sheetName val="수량"/>
      <sheetName val="목록"/>
      <sheetName val="관급_File"/>
      <sheetName val="OPT7"/>
      <sheetName val="외천교"/>
      <sheetName val="종배수관"/>
      <sheetName val="발신정보"/>
      <sheetName val="실정공사비단가표"/>
      <sheetName val=" 총괄표"/>
      <sheetName val="토적표"/>
      <sheetName val="한전고리-을"/>
      <sheetName val="호남2"/>
      <sheetName val="10월가격"/>
      <sheetName val="기타유틸리티설비"/>
      <sheetName val="명세서"/>
      <sheetName val="2F_회의실견적(5_14_일대)"/>
      <sheetName val="SBarch산근"/>
      <sheetName val="건축-물가변동"/>
      <sheetName val="공량서"/>
      <sheetName val="기관"/>
      <sheetName val="257A1"/>
      <sheetName val="교환노무"/>
      <sheetName val="K1자재(3차등)"/>
      <sheetName val="금호"/>
      <sheetName val="운동장 (2)"/>
      <sheetName val="유기공정"/>
      <sheetName val="업무분장 "/>
      <sheetName val="공통"/>
      <sheetName val="저리조양"/>
      <sheetName val="산출내역서"/>
      <sheetName val="직공비"/>
      <sheetName val="Piping Design Data"/>
      <sheetName val="SCH"/>
      <sheetName val="노원열병합  건축공사기성내역서"/>
      <sheetName val="판매96"/>
      <sheetName val="price"/>
      <sheetName val="실행비교"/>
      <sheetName val="Project Brief"/>
      <sheetName val="PANEL_중량산출1"/>
      <sheetName val="원가_(2)1"/>
      <sheetName val="Piping_Design_Data"/>
      <sheetName val="CT_"/>
      <sheetName val="1_토공집계표"/>
      <sheetName val="산출근거#2-3"/>
      <sheetName val="일보"/>
      <sheetName val="현장지지물물량"/>
      <sheetName val="사업장공제"/>
      <sheetName val="물량산출근거"/>
      <sheetName val="가시설수량"/>
      <sheetName val="Macro(차단기)"/>
      <sheetName val="순공사비"/>
      <sheetName val="WIND"/>
      <sheetName val="model master"/>
      <sheetName val="가격"/>
      <sheetName val="MFAB"/>
      <sheetName val="MFRT"/>
      <sheetName val="MPKG"/>
      <sheetName val="MPRD"/>
      <sheetName val="PROCESS"/>
      <sheetName val="YES-T"/>
      <sheetName val="공통(20-91)"/>
      <sheetName val="A-4"/>
      <sheetName val="구조물철거타공정이월"/>
      <sheetName val="기판현황  "/>
      <sheetName val="OH공량old"/>
      <sheetName val="재무가정"/>
      <sheetName val="anaysis_sheet"/>
      <sheetName val="PROJECT BRIEF(EX.NEW)"/>
      <sheetName val="List"/>
      <sheetName val="코드표"/>
      <sheetName val="주차구획선수량"/>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다대중"/>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이케아-에스티시"/>
      <sheetName val="이케아-제일방수(정산)"/>
      <sheetName val="이케아-제일방수,케이엘"/>
      <sheetName val="청양군부자농촌-mas"/>
      <sheetName val="동인고"/>
      <sheetName val="부경대-제일방수낙찰건"/>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s>
    <sheetDataSet>
      <sheetData sheetId="0">
        <row r="3">
          <cell r="A3">
            <v>3</v>
          </cell>
        </row>
      </sheetData>
      <sheetData sheetId="1">
        <row r="3">
          <cell r="A3">
            <v>3</v>
          </cell>
        </row>
      </sheetData>
      <sheetData sheetId="2">
        <row r="3">
          <cell r="A3">
            <v>3</v>
          </cell>
        </row>
      </sheetData>
      <sheetData sheetId="3"/>
      <sheetData sheetId="4"/>
      <sheetData sheetId="5"/>
      <sheetData sheetId="6"/>
      <sheetData sheetId="7"/>
      <sheetData sheetId="8" refreshError="1">
        <row r="3">
          <cell r="A3">
            <v>3</v>
          </cell>
          <cell r="B3" t="str">
            <v>송라 초,중학교 다목적 강당 무대기계장치</v>
          </cell>
        </row>
        <row r="4">
          <cell r="A4">
            <v>4</v>
          </cell>
          <cell r="B4" t="str">
            <v>다목적강당 무대기계장치</v>
          </cell>
          <cell r="C4" t="str">
            <v/>
          </cell>
          <cell r="D4" t="str">
            <v>L/S</v>
          </cell>
          <cell r="E4">
            <v>1</v>
          </cell>
          <cell r="F4" t="str">
            <v/>
          </cell>
          <cell r="G4">
            <v>0</v>
          </cell>
          <cell r="H4" t="str">
            <v>NO.1-00-00</v>
          </cell>
        </row>
        <row r="5">
          <cell r="A5">
            <v>5</v>
          </cell>
          <cell r="B5" t="str">
            <v/>
          </cell>
          <cell r="C5" t="str">
            <v/>
          </cell>
          <cell r="D5" t="str">
            <v/>
          </cell>
          <cell r="E5" t="str">
            <v/>
          </cell>
          <cell r="F5" t="str">
            <v/>
          </cell>
          <cell r="G5">
            <v>0</v>
          </cell>
          <cell r="H5" t="str">
            <v/>
          </cell>
        </row>
        <row r="6">
          <cell r="A6">
            <v>6</v>
          </cell>
          <cell r="B6">
            <v>0</v>
          </cell>
          <cell r="C6">
            <v>0</v>
          </cell>
          <cell r="D6">
            <v>0</v>
          </cell>
          <cell r="E6">
            <v>0</v>
          </cell>
          <cell r="F6" t="str">
            <v/>
          </cell>
        </row>
        <row r="7">
          <cell r="A7">
            <v>7</v>
          </cell>
          <cell r="B7">
            <v>0</v>
          </cell>
          <cell r="C7">
            <v>0</v>
          </cell>
          <cell r="D7">
            <v>0</v>
          </cell>
          <cell r="E7">
            <v>0</v>
          </cell>
          <cell r="F7" t="str">
            <v/>
          </cell>
        </row>
        <row r="8">
          <cell r="A8">
            <v>8</v>
          </cell>
          <cell r="B8">
            <v>0</v>
          </cell>
          <cell r="C8">
            <v>0</v>
          </cell>
          <cell r="D8">
            <v>0</v>
          </cell>
          <cell r="E8">
            <v>0</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t="str">
            <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t="str">
            <v/>
          </cell>
          <cell r="G27">
            <v>0</v>
          </cell>
          <cell r="H27" t="str">
            <v>NO.1-02-00</v>
          </cell>
        </row>
        <row r="28">
          <cell r="A28">
            <v>27</v>
          </cell>
          <cell r="B28" t="str">
            <v xml:space="preserve">ROLL SCREEN </v>
          </cell>
          <cell r="C28" t="str">
            <v>1,800L x 1,200H</v>
          </cell>
          <cell r="D28" t="str">
            <v>SET</v>
          </cell>
          <cell r="E28">
            <v>1</v>
          </cell>
          <cell r="F28" t="str">
            <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t="str">
            <v/>
          </cell>
          <cell r="D35" t="str">
            <v>SET</v>
          </cell>
          <cell r="E35">
            <v>1</v>
          </cell>
          <cell r="F35">
            <v>0</v>
          </cell>
          <cell r="G35">
            <v>0</v>
          </cell>
          <cell r="H35" t="str">
            <v>NO.1-09-00</v>
          </cell>
        </row>
        <row r="36">
          <cell r="A36">
            <v>35</v>
          </cell>
          <cell r="B36" t="str">
            <v>배관 및 배선</v>
          </cell>
          <cell r="C36" t="str">
            <v/>
          </cell>
          <cell r="D36" t="str">
            <v>식</v>
          </cell>
          <cell r="E36">
            <v>1</v>
          </cell>
          <cell r="F36">
            <v>0</v>
          </cell>
          <cell r="G36">
            <v>0</v>
          </cell>
          <cell r="H36" t="str">
            <v>NO.1-10-00</v>
          </cell>
        </row>
        <row r="37">
          <cell r="A37">
            <v>36</v>
          </cell>
        </row>
        <row r="38">
          <cell r="A38">
            <v>37</v>
          </cell>
        </row>
        <row r="39">
          <cell r="A39">
            <v>38</v>
          </cell>
          <cell r="B39" t="str">
            <v/>
          </cell>
          <cell r="C39" t="str">
            <v/>
          </cell>
          <cell r="D39" t="str">
            <v/>
          </cell>
          <cell r="E39" t="str">
            <v/>
          </cell>
          <cell r="F39">
            <v>0</v>
          </cell>
          <cell r="G39">
            <v>0</v>
          </cell>
          <cell r="H39" t="str">
            <v/>
          </cell>
        </row>
        <row r="40">
          <cell r="A40">
            <v>39</v>
          </cell>
          <cell r="B40" t="str">
            <v/>
          </cell>
          <cell r="C40" t="str">
            <v/>
          </cell>
          <cell r="D40" t="str">
            <v/>
          </cell>
          <cell r="E40" t="str">
            <v/>
          </cell>
          <cell r="F40">
            <v>0</v>
          </cell>
          <cell r="G40">
            <v>0</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t="str">
            <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C91">
            <v>0</v>
          </cell>
          <cell r="D91" t="str">
            <v/>
          </cell>
          <cell r="E91" t="str">
            <v/>
          </cell>
          <cell r="F91" t="str">
            <v/>
          </cell>
          <cell r="G91">
            <v>0</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t="str">
            <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t="str">
            <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t="str">
            <v/>
          </cell>
        </row>
        <row r="173">
          <cell r="A173" t="e">
            <v>#REF!</v>
          </cell>
        </row>
        <row r="174">
          <cell r="A174" t="e">
            <v>#REF!</v>
          </cell>
        </row>
        <row r="175">
          <cell r="A175" t="e">
            <v>#REF!</v>
          </cell>
        </row>
        <row r="176">
          <cell r="A176" t="e">
            <v>#REF!</v>
          </cell>
          <cell r="B176">
            <v>0</v>
          </cell>
          <cell r="C176">
            <v>0</v>
          </cell>
          <cell r="D176">
            <v>0</v>
          </cell>
          <cell r="E176">
            <v>0</v>
          </cell>
          <cell r="F176" t="str">
            <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t="str">
            <v/>
          </cell>
          <cell r="E223" t="str">
            <v/>
          </cell>
          <cell r="F223" t="str">
            <v/>
          </cell>
          <cell r="G223">
            <v>0</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t="str">
            <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C253">
            <v>0</v>
          </cell>
          <cell r="D253" t="str">
            <v/>
          </cell>
          <cell r="E253" t="str">
            <v/>
          </cell>
          <cell r="F253" t="str">
            <v/>
          </cell>
        </row>
        <row r="254">
          <cell r="A254" t="e">
            <v>#REF!</v>
          </cell>
          <cell r="B254" t="str">
            <v/>
          </cell>
          <cell r="C254">
            <v>0</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sheetData sheetId="1526"/>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원가계산서"/>
      <sheetName val="빌딩 안내"/>
      <sheetName val="노무비"/>
      <sheetName val="데이타"/>
      <sheetName val="식재인부"/>
      <sheetName val="공종별집계표"/>
      <sheetName val="신우"/>
      <sheetName val="갑지"/>
      <sheetName val="내역집계표"/>
      <sheetName val="노무비단가내역"/>
      <sheetName val="공량산출서"/>
      <sheetName val="산출집계표"/>
      <sheetName val="산출기초"/>
      <sheetName val="견적서(주차관제)"/>
      <sheetName val="견적"/>
      <sheetName val="시행후면적"/>
      <sheetName val="수지예산"/>
      <sheetName val="합천내역"/>
      <sheetName val="AS포장복구 "/>
      <sheetName val="산출근거(복구)"/>
      <sheetName val="단가표"/>
      <sheetName val="3.내역서"/>
      <sheetName val="설계서"/>
      <sheetName val="내역"/>
      <sheetName val="가감수량"/>
      <sheetName val="맨홀수량산출"/>
      <sheetName val="sal"/>
      <sheetName val="준공정산"/>
      <sheetName val="실행간접비용"/>
      <sheetName val="Sheet1"/>
      <sheetName val="1안"/>
      <sheetName val="건축-물가변동"/>
      <sheetName val="코드"/>
      <sheetName val="노임단가"/>
      <sheetName val="#REF"/>
      <sheetName val="증감대비"/>
      <sheetName val="_x0000_"/>
      <sheetName val="가설공사"/>
      <sheetName val="9GNG운반"/>
      <sheetName val="연습"/>
      <sheetName val="01.가로등"/>
      <sheetName val="02.펌프장"/>
      <sheetName val="Total"/>
      <sheetName val="자료"/>
      <sheetName val="b_balju_cho"/>
      <sheetName val="세부내역서"/>
      <sheetName val="건축"/>
      <sheetName val="DATA"/>
      <sheetName val="Detail"/>
      <sheetName val="_x0000_k_x0000_y_x0000__x0000__x0000_£_x0000_±_x0000_¿_x0000_"/>
      <sheetName val="간선"/>
      <sheetName val="전압"/>
      <sheetName val="조도"/>
      <sheetName val="동력"/>
      <sheetName val="sw1"/>
      <sheetName val="수량산출(출력물)"/>
      <sheetName val="단가대비"/>
      <sheetName val="일위대가"/>
      <sheetName val="공사개요"/>
      <sheetName val="노무,재료"/>
      <sheetName val="가스내역"/>
      <sheetName val="N賃率-職"/>
      <sheetName val="집계표"/>
      <sheetName val="정공공사"/>
      <sheetName val="내역갑지"/>
      <sheetName val="맨홀수량산출_x0000__x0000__x0000__x0000__x0010_[내역서.xls]건축-물"/>
      <sheetName val="환율"/>
      <sheetName val="_x0000__x0004_"/>
      <sheetName val="설계명세서"/>
      <sheetName val="_x0000__x0006_Ā嗰"/>
      <sheetName val="입고장부 (4)"/>
      <sheetName val="Sheet13"/>
      <sheetName val="Sheet14"/>
      <sheetName val="Sheet9"/>
      <sheetName val="CTEMCOST"/>
      <sheetName val="__"/>
      <sheetName val="본댐설계"/>
      <sheetName val="工완성공사율"/>
      <sheetName val="노임,재료비"/>
      <sheetName val="내역서집계(도급)"/>
      <sheetName val="F-CV1.5SQ-2C"/>
      <sheetName val="준검 내역서"/>
      <sheetName val="내역서1"/>
      <sheetName val="가설공사비"/>
      <sheetName val="도로구조공사비"/>
      <sheetName val="도로토공공사비"/>
      <sheetName val="여수토공사비"/>
      <sheetName val="토목단가산출 "/>
      <sheetName val="노임(1차)"/>
      <sheetName val="수용가조서"/>
      <sheetName val="건축내역"/>
      <sheetName val="부하계산서"/>
      <sheetName val="토사(PE)"/>
      <sheetName val="EQT-ESTN"/>
      <sheetName val="기존단가 (2)"/>
      <sheetName val="EP0618"/>
      <sheetName val="수량계산서 집계표(가설 신설 및 철거-을지로3가 3호선)"/>
      <sheetName val="수량계산서 집계표(신설-을지로3가 3호선)"/>
      <sheetName val="수량계산서 집계표(철거-을지로3가 3호선)"/>
      <sheetName val="요율"/>
      <sheetName val="설계기준"/>
      <sheetName val="내역1"/>
      <sheetName val="약품공급2"/>
      <sheetName val=":"/>
      <sheetName val="기구조직"/>
      <sheetName val="견적B"/>
      <sheetName val="자단"/>
      <sheetName val="사통"/>
      <sheetName val="교대"/>
      <sheetName val="2016.06.11 가로등 산출조서(백양대로).xls"/>
      <sheetName val="_x000a_검ǀ_x0000__x0000__x0000_庯"/>
      <sheetName val="_x005f_x0000_"/>
      <sheetName val="_x005f_x0000_k_x005f_x0000_y_x005f_x0000__x005f_x0000_"/>
      <sheetName val="데리네이타현황"/>
      <sheetName val="계수시트"/>
      <sheetName val="가로등설치비"/>
      <sheetName val="산출(전기)"/>
      <sheetName val="실행철강하도"/>
      <sheetName val="guard(mac)"/>
      <sheetName val="청소년수련관"/>
      <sheetName val="날개벽수량표"/>
      <sheetName val="1.설계조건"/>
      <sheetName val="_x0000_ߐଷॠଷ_x0000_"/>
      <sheetName val="일위"/>
      <sheetName val="토목목록"/>
      <sheetName val="자재단가"/>
      <sheetName val="예산명세서"/>
      <sheetName val=" "/>
      <sheetName val="[내역서.xls][내역서.xls][내역서.xls]:"/>
      <sheetName val="[내역서.xls]:"/>
      <sheetName val="[내역서.xls][내역서.xls]:"/>
      <sheetName val="[내역서.xls][내역서.xls][내역서.xls][내역서"/>
      <sheetName val="을지(방송)"/>
      <sheetName val="PANEL_중량산출"/>
      <sheetName val="타견적서_영시스템"/>
      <sheetName val="일반문틀 설치"/>
      <sheetName val="수량산출서"/>
      <sheetName val="참조"/>
      <sheetName val="시설물일위"/>
      <sheetName val="단가결정"/>
      <sheetName val="내역아"/>
      <sheetName val="울타리"/>
      <sheetName val="_x0000_k_x0000_y_x0000__x0000_"/>
      <sheetName val="표지 (2)"/>
      <sheetName val="내역서(토목) "/>
      <sheetName val="Sheet2"/>
      <sheetName val="Sheet3"/>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패널"/>
      <sheetName val="견적서"/>
      <sheetName val="중동상가"/>
      <sheetName val="APT"/>
      <sheetName val="연결임시"/>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표지"/>
      <sheetName val="내역 "/>
      <sheetName val="XXXXXX"/>
      <sheetName val="검토내역 (2)"/>
      <sheetName val="입찰안"/>
      <sheetName val="기성표지"/>
      <sheetName val="1회갑지"/>
      <sheetName val="극동건설"/>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단가산출"/>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토공A"/>
      <sheetName val="정산서"/>
      <sheetName val="경비"/>
      <sheetName val="개산공사비"/>
      <sheetName val="판매시설"/>
      <sheetName val="단가기준"/>
      <sheetName val="플랜트 설치"/>
      <sheetName val="대전-교대(A1-A2)"/>
      <sheetName val="시중노임"/>
      <sheetName val="_REF"/>
      <sheetName val="토목주소"/>
      <sheetName val="프랜트면허"/>
      <sheetName val="S0"/>
      <sheetName val="간접"/>
      <sheetName val="운동장 (2)"/>
      <sheetName val="ABUT수량-A1"/>
      <sheetName val="전기"/>
      <sheetName val="손익"/>
      <sheetName val="의정부문예회관변경내역"/>
      <sheetName val="JUCKEYK"/>
      <sheetName val="간선계산"/>
      <sheetName val="W-현원가"/>
      <sheetName val="교각1"/>
      <sheetName val="단중표"/>
      <sheetName val="조건"/>
      <sheetName val="수목데이타"/>
      <sheetName val="일 위 대 가 표"/>
      <sheetName val="산근"/>
      <sheetName val="재료비"/>
      <sheetName val="중총"/>
      <sheetName val="중산"/>
      <sheetName val="BH-1 (2)"/>
      <sheetName val="BH_1 _2_"/>
      <sheetName val="PIPING"/>
      <sheetName val="Macro1"/>
      <sheetName val="인원계획"/>
      <sheetName val=" HIT-&gt;HMC 견적(3900)"/>
      <sheetName val="_x000a_검ǀ"/>
      <sheetName val="한일양산"/>
      <sheetName val="카렌스센터계량기설치공사"/>
      <sheetName val="WORK"/>
      <sheetName val="70%"/>
      <sheetName val="문학간접"/>
      <sheetName val="가설"/>
      <sheetName val="목재훈증"/>
      <sheetName val="운반"/>
      <sheetName val="지붕(기와)"/>
      <sheetName val="가도공"/>
      <sheetName val=" 검ǀ_x0000__x0000__x0000_庯"/>
      <sheetName val="총괄집계표"/>
      <sheetName val="터파기및재료"/>
      <sheetName val="노무비계"/>
      <sheetName val="총괄표 "/>
      <sheetName val="교량하부공"/>
      <sheetName val="대치판정"/>
      <sheetName val="밸브설치"/>
      <sheetName val=" 검ǀ"/>
      <sheetName val="_x005f_x0000__x005f_x0004_"/>
      <sheetName val="_x005f_x0000__x005f_x0006_Ā嗰"/>
      <sheetName val="_x005f_x005f_x005f_x0000_"/>
      <sheetName val="_x005f_x0000_ߐଷॠଷ_x005f_x0000_"/>
      <sheetName val="_x005f_x000a_검ǀ"/>
      <sheetName val="_x005f_x005f_x005f_x0000_k_x005f_x005f_x005f_x0000_y_x0"/>
      <sheetName val="맨홀수량산출_x005f_x0000__x005f_x0000__x005f_x0000__x00"/>
      <sheetName val="_x005f_x000a_검ǀ_x005f_x0000__x005f_x0000__x005f_x0000_"/>
      <sheetName val="입력표"/>
      <sheetName val="직재"/>
      <sheetName val="재집"/>
      <sheetName val="단면 (2)"/>
      <sheetName val="COPING"/>
      <sheetName val="2000.11월설계내역"/>
      <sheetName val="맨홀수량산출_x0000__x0000__x0000__x00"/>
      <sheetName val="_x000a_검ǀ_x0000__x0000__x0000_"/>
      <sheetName val="북제주원가"/>
      <sheetName val="기타 정보통신공사"/>
      <sheetName val="명세서(센타)"/>
      <sheetName val="[내역서.xls][내역서.xls][내역서.xls]___2"/>
      <sheetName val="보일러철거공사"/>
      <sheetName val="양식"/>
      <sheetName val="내역서1999.8최종"/>
      <sheetName val="H-PILE수량집계"/>
      <sheetName val="인부신상자료"/>
      <sheetName val="타공이기수량"/>
      <sheetName val="사업성분석"/>
      <sheetName val="빌딩_안내"/>
      <sheetName val="AS포장복구_"/>
      <sheetName val="02_펌프장"/>
      <sheetName val="입고장부_(4)"/>
      <sheetName val="맨홀수량산출[내역서_xls]건축-물"/>
      <sheetName val="01_가로등"/>
      <sheetName val="Ā嗰"/>
      <sheetName val="F-CV1_5SQ-2C"/>
      <sheetName val="준검_내역서"/>
      <sheetName val="수량계산서_집계표(가설_신설_및_철거-을지로3가_3호선)"/>
      <sheetName val="수량계산서_집계표(신설-을지로3가_3호선)"/>
      <sheetName val="수량계산서_집계표(철거-을지로3가_3호선)"/>
      <sheetName val="토목단가산출_"/>
      <sheetName val="3_내역서"/>
      <sheetName val="기존단가_(2)"/>
      <sheetName val="2016_06_11_가로등_산출조서(백양대로)_xls"/>
      <sheetName val="말고개터널조명전압강하"/>
      <sheetName val="전기단가조사서"/>
      <sheetName val="원가"/>
      <sheetName val="기초근거"/>
      <sheetName val="적용단가"/>
      <sheetName val="96노임기준"/>
      <sheetName val="9811"/>
      <sheetName val="한성전공 (4)"/>
      <sheetName val="한성전공 (5)"/>
      <sheetName val="Sheet7"/>
      <sheetName val="Sheet8"/>
      <sheetName val="b_balju"/>
      <sheetName val="자재일람"/>
      <sheetName val="자재비(첨부2)"/>
      <sheetName val="금융자산집계표"/>
      <sheetName val="유탕내역서"/>
      <sheetName val="장성터널내역서 "/>
      <sheetName val="장성터널내역서1"/>
      <sheetName val="총괄원가계산서(계약)"/>
      <sheetName val="총괄표(계약)"/>
      <sheetName val="총괄계약내역서"/>
      <sheetName val="총괄변경원가"/>
      <sheetName val="총괄표(변경)"/>
      <sheetName val="총괄변경내역서"/>
      <sheetName val="자재집계"/>
      <sheetName val="레미콘"/>
      <sheetName val="철근"/>
      <sheetName val="기타"/>
      <sheetName val="골재"/>
      <sheetName val="토량집"/>
      <sheetName val="순성토"/>
      <sheetName val="교량수량집계"/>
      <sheetName val="교량자재집계"/>
      <sheetName val="토자집계표"/>
      <sheetName val="교량토공집계"/>
      <sheetName val="시점토공"/>
      <sheetName val="교각부"/>
      <sheetName val="종점토공"/>
      <sheetName val="물푸기"/>
      <sheetName val="교량철근집계"/>
      <sheetName val="라멘수량"/>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내역서 제출"/>
      <sheetName val="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본문"/>
      <sheetName val="원가"/>
      <sheetName val="집"/>
      <sheetName val="간노"/>
      <sheetName val="경산"/>
      <sheetName val="경배"/>
      <sheetName val="기"/>
      <sheetName val="Sheet3"/>
      <sheetName val="집 (2)"/>
      <sheetName val="내역"/>
      <sheetName val="Sheet3 (2)"/>
      <sheetName val="대"/>
      <sheetName val="Sheet4"/>
      <sheetName val="단가"/>
      <sheetName val="Sheet3 (3)"/>
      <sheetName val="단"/>
      <sheetName val="갑지"/>
      <sheetName val="기존단가 (2)"/>
      <sheetName val="집계표"/>
      <sheetName val="납부서"/>
      <sheetName val="소일위대가코드표"/>
      <sheetName val="DATA"/>
      <sheetName val="인건비"/>
      <sheetName val="제경집계"/>
      <sheetName val="토목"/>
      <sheetName val="연부97-1"/>
      <sheetName val="갑지1"/>
      <sheetName val="현장관리비"/>
      <sheetName val="설계내역서"/>
      <sheetName val="집_(2)"/>
      <sheetName val="Sheet3_(2)"/>
      <sheetName val="Sheet3_(3)"/>
      <sheetName val="기존단가_(2)"/>
      <sheetName val="내역서"/>
      <sheetName val="일위대가표"/>
      <sheetName val="#REF"/>
      <sheetName val="금광1터널"/>
      <sheetName val="안전공단"/>
      <sheetName val="st"/>
      <sheetName val="접속도로1"/>
      <sheetName val="관급"/>
      <sheetName val="일위대가"/>
      <sheetName val="전체"/>
      <sheetName val="일위목록"/>
      <sheetName val="고창터널(고창방향)"/>
      <sheetName val="직노"/>
      <sheetName val="3.설계예산내역서(예산서)"/>
      <sheetName val="2.예정공정표"/>
      <sheetName val="도근좌표"/>
      <sheetName val="갑지(추정)"/>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부장"/>
      <sheetName val="돈암사업"/>
      <sheetName val="#REF"/>
      <sheetName val="소방사항"/>
      <sheetName val="갑지"/>
      <sheetName val="황차"/>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확약서"/>
      <sheetName val="총괄표"/>
      <sheetName val="건축대비표"/>
      <sheetName val="건축원도급총괄표"/>
      <sheetName val="건축하도급총괄표"/>
      <sheetName val="형틀공사"/>
      <sheetName val="철콘공사"/>
      <sheetName val="건축지급자재"/>
      <sheetName val="토목금액대비표"/>
      <sheetName val="토목원도급총괄표"/>
      <sheetName val="토목하도급총괄표"/>
      <sheetName val="토목철콘공사"/>
      <sheetName val="상하수도설비공사"/>
      <sheetName val="토공사"/>
      <sheetName val="토목지급자재"/>
      <sheetName val="갑지(추정)"/>
      <sheetName val="인사자료총집계"/>
      <sheetName val="설계내역서"/>
      <sheetName val="돈암사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1안"/>
      <sheetName val="2안"/>
      <sheetName val="3안"/>
      <sheetName val="일위목록"/>
      <sheetName val="대가단최종"/>
      <sheetName val="내역서1999.8최종"/>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1안"/>
      <sheetName val="2안"/>
      <sheetName val="3안"/>
      <sheetName val="일위목록"/>
    </sheetNames>
    <sheetDataSet>
      <sheetData sheetId="0" refreshError="1"/>
      <sheetData sheetId="1"/>
      <sheetData sheetId="2" refreshError="1"/>
      <sheetData sheetId="3" refreshError="1"/>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공사현황"/>
      <sheetName val="물가"/>
      <sheetName val="사당"/>
      <sheetName val="일위대가(4층원격)"/>
      <sheetName val="백암비스타내역"/>
      <sheetName val="일위대가목록"/>
      <sheetName val="한강운반비"/>
      <sheetName val="1차 내역서"/>
      <sheetName val="공통(20-91)"/>
      <sheetName val="을"/>
      <sheetName val="차액보증"/>
      <sheetName val="추가대화"/>
      <sheetName val="입찰안"/>
      <sheetName val="자재단가리스트"/>
      <sheetName val="노무비"/>
      <sheetName val="공통가설"/>
      <sheetName val="철거산출근거"/>
      <sheetName val="단가조사"/>
      <sheetName val="토목공사일반"/>
      <sheetName val="98지급계획"/>
      <sheetName val="견적서"/>
      <sheetName val="N賃率-職"/>
      <sheetName val="전선 및 전선관"/>
      <sheetName val="2공구산출내역"/>
      <sheetName val="내역서2안"/>
      <sheetName val="현장"/>
      <sheetName val="품셈TABLE"/>
      <sheetName val="원가 (2)"/>
      <sheetName val="부대공"/>
      <sheetName val="포장공"/>
      <sheetName val="토공"/>
      <sheetName val="직재"/>
      <sheetName val="6PILE  (돌출)"/>
      <sheetName val="기초내역서"/>
      <sheetName val="수량산출"/>
      <sheetName val="대가목록표"/>
      <sheetName val="#REF"/>
      <sheetName val="J直材4"/>
      <sheetName val="JUCK"/>
      <sheetName val="금액내역서"/>
      <sheetName val="DATE"/>
      <sheetName val="산출근거"/>
      <sheetName val="교통대책내역"/>
      <sheetName val="설계서(표지)"/>
      <sheetName val="원가계산서"/>
      <sheetName val="계양가시설"/>
      <sheetName val="파일의이용"/>
      <sheetName val="노무"/>
      <sheetName val="요율"/>
      <sheetName val="평가데이터"/>
      <sheetName val="2000.11월설계내역"/>
      <sheetName val="인건-측정"/>
      <sheetName val="골조시행"/>
      <sheetName val="첨부1"/>
      <sheetName val="부재리스트"/>
      <sheetName val="BID"/>
      <sheetName val="현장경비"/>
      <sheetName val="내역서1999.8최종"/>
      <sheetName val="기계경비(시간당)"/>
      <sheetName val="램머"/>
      <sheetName val="공사예산하조서(O.K)"/>
      <sheetName val="소방사항"/>
      <sheetName val="증감대비"/>
      <sheetName val="패널"/>
      <sheetName val="실행내역"/>
      <sheetName val="공사개요"/>
      <sheetName val="아파트 내역"/>
      <sheetName val="A LINE"/>
      <sheetName val="중기조종사 단위단가"/>
      <sheetName val="인테리어내역"/>
      <sheetName val="설계내역서"/>
      <sheetName val="2공구하도급내역서"/>
      <sheetName val="도급FORM"/>
      <sheetName val="초기화면"/>
      <sheetName val="관급자재"/>
      <sheetName val="TANK견적대지"/>
      <sheetName val="대상공사(조달청)"/>
      <sheetName val="자료(통합)"/>
      <sheetName val="일위"/>
      <sheetName val="설계명세서 (장비)"/>
      <sheetName val="기본일위"/>
      <sheetName val="내역서(설비+소방)"/>
      <sheetName val="전체"/>
      <sheetName val="별표"/>
      <sheetName val="KIM"/>
      <sheetName val="건축원가"/>
      <sheetName val="내역서총집계표"/>
      <sheetName val="NEGO"/>
      <sheetName val="BCK3672"/>
      <sheetName val="준검 내역서"/>
      <sheetName val="저"/>
      <sheetName val="연습"/>
      <sheetName val="갑지(추정)"/>
      <sheetName val="토목"/>
      <sheetName val="실행"/>
      <sheetName val="자  재"/>
      <sheetName val="건축외주"/>
      <sheetName val="데이타"/>
      <sheetName val="감가상각"/>
      <sheetName val="Sheet4"/>
      <sheetName val="토사(PE)"/>
      <sheetName val="Total"/>
      <sheetName val="시설장비부하계산서"/>
      <sheetName val="CT "/>
      <sheetName val="2006년일위대가"/>
      <sheetName val="ELECTRIC"/>
      <sheetName val="주소"/>
      <sheetName val="원가_(2)"/>
      <sheetName val="1차_내역서"/>
      <sheetName val="6PILE__(돌출)"/>
      <sheetName val="청천내"/>
      <sheetName val="평내중"/>
      <sheetName val="총괄내역"/>
      <sheetName val="외삼초"/>
      <sheetName val="서울대규장각(가시설흙막이)"/>
      <sheetName val="Sheet5"/>
      <sheetName val="일위목록-기"/>
      <sheetName val="원가계산서 "/>
      <sheetName val="운반비"/>
      <sheetName val="설계명세서"/>
      <sheetName val="자료입력"/>
      <sheetName val="중기사용료산출근거"/>
      <sheetName val="단가산출2"/>
      <sheetName val="LP-S"/>
      <sheetName val="시설물기초"/>
      <sheetName val="구천"/>
      <sheetName val="연결관암거"/>
      <sheetName val="변수값"/>
      <sheetName val="중기상차"/>
      <sheetName val="AS복구"/>
      <sheetName val="중기터파기"/>
      <sheetName val="실행내역서"/>
      <sheetName val="견적대비"/>
      <sheetName val="사급자재(1단계)"/>
      <sheetName val="6.일위목록"/>
      <sheetName val="합천내역"/>
      <sheetName val="1000 DB구축 부표"/>
      <sheetName val="설계서"/>
      <sheetName val="일위대가표"/>
      <sheetName val="설계명세서(a"/>
      <sheetName val="총괄내역서"/>
      <sheetName val="1.설계기준"/>
      <sheetName val="기둥(원형)"/>
      <sheetName val="기초공"/>
      <sheetName val="지하"/>
      <sheetName val="도급견적가"/>
      <sheetName val="104동"/>
      <sheetName val="급수 (LPM)"/>
      <sheetName val="날개벽"/>
      <sheetName val="간접"/>
      <sheetName val="단가기준"/>
      <sheetName val="단가 (2)"/>
      <sheetName val="SW개발대상목록(기능점수)"/>
      <sheetName val="외주비"/>
      <sheetName val="소각장스케줄"/>
      <sheetName val="구리토평1전기"/>
      <sheetName val="부대내역"/>
      <sheetName val="일위(설)"/>
      <sheetName val="16-1"/>
      <sheetName val="사업부배부A"/>
      <sheetName val="제품별단가"/>
      <sheetName val="제품별절단길이-0628"/>
      <sheetName val="건축내역(진해석동)"/>
      <sheetName val="동수"/>
      <sheetName val="누계12"/>
      <sheetName val="전체도급"/>
      <sheetName val="공통비(전체)"/>
      <sheetName val="공사내역"/>
      <sheetName val="일용직내역"/>
      <sheetName val="20관리비율"/>
      <sheetName val="계수시트"/>
      <sheetName val="홍보비디오"/>
      <sheetName val="Book4"/>
      <sheetName val=" HIT-&gt;HMC 견적(3900)"/>
      <sheetName val="I一般比"/>
      <sheetName val="설직재-1"/>
      <sheetName val="2F 회의실견적(5_14 일대)"/>
      <sheetName val="工완성공사율"/>
      <sheetName val="자판실행"/>
      <sheetName val="직접수량"/>
      <sheetName val="6호기"/>
      <sheetName val="pier(각형)"/>
      <sheetName val="총괄표"/>
      <sheetName val="말뚝물량"/>
      <sheetName val="실행철강하도"/>
      <sheetName val="COST"/>
      <sheetName val="단가 "/>
      <sheetName val="수목표준대가"/>
      <sheetName val="수목데이타 "/>
      <sheetName val="TRU"/>
      <sheetName val="FB25JN"/>
      <sheetName val="단"/>
      <sheetName val="국별인원"/>
      <sheetName val="현금"/>
      <sheetName val="CP-E2 (품셈표)"/>
      <sheetName val="A-4"/>
      <sheetName val="공통가설공사"/>
      <sheetName val="MIJIBI"/>
      <sheetName val="중기조종사_단위단가"/>
      <sheetName val="아파트_내역"/>
      <sheetName val="전력"/>
      <sheetName val="자재표"/>
      <sheetName val="PAC"/>
      <sheetName val="토적표"/>
      <sheetName val="갑지"/>
      <sheetName val="입력"/>
      <sheetName val="개요"/>
      <sheetName val="프랜트면허"/>
      <sheetName val="중강당 내역"/>
      <sheetName val="도급예산내역서봉투"/>
      <sheetName val="공사원가계산서"/>
      <sheetName val="도급예산내역서총괄표"/>
      <sheetName val="설계산출표지"/>
      <sheetName val="을부담운반비"/>
      <sheetName val="운반비산출"/>
      <sheetName val="구의동공내역서"/>
      <sheetName val="건축공사 분괴표원본데이터(공통+건축)"/>
      <sheetName val="물가자료"/>
      <sheetName val="전기혼잡제경비(45)"/>
      <sheetName val="제직재"/>
      <sheetName val="재료비"/>
      <sheetName val="재공품기초자료"/>
      <sheetName val="구조대가"/>
      <sheetName val="포설대가1"/>
      <sheetName val="부대대가"/>
      <sheetName val="전차선로 물량표"/>
      <sheetName val="2003 일위대가"/>
      <sheetName val="工관리비율"/>
      <sheetName val="정부노임단가"/>
      <sheetName val="SUMMARY"/>
      <sheetName val="PAINT"/>
      <sheetName val="분양가"/>
      <sheetName val="2.대외공문"/>
      <sheetName val="TEL"/>
      <sheetName val="부대대비"/>
      <sheetName val="냉연집계"/>
      <sheetName val="공량산출서"/>
      <sheetName val="식재일위대가"/>
      <sheetName val="단가및재료비"/>
      <sheetName val="10월"/>
      <sheetName val="업체별기성내역"/>
      <sheetName val="코드표"/>
      <sheetName val="전기변내역"/>
      <sheetName val="원가계산"/>
      <sheetName val="원가계산 (2)"/>
      <sheetName val="1차설계변경내역"/>
      <sheetName val="터파기및재료"/>
      <sheetName val="내역서적용수량"/>
      <sheetName val="99총공사내역서"/>
      <sheetName val="수목데이타"/>
      <sheetName val="일위대가(출입)"/>
      <sheetName val="단가산출"/>
      <sheetName val="토공사(흙막이)"/>
      <sheetName val="설계산출기초"/>
      <sheetName val="3BL공동구 수량"/>
      <sheetName val="명세서"/>
      <sheetName val="덤프트럭계수"/>
      <sheetName val="음성방향"/>
      <sheetName val="FOB발"/>
      <sheetName val="기본자료"/>
      <sheetName val="70%"/>
      <sheetName val="인사자료총집계"/>
      <sheetName val="주식"/>
      <sheetName val="99노임기준"/>
      <sheetName val="실행대비"/>
      <sheetName val="일위대가표(유단가)"/>
      <sheetName val="단가(자재)"/>
      <sheetName val="단가(노임)"/>
      <sheetName val="기초목록"/>
      <sheetName val="설계예산서"/>
      <sheetName val="예산명세서"/>
      <sheetName val="직접경비"/>
      <sheetName val="직접인건비"/>
      <sheetName val="증감내역서"/>
      <sheetName val="이름정의"/>
      <sheetName val="DATA"/>
      <sheetName val="공구"/>
      <sheetName val="설계"/>
      <sheetName val="공통(Ȳ_x0000__xd800_䧶_x0000__x0000_"/>
      <sheetName val="연부97-1"/>
      <sheetName val="갑지1"/>
      <sheetName val="기존단가 (2)"/>
      <sheetName val="노임이"/>
      <sheetName val="동원인원"/>
      <sheetName val="유림골조"/>
      <sheetName val="비교1"/>
      <sheetName val="내   역"/>
      <sheetName val="납부서"/>
      <sheetName val="덕전리"/>
      <sheetName val="fursys"/>
      <sheetName val="유기공정"/>
      <sheetName val="단중표"/>
      <sheetName val="Tool"/>
      <sheetName val="신규DEP"/>
      <sheetName val="가로등내역서"/>
      <sheetName val="공통(Ȳ"/>
      <sheetName val="공사기본내용입력"/>
      <sheetName val="경영"/>
      <sheetName val="98년"/>
      <sheetName val="실적"/>
      <sheetName val="제-노임"/>
      <sheetName val="기초자료입력"/>
      <sheetName val="1안"/>
      <sheetName val="건축설계 대가요율"/>
      <sheetName val="경율산정"/>
      <sheetName val="일위_파일"/>
      <sheetName val="98NS-N"/>
      <sheetName val="공수"/>
      <sheetName val="산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목별 투입비"/>
      <sheetName val="예상공사비 (2)"/>
      <sheetName val="내부마감공사비"/>
      <sheetName val="내부마감공사비 (2)"/>
      <sheetName val="현장별평당금액"/>
      <sheetName val="단위당물량"/>
      <sheetName val="자체현장통합"/>
      <sheetName val="현장별품명통일"/>
      <sheetName val="추정공사비"/>
      <sheetName val="예상자재투입량"/>
      <sheetName val="현장별인원투입"/>
      <sheetName val="월별투입"/>
      <sheetName val="누계투입"/>
      <sheetName val="현장집계"/>
      <sheetName val="Sheet3"/>
      <sheetName val="Sheet1"/>
      <sheetName val="Sheet18"/>
      <sheetName val="현장별평당공사비"/>
      <sheetName val="평당금액"/>
      <sheetName val="타사동향"/>
      <sheetName val="공종별공사비분석"/>
      <sheetName val="33평형"/>
      <sheetName val="Sheet8"/>
      <sheetName val="대공정,중공정"/>
      <sheetName val="유형별공사투입비"/>
      <sheetName val="Sheet10"/>
      <sheetName val="Sheet11"/>
      <sheetName val="Sheet12"/>
      <sheetName val="Sheet13"/>
      <sheetName val="Sheet15"/>
      <sheetName val="Sheet14"/>
      <sheetName val="Sheet16"/>
      <sheetName val="Sheet17"/>
      <sheetName val="laroux"/>
      <sheetName val="인사자료총집계"/>
      <sheetName val="TEST1"/>
      <sheetName val="FORM-0"/>
      <sheetName val="차액보증"/>
      <sheetName val="인사관~1"/>
      <sheetName val="CTEMCOST"/>
      <sheetName val="BJJIN"/>
      <sheetName val="건축공사실행"/>
      <sheetName val="unit 4"/>
      <sheetName val="목표세부명세"/>
      <sheetName val="일위대가"/>
      <sheetName val="참조"/>
      <sheetName val="ELECTRIC"/>
      <sheetName val="SCHEDULE"/>
      <sheetName val="아파트 "/>
      <sheetName val="맨홀"/>
      <sheetName val="내역서"/>
      <sheetName val="원본"/>
      <sheetName val="퇴직금(울산천상)"/>
      <sheetName val="구분자"/>
      <sheetName val="그림"/>
      <sheetName val="그림2"/>
      <sheetName val="을지"/>
      <sheetName val="공조기"/>
      <sheetName val="Baby일위대가"/>
      <sheetName val="일위_파일"/>
      <sheetName val="JUCKEYK"/>
      <sheetName val="카니발(자105노60)"/>
      <sheetName val=" 견적서"/>
      <sheetName val="전신환매도율"/>
      <sheetName val="안양1공구_건축"/>
      <sheetName val="교통대책내역"/>
      <sheetName val="SIL98"/>
      <sheetName val="단가"/>
      <sheetName val="99년신청"/>
      <sheetName val="#REF"/>
      <sheetName val="평가데이터"/>
      <sheetName val="소방 "/>
      <sheetName val="음료실행"/>
      <sheetName val="견적조건"/>
      <sheetName val="환산"/>
      <sheetName val="일위대가표"/>
      <sheetName val="경비"/>
      <sheetName val="연습"/>
      <sheetName val="내역(설계)"/>
      <sheetName val="조건표"/>
      <sheetName val="70%"/>
      <sheetName val="archi(본사)"/>
      <sheetName val="N賃率-職"/>
      <sheetName val="기본사항"/>
      <sheetName val="관급자재"/>
      <sheetName val="공문"/>
      <sheetName val="실행내역"/>
      <sheetName val="자재 집계표"/>
      <sheetName val="BOQ"/>
      <sheetName val="공사개요"/>
      <sheetName val="매입세율"/>
      <sheetName val="장비"/>
      <sheetName val="산근1"/>
      <sheetName val="노무"/>
      <sheetName val="자재"/>
      <sheetName val="현대물량"/>
      <sheetName val="총괄갑 "/>
      <sheetName val="경영계획1월"/>
      <sheetName val="F4-F7"/>
      <sheetName val="FAB별"/>
      <sheetName val="결재판(삭제하지말아주세요)"/>
      <sheetName val="O＆P"/>
      <sheetName val="COVER"/>
      <sheetName val="우배수"/>
      <sheetName val="장기차입금"/>
      <sheetName val="토목품셈"/>
      <sheetName val="지급자재"/>
      <sheetName val="옥외외등집계표"/>
      <sheetName val="설직재-1"/>
      <sheetName val="일위"/>
      <sheetName val="J直材4"/>
      <sheetName val="위치조서"/>
      <sheetName val="협가표"/>
      <sheetName val="노임단가"/>
      <sheetName val="DATA"/>
      <sheetName val="데이타"/>
      <sheetName val="입찰안"/>
      <sheetName val="Sheet5"/>
      <sheetName val="직노"/>
      <sheetName val="구간산출"/>
      <sheetName val="Source"/>
      <sheetName val="Preface"/>
      <sheetName val="총괄"/>
      <sheetName val="방수몰탈"/>
      <sheetName val="준공평가"/>
      <sheetName val="내역"/>
      <sheetName val="9GNG운반"/>
      <sheetName val="견적의뢰서"/>
      <sheetName val="특판제외"/>
      <sheetName val="ABUT수량-A1"/>
      <sheetName val="터파기및재료"/>
      <sheetName val="DATE"/>
      <sheetName val="예가표"/>
      <sheetName val="DATA2000"/>
      <sheetName val="조명시설"/>
      <sheetName val="표준건축비"/>
      <sheetName val="She_x0009__x0000_Y_x0000_"/>
      <sheetName val="_x0000__x000a__x0000_Y"/>
      <sheetName val="She _x0000_Y_x0000_"/>
      <sheetName val="본부소개"/>
      <sheetName val="She_x0009_"/>
      <sheetName val=""/>
      <sheetName val="She "/>
      <sheetName val="45,46"/>
      <sheetName val="직재"/>
      <sheetName val="소비자가"/>
      <sheetName val="금액내역서"/>
      <sheetName val="TYPE-A"/>
      <sheetName val="유림골조"/>
      <sheetName val="노임이"/>
      <sheetName val="을"/>
      <sheetName val="도급"/>
      <sheetName val="골조시행"/>
      <sheetName val="확산동"/>
      <sheetName val="돈암사업"/>
      <sheetName val="콘크리트"/>
      <sheetName val="Ring"/>
      <sheetName val="갑지"/>
      <sheetName val="스포회원매출"/>
      <sheetName val="견적서"/>
      <sheetName val="She ?Y?"/>
      <sheetName val="?_x000a_?Y"/>
      <sheetName val="갑지(추정)"/>
      <sheetName val="데리네이타현황"/>
      <sheetName val="쌍송교"/>
      <sheetName val="FORM_0"/>
      <sheetName val="Sheet2"/>
      <sheetName val="노무비계"/>
      <sheetName val="TOWER 12TON"/>
      <sheetName val="TOWER 10TON"/>
      <sheetName val="수량3"/>
      <sheetName val="자판실행"/>
      <sheetName val="조명율표"/>
      <sheetName val="6PILE  (돌출)"/>
      <sheetName val="항목등록"/>
      <sheetName val="PI"/>
      <sheetName val="5사남"/>
      <sheetName val="정화조동내역"/>
      <sheetName val="총괄표"/>
      <sheetName val="증감집계"/>
      <sheetName val="신규집계"/>
      <sheetName val="증감내역"/>
      <sheetName val="신규내역"/>
      <sheetName val="증감노임산출"/>
      <sheetName val="신규노임산출"/>
      <sheetName val="신규산출조서"/>
      <sheetName val="설변내용"/>
      <sheetName val="수입"/>
      <sheetName val="변경후-SHEET"/>
      <sheetName val="C1ㅇ"/>
      <sheetName val="Total"/>
      <sheetName val="정부노임단가"/>
      <sheetName val="현금흐름"/>
      <sheetName val="BID"/>
      <sheetName val="설계"/>
      <sheetName val="01"/>
      <sheetName val="품셈TABLE"/>
      <sheetName val="200"/>
      <sheetName val="토목주소"/>
      <sheetName val="프랜트면허"/>
      <sheetName val="태안9)3-2)원내역"/>
      <sheetName val="템플릿"/>
      <sheetName val="품셈(기초)"/>
      <sheetName val="실행철강하도"/>
      <sheetName val="AHU-1"/>
      <sheetName val="급탕설비"/>
      <sheetName val="화장실배기팬"/>
      <sheetName val="건축원가"/>
      <sheetName val="영동(D)"/>
      <sheetName val="단가일람"/>
      <sheetName val="조경일람"/>
      <sheetName val="1차설계변경내역"/>
      <sheetName val="E총"/>
      <sheetName val="가격조사서"/>
      <sheetName val="공정코드"/>
      <sheetName val="개산공사비"/>
      <sheetName val="UEC영화관본공사내역"/>
      <sheetName val="입찰내역"/>
      <sheetName val="투찰금액"/>
      <sheetName val="일위대가(가설)"/>
      <sheetName val="집계표"/>
      <sheetName val="국영"/>
      <sheetName val="대비"/>
      <sheetName val="3.공통공사대비"/>
      <sheetName val="매매"/>
      <sheetName val="투찰(하수)"/>
      <sheetName val="1.우편집중내역서"/>
      <sheetName val="설계내역서"/>
      <sheetName val="인건비"/>
      <sheetName val="단위수량"/>
      <sheetName val="매출금액"/>
      <sheetName val="SCH"/>
      <sheetName val="절점(04-R1)"/>
      <sheetName val="건1"/>
      <sheetName val="data1"/>
      <sheetName val="MAT_N048"/>
      <sheetName val="지우기"/>
      <sheetName val="R,BLOCK 세부일정"/>
      <sheetName val="ASPHALT TANK"/>
      <sheetName val="E,ROOM 세부일정"/>
      <sheetName val="LPG TANK"/>
      <sheetName val="9.10곡B(대조립)"/>
      <sheetName val="15.B.S"/>
      <sheetName val="13.B.W"/>
      <sheetName val="8.BLT"/>
      <sheetName val="16.C.L"/>
      <sheetName val="11.H.C"/>
      <sheetName val="14.S.T"/>
      <sheetName val="12.T.W"/>
      <sheetName val="1004"/>
      <sheetName val="검사현황"/>
      <sheetName val="상선"/>
      <sheetName val="S1099기장선행WOP"/>
      <sheetName val="REV.0822"/>
      <sheetName val="토공(우물통,기타) "/>
      <sheetName val="패널"/>
      <sheetName val="연결임시"/>
      <sheetName val="단가산출서"/>
      <sheetName val="95MAKER"/>
      <sheetName val="노임"/>
      <sheetName val="찍기"/>
      <sheetName val="노무비단가"/>
      <sheetName val="단가조사"/>
      <sheetName val="EQT-ESTN"/>
      <sheetName val="개요"/>
      <sheetName val="내역1"/>
      <sheetName val="Sheet1 (2)"/>
      <sheetName val="설 계"/>
      <sheetName val="She _x005f_x0000_Y_x005f_x0000_"/>
      <sheetName val="_x005f_x0000__x005f_x000a__x005f_x0000_Y"/>
      <sheetName val="She_x005f_x0009__x005f_x0000_Y_x005f_x0000_"/>
      <sheetName val="공틀공사"/>
      <sheetName val="기계설비"/>
      <sheetName val="기초부하"/>
      <sheetName val="매출"/>
      <sheetName val="비목별_투입비"/>
      <sheetName val="예상공사비_(2)"/>
      <sheetName val="내부마감공사비_(2)"/>
      <sheetName val="R,BLOCK_세부일정"/>
      <sheetName val="ASPHALT_TANK"/>
      <sheetName val="E,ROOM_세부일정"/>
      <sheetName val="LPG_TANK"/>
      <sheetName val="9_10곡B(대조립)"/>
      <sheetName val="15_B_S"/>
      <sheetName val="13_B_W"/>
      <sheetName val="8_BLT"/>
      <sheetName val="16_C_L"/>
      <sheetName val="11_H_C"/>
      <sheetName val="14_S_T"/>
      <sheetName val="12_T_W"/>
      <sheetName val="소방_"/>
      <sheetName val="_견적서"/>
      <sheetName val="총괄갑_"/>
      <sheetName val="REV_0822"/>
      <sheetName val="MAT"/>
      <sheetName val="RB, ER"/>
      <sheetName val="시산표"/>
      <sheetName val="M1master"/>
      <sheetName val="기초단가"/>
      <sheetName val="일위목록"/>
      <sheetName val="집 계 표"/>
      <sheetName val="절취및터파기"/>
      <sheetName val="사업부배부A"/>
      <sheetName val="기계내역서"/>
      <sheetName val="계측기"/>
      <sheetName val="변경내역"/>
      <sheetName val="급탕순환펌프"/>
      <sheetName val="EACT10"/>
      <sheetName val="예총"/>
      <sheetName val="EJ"/>
      <sheetName val="가로등내역서"/>
      <sheetName val="설계조건"/>
      <sheetName val="고장MASTER"/>
      <sheetName val="첨부1. 장비별고장"/>
      <sheetName val="첨부2. 장비별원인"/>
      <sheetName val="작업자성명"/>
      <sheetName val="투입자재"/>
      <sheetName val="원형1호맨홀토공수량"/>
      <sheetName val="견적"/>
      <sheetName val="건축내역"/>
      <sheetName val="일반공사"/>
      <sheetName val="수리결과"/>
      <sheetName val="적용토목"/>
      <sheetName val="1.취수장"/>
      <sheetName val="광통신 견적내역서1"/>
      <sheetName val="최종견"/>
      <sheetName val="경성자금"/>
      <sheetName val="하수급견적대비"/>
      <sheetName val="FAX"/>
      <sheetName val="옥외"/>
      <sheetName val="동원인원계획표"/>
      <sheetName val="배수공"/>
      <sheetName val="SUB일위대가"/>
      <sheetName val="심사"/>
      <sheetName val="당진1,2호기전선관설치및접지4차공사내역서-을지"/>
      <sheetName val="수문일1"/>
      <sheetName val="통신물량"/>
      <sheetName val="정렬"/>
      <sheetName val="품셈표"/>
      <sheetName val="관급"/>
      <sheetName val="장비가동"/>
      <sheetName val="내역표지"/>
      <sheetName val="6공구(당초)"/>
      <sheetName val="건축"/>
      <sheetName val="BREAKDOWN(철거설치)"/>
      <sheetName val="토목-물가"/>
      <sheetName val="관람석제출"/>
      <sheetName val="남양시작동자105노65기1.3화1.2"/>
      <sheetName val="관리,공감"/>
      <sheetName val="부서코드표"/>
      <sheetName val="교각1"/>
      <sheetName val="보차도경계석"/>
      <sheetName val="제안서"/>
      <sheetName val="행정표준(1)"/>
      <sheetName val="행정표준(2)"/>
      <sheetName val="SALE"/>
      <sheetName val="수량산출근거(본선)"/>
      <sheetName val="DB"/>
      <sheetName val="LIQUIDMETAL-경보설비"/>
      <sheetName val="토공사(흙막이)"/>
      <sheetName val="QandAJunior"/>
      <sheetName val="품의"/>
      <sheetName val="천안IP공장자100노100물량110할증"/>
      <sheetName val="남양시작동010313100%"/>
      <sheetName val="원내역서3"/>
      <sheetName val="실행"/>
      <sheetName val="기안"/>
      <sheetName val="기술조건"/>
      <sheetName val="GRDBS"/>
      <sheetName val="예정(3)"/>
      <sheetName val="동원(3)"/>
      <sheetName val="부속동"/>
      <sheetName val="L-type"/>
      <sheetName val="INPUT"/>
      <sheetName val="MODELING"/>
      <sheetName val="별표 "/>
      <sheetName val="48평형"/>
      <sheetName val="62평형"/>
      <sheetName val="실별부하계산"/>
      <sheetName val="2공구산출내역"/>
      <sheetName val="산출내역서집계표"/>
      <sheetName val="Macro1"/>
      <sheetName val="원효펌프교체020812"/>
      <sheetName val="O실보"/>
      <sheetName val="토목공사"/>
      <sheetName val="단가표"/>
      <sheetName val="프로젝트"/>
      <sheetName val="唸/ۏ瘀"/>
      <sheetName val="단가산출"/>
      <sheetName val="단면 (2)"/>
      <sheetName val="날개벽수량표"/>
      <sheetName val="단위단가"/>
      <sheetName val="2.대외공문"/>
      <sheetName val="산근"/>
      <sheetName val="대로근거"/>
      <sheetName val="중로근거"/>
      <sheetName val="가설공사비"/>
      <sheetName val="도로구조공사비"/>
      <sheetName val="수량산출"/>
      <sheetName val="4-3 보온 기본물량집계"/>
      <sheetName val="하수처리장"/>
      <sheetName val="인천제철"/>
      <sheetName val="B.O.M"/>
      <sheetName val="VXXXXXXX"/>
      <sheetName val="재료비"/>
      <sheetName val="선적일정"/>
      <sheetName val="10월"/>
      <sheetName val="She_x0009_?Y?"/>
      <sheetName val="She_Y"/>
      <sheetName val="자재_집계표"/>
      <sheetName val="본선 토공 분배표"/>
      <sheetName val="장문교(대전)"/>
      <sheetName val="카렌스센터계량기설치공사"/>
      <sheetName val="주관사업"/>
      <sheetName val="점수계산1-2"/>
      <sheetName val=" ｹ-ﾌﾞﾙ"/>
      <sheetName val="원가계산서"/>
      <sheetName val="추가예산"/>
      <sheetName val="증감분석"/>
      <sheetName val="표건"/>
      <sheetName val="견적의뢰"/>
      <sheetName val="재개발"/>
      <sheetName val="wall"/>
      <sheetName val="Front"/>
      <sheetName val="ATM기초철가"/>
      <sheetName val="품목단가"/>
      <sheetName val="Y-WORK"/>
      <sheetName val="용소리교"/>
      <sheetName val="참조자료"/>
      <sheetName val="매입세"/>
      <sheetName val="총괄-1"/>
      <sheetName val="data(일반항습)"/>
      <sheetName val="배수통관(좌)"/>
      <sheetName val="물량표"/>
      <sheetName val="자재집계표"/>
      <sheetName val="일위대가(1)"/>
      <sheetName val="1공구산출내역서"/>
      <sheetName val="토공사"/>
      <sheetName val="삭제금지단가"/>
      <sheetName val="NOMUBI"/>
      <sheetName val="sw1"/>
      <sheetName val="양식0202"/>
      <sheetName val="현장명"/>
      <sheetName val="A-4"/>
      <sheetName val="설계예산서"/>
      <sheetName val=" 토목 처리장도급내역서 "/>
      <sheetName val="선정요령"/>
      <sheetName val="세부내역"/>
      <sheetName val="소화"/>
      <sheetName val="A1내역_총괄표"/>
      <sheetName val="Lr"/>
      <sheetName val="변경후원본2"/>
      <sheetName val="간접경상비"/>
      <sheetName val="TCDB"/>
      <sheetName val="설계명세서"/>
      <sheetName val="천공배관"/>
      <sheetName val="기계실주위배관"/>
      <sheetName val="히트펌프"/>
      <sheetName val="7.경제성결과"/>
      <sheetName val="작성"/>
      <sheetName val="98수문일위"/>
      <sheetName val="우석토건변경대비표.xlsx"/>
      <sheetName val="부대내역"/>
      <sheetName val="J"/>
      <sheetName val="오억미만"/>
      <sheetName val="전산품의"/>
      <sheetName val="98지급계획"/>
      <sheetName val="일위대가(계측기설치)"/>
      <sheetName val="2.1"/>
      <sheetName val="수량산출내역1115"/>
      <sheetName val="평3"/>
      <sheetName val="예산서"/>
      <sheetName val="토공"/>
      <sheetName val="시화점실행"/>
      <sheetName val="월별수입"/>
      <sheetName val="지질조사"/>
      <sheetName val="E총15"/>
      <sheetName val="일용노임단가"/>
      <sheetName val="0226"/>
      <sheetName val="파이프류"/>
      <sheetName val="고분전시관"/>
      <sheetName val="설비"/>
      <sheetName val="_x005f_x0000_ _x005f_x0000_Y"/>
      <sheetName val="신공"/>
      <sheetName val="97 사업추정(WEKI)"/>
      <sheetName val="단중표"/>
      <sheetName val="1차 내역서"/>
      <sheetName val="성곽내역서"/>
      <sheetName val="계정"/>
      <sheetName val="WBS(ENG포함)"/>
      <sheetName val="내역서(기성청구)"/>
      <sheetName val="역T형옹벽(3.0)"/>
      <sheetName val="SRC-B3U2"/>
      <sheetName val="전 기"/>
      <sheetName val="공사비예산서(토목분)"/>
      <sheetName val="2000년 공정표"/>
      <sheetName val="현금"/>
      <sheetName val="을지(제출)"/>
      <sheetName val="[인사관~1.XLS]唸/ۏ瘀"/>
      <sheetName val="[인사관~1.XLS][인사관~1.XLS]唸/ۏ瘀"/>
      <sheetName val="내역대비표(코크스)"/>
      <sheetName val="저"/>
      <sheetName val="할증 "/>
      <sheetName val="spec1"/>
      <sheetName val="13FL EAST"/>
      <sheetName val="13FL WEST (2)"/>
      <sheetName val="22FL EAST"/>
      <sheetName val="1-1"/>
      <sheetName val="본사공가현황"/>
      <sheetName val="[인사관~1.XLS][인사관~1.XLS][인사관~1.XL"/>
      <sheetName val="PSCbeam설계"/>
      <sheetName val="음성방향"/>
      <sheetName val="청라지구한화아파트"/>
      <sheetName val="변1"/>
      <sheetName val="현장관리비"/>
      <sheetName val="C3"/>
      <sheetName val="기초및구체공"/>
      <sheetName val="YANG"/>
      <sheetName val="인원계획-미화"/>
      <sheetName val="손익차9월2"/>
      <sheetName val="000000"/>
      <sheetName val="가시설수량"/>
      <sheetName val="9902"/>
      <sheetName val="날개벽"/>
      <sheetName val="이토변실(A3-LINE)"/>
      <sheetName val="노임,기계단가"/>
      <sheetName val="중기사용료"/>
      <sheetName val="식재인부"/>
      <sheetName val="빗물받이(910-510-410)"/>
      <sheetName val="산출근거"/>
      <sheetName val="96보완계획7_12"/>
      <sheetName val="관로공표지"/>
      <sheetName val="토목내역서"/>
      <sheetName val="암거단위"/>
      <sheetName val="단위량당중기"/>
      <sheetName val="내역을"/>
      <sheetName val="VXXXXX"/>
      <sheetName val="danga"/>
      <sheetName val="1_우편집중내역서"/>
      <sheetName val="1_설계조건"/>
      <sheetName val="보도경계블럭"/>
      <sheetName val="ilch"/>
      <sheetName val="안정계산"/>
      <sheetName val="단면검토"/>
      <sheetName val="집수정(600-700)"/>
      <sheetName val="비목별_투입비1"/>
      <sheetName val="예상공사비_(2)1"/>
      <sheetName val="내부마감공사비_(2)1"/>
      <sheetName val="비목별_투입비3"/>
      <sheetName val="예상공사비_(2)3"/>
      <sheetName val="내부마감공사비_(2)3"/>
      <sheetName val="비목별_투입비2"/>
      <sheetName val="예상공사비_(2)2"/>
      <sheetName val="내부마감공사비_(2)2"/>
      <sheetName val="비목별_투입비4"/>
      <sheetName val="예상공사비_(2)4"/>
      <sheetName val="내부마감공사비_(2)4"/>
      <sheetName val="data table"/>
      <sheetName val="合成単価作成表-BLDG"/>
      <sheetName val="견적서세부내용"/>
      <sheetName val="영업외손익등"/>
      <sheetName val="토공정보"/>
      <sheetName val="일일총괄"/>
      <sheetName val="금융비용"/>
      <sheetName val="정산서"/>
      <sheetName val="보호"/>
      <sheetName val="양수장(기계)"/>
      <sheetName val="_x0000_ _x0000_Y"/>
      <sheetName val="단가표 (2)"/>
      <sheetName val="기성고"/>
      <sheetName val="Sheet4"/>
      <sheetName val="전체"/>
      <sheetName val="인건-측정"/>
      <sheetName val="현장관리비데이타"/>
      <sheetName val="외화금융(97-03)"/>
      <sheetName val="GAEYO"/>
      <sheetName val="구성비"/>
      <sheetName val="She_x005f_x0009_"/>
      <sheetName val="She _x005f_x005f_x005f_x0000_Y_x005f_x005f_x005f_x0000_"/>
      <sheetName val="_x005f_x005f_x005f_x0000__x005f_x005f_x005f_x000a__x005"/>
      <sheetName val="She_x005f_x005f_x005f_x0009__x005f_x005f_x005f_x0000_Y_"/>
      <sheetName val="1안"/>
      <sheetName val="출자금"/>
      <sheetName val="??"/>
      <sheetName val="입적표"/>
      <sheetName val="Dwg"/>
      <sheetName val=" 냉각수펌프"/>
      <sheetName val="공조기휀"/>
      <sheetName val="AHU집계"/>
      <sheetName val="지수"/>
      <sheetName val="경영혁신본부"/>
      <sheetName val="BOJUNGGM"/>
      <sheetName val="교대일반수량총괄집계표"/>
      <sheetName val="일반물자(한국통신)"/>
      <sheetName val="기계경비(시간당)"/>
      <sheetName val="램머"/>
      <sheetName val="CONCRETE"/>
      <sheetName val="덕전리"/>
      <sheetName val="내역서(삼호)"/>
      <sheetName val="입찰보고"/>
      <sheetName val="토공(우물통,기타)_"/>
      <sheetName val="배열수식"/>
      <sheetName val="기준FACTOR"/>
      <sheetName val="도급견적가"/>
      <sheetName val="재집"/>
      <sheetName val="매부산출"/>
      <sheetName val="현관"/>
      <sheetName val="공사내역"/>
      <sheetName val="승용"/>
      <sheetName val="파일항타"/>
      <sheetName val="5.세운W-A"/>
      <sheetName val="1-1평균터파기고(1)"/>
      <sheetName val="토목내역"/>
      <sheetName val="단가비교"/>
      <sheetName val="INPUTDATA"/>
      <sheetName val="분당임차변경"/>
      <sheetName val="CON'C"/>
      <sheetName val="요율"/>
      <sheetName val="매립"/>
      <sheetName val="교대일반수량"/>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refreshError="1"/>
      <sheetData sheetId="572" refreshError="1"/>
      <sheetData sheetId="573" refreshError="1"/>
      <sheetData sheetId="574" refreshError="1"/>
      <sheetData sheetId="575" refreshError="1"/>
      <sheetData sheetId="576" refreshError="1"/>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재료"/>
      <sheetName val="설치자재"/>
      <sheetName val="1안"/>
      <sheetName val="기초목록"/>
      <sheetName val="단가(자재)"/>
      <sheetName val="을지"/>
      <sheetName val="일위대가(가설)"/>
      <sheetName val="목차"/>
      <sheetName val="직노"/>
      <sheetName val="PANEL_중량산출"/>
      <sheetName val="타견적서_영시스템"/>
      <sheetName val="실행내역서 "/>
      <sheetName val="내역"/>
      <sheetName val="Sheet4"/>
      <sheetName val="Baby일위대가"/>
      <sheetName val="일위목차"/>
      <sheetName val="추천서"/>
      <sheetName val="일위"/>
      <sheetName val="전신환매도율"/>
      <sheetName val="표지 (2)"/>
      <sheetName val="N賃率-職"/>
      <sheetName val="실행내역"/>
      <sheetName val="단가"/>
      <sheetName val="프로젝트"/>
      <sheetName val="일위대가목차"/>
      <sheetName val="참조자료"/>
      <sheetName val="인사자료총집계"/>
      <sheetName val="원가,내역,관급,한전,일위"/>
      <sheetName val="원가계산서"/>
      <sheetName val="Sheet1"/>
      <sheetName val="일위대가목록"/>
      <sheetName val="PI"/>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원가계산서"/>
      <sheetName val="2.실시설계총괄내역서"/>
      <sheetName val="2.1.대총괄내역서"/>
      <sheetName val="2.2.중총괄내역서"/>
      <sheetName val="2.3.소총괄내역서"/>
      <sheetName val="3.공종별 공사내용"/>
      <sheetName val="4.1.1센터HW"/>
      <sheetName val="4.1.2.신호제어"/>
      <sheetName val="4.1.3.VDS"/>
      <sheetName val="4.1.4 CCTV"/>
      <sheetName val="4.1.5 VMS"/>
      <sheetName val="4.1.6.BIS"/>
      <sheetName val="4.1.7 예비품 및 특수장비"/>
      <sheetName val="4.2.통신설비공사"/>
      <sheetName val="4.3.토목공사"/>
      <sheetName val="4.4.현장사무실가설"/>
      <sheetName val="4.5센터SW"/>
      <sheetName val="5.1.1일위대가_센터HW"/>
      <sheetName val="5.1.2.일위대가_신호제어"/>
      <sheetName val="5.1.2일위대가_무선전송단위내역집계"/>
      <sheetName val="5.1.2일위대가_신호무선전송"/>
      <sheetName val="5.1.3.일위대가_VDS"/>
      <sheetName val="5.1.4.일위대가_CCTV현장"/>
      <sheetName val="5.1.4.일위대가_CCTV센터"/>
      <sheetName val="5.1.4.일위대가_CCTV토목"/>
      <sheetName val="5.1.5.일위대가_VMS"/>
      <sheetName val="5.1.6.일위대가_BIS"/>
      <sheetName val="5.2.1일위대가_통신가공포설부대"/>
      <sheetName val="5.2.2_통신포설토목"/>
      <sheetName val="5.3.1일위대가목록_토목"/>
      <sheetName val="5.3.1일위대가_토목"/>
      <sheetName val="6.1단가산출서(노임단가)_SW개발"/>
      <sheetName val="6.2단가산출서(노임단가)_시공"/>
      <sheetName val="6.3단가산출서(목록)_토목"/>
      <sheetName val="6.3단가산출서(건설기계)_토목"/>
      <sheetName val="6.3단가산출서(건설기계목록)_토목"/>
      <sheetName val="6.3단가산출서_토목"/>
      <sheetName val="8.1.1단가비교_센터HW"/>
      <sheetName val="8.1.2 단가비교_신호"/>
      <sheetName val="8.1.2단가비교_신호무선전송"/>
      <sheetName val="8.1.3.단가비교_VDS"/>
      <sheetName val="8.1.4 단가비교_CCTV"/>
      <sheetName val="8.1.5.단가비교_VMS"/>
      <sheetName val="8.1.6 단가비교_BIS"/>
      <sheetName val="8.1.8 단가비교_예비품"/>
      <sheetName val="8.2 단가비교_통신"/>
      <sheetName val="8.3.단가비교_토목"/>
      <sheetName val="8.4단가비교_현장사"/>
      <sheetName val="한전수전위탁비"/>
      <sheetName val="신호제어_통신공사,전용회선비용"/>
      <sheetName val="신호제어_한전배전전주임차료"/>
      <sheetName val="교통정보수집_전주임차료"/>
      <sheetName val="6.1.1단가산출서(노임단가)_센터HW"/>
      <sheetName val="6.1.3단가산출서(노임단가)_신호무선전송"/>
      <sheetName val="6.1.4.단가산출서(노임단가)_VDS"/>
      <sheetName val="6.1.8.단가산출서(노임단가)_WIM"/>
      <sheetName val="6.3.단가산출서(노임단가)_토목 "/>
      <sheetName val="토목_폐기물처리비"/>
      <sheetName val="신호제어_폐기물처리비"/>
      <sheetName val="기초내역_신호무선전송"/>
      <sheetName val="N賃率-職"/>
      <sheetName val="수량산출1"/>
      <sheetName val="노무비단가"/>
      <sheetName val="단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마산월령동골조물량변경"/>
      <sheetName val="전기"/>
      <sheetName val="12.27"/>
      <sheetName val="12.23"/>
      <sheetName val="12.16"/>
      <sheetName val="12.9"/>
      <sheetName val="12.1"/>
      <sheetName val="11.25"/>
      <sheetName val="예비2"/>
      <sheetName val="11.18"/>
      <sheetName val="10월 4"/>
      <sheetName val="10월 3"/>
      <sheetName val="사진"/>
      <sheetName val="Sheet1"/>
      <sheetName val="공사현황"/>
      <sheetName val="직원투입계획"/>
      <sheetName val="현채투입계획"/>
      <sheetName val="산출내역서"/>
      <sheetName val="일위대가표"/>
      <sheetName val="현장현황"/>
      <sheetName val="공통부대비"/>
      <sheetName val="일용노임단가"/>
      <sheetName val="갑지"/>
      <sheetName val="TOWER 10TON"/>
      <sheetName val="TOWER 12TON"/>
      <sheetName val="#REF"/>
      <sheetName val="상반기손익차2총괄"/>
      <sheetName val="공통비총괄표"/>
      <sheetName val="경산"/>
      <sheetName val="내역"/>
      <sheetName val="구의33고"/>
      <sheetName val="노임단가"/>
      <sheetName val="P.M 별"/>
      <sheetName val="총괄표"/>
      <sheetName val="배수내역"/>
      <sheetName val="금융비용"/>
      <sheetName val="기초코드"/>
      <sheetName val="주요공사"/>
      <sheetName val="DHEQSUPT"/>
      <sheetName val="결과조달"/>
      <sheetName val="공무공A"/>
      <sheetName val="수입"/>
      <sheetName val="금액내역서"/>
      <sheetName val="3단계"/>
      <sheetName val="2단계"/>
      <sheetName val="2.대외공문"/>
      <sheetName val="공문"/>
      <sheetName val="70%"/>
      <sheetName val="대비"/>
      <sheetName val="Eq. Mobilization"/>
      <sheetName val="기계"/>
      <sheetName val="정화조"/>
      <sheetName val="조경"/>
      <sheetName val="토목"/>
      <sheetName val="9811"/>
      <sheetName val="임대계획"/>
      <sheetName val="코드"/>
      <sheetName val="적상기초자료"/>
      <sheetName val="현장"/>
      <sheetName val="M-EQPT-Z"/>
      <sheetName val="내역(중앙)"/>
      <sheetName val="D-623D"/>
      <sheetName val="9509"/>
      <sheetName val="MixBed"/>
      <sheetName val="CondPol"/>
      <sheetName val="청산공사"/>
      <sheetName val="기초일위"/>
      <sheetName val="시설일위"/>
      <sheetName val="조명일위"/>
      <sheetName val="노임이"/>
      <sheetName val="집계표"/>
      <sheetName val="CB"/>
      <sheetName val="관람석제출"/>
      <sheetName val="자재(원원+원대)"/>
      <sheetName val="입찰보고"/>
      <sheetName val="공통비총퐛"/>
      <sheetName val="납부서"/>
      <sheetName val="단가비교표"/>
      <sheetName val="매립"/>
      <sheetName val="W-현원가"/>
      <sheetName val="공사비집계"/>
      <sheetName val="날개벽"/>
      <sheetName val="TRE TABLE"/>
      <sheetName val="내역_FILE"/>
      <sheetName val="Total"/>
      <sheetName val="SCHEDULE"/>
      <sheetName val="ELECTRIC"/>
      <sheetName val="CTEMCOST"/>
      <sheetName val="Sheet2 (2)"/>
      <sheetName val="현장관리비"/>
      <sheetName val="골조시행"/>
      <sheetName val="하수급견적대비"/>
      <sheetName val="냉천부속동"/>
      <sheetName val="회사99"/>
      <sheetName val="대여현황"/>
      <sheetName val="돈암사업"/>
      <sheetName val="갑지(추정)"/>
      <sheetName val="와동25-3(변경)"/>
      <sheetName val="일위대가(가설)"/>
      <sheetName val="가격조사서"/>
      <sheetName val="터파기및재료"/>
      <sheetName val="공사비예산서(토목분)"/>
      <sheetName val="01"/>
      <sheetName val="Sheet15"/>
      <sheetName val="식재인부"/>
      <sheetName val="입찰"/>
      <sheetName val="현경"/>
      <sheetName val="본사공가현황"/>
      <sheetName val="실행"/>
      <sheetName val="연돌일위집계"/>
      <sheetName val="유림총괄"/>
      <sheetName val="연결임시"/>
      <sheetName val="내역서"/>
      <sheetName val="직재"/>
      <sheetName val="입력"/>
      <sheetName val="소방기계"/>
      <sheetName val="데이타"/>
      <sheetName val="원가계산서"/>
      <sheetName val="방수"/>
      <sheetName val="단면 (2)"/>
      <sheetName val="10월실적마감"/>
      <sheetName val="7월실적마감"/>
      <sheetName val="8월실적마감"/>
      <sheetName val="9월실적마감"/>
      <sheetName val="14 장비소요계획"/>
      <sheetName val="물량내역"/>
      <sheetName val="도근좌표"/>
      <sheetName val="예가표"/>
      <sheetName val="연습"/>
      <sheetName val="설계내역서"/>
      <sheetName val="문10"/>
      <sheetName val="총괄내역서"/>
      <sheetName val="신대방33(적용)"/>
      <sheetName val="BOJUNGGM"/>
      <sheetName val="차액보증"/>
      <sheetName val="원가계산서(남측)"/>
      <sheetName val="투입비분석표"/>
      <sheetName val="면접시간확인"/>
      <sheetName val="재집"/>
      <sheetName val="노무비"/>
      <sheetName val="3.설계예산내역서(예산서)"/>
      <sheetName val="2.예정공정표"/>
      <sheetName val="예총"/>
      <sheetName val="월별수입"/>
      <sheetName val="6PILE  (돌출)"/>
      <sheetName val="에너지동"/>
      <sheetName val="토목주소"/>
      <sheetName val="프랜트면허"/>
      <sheetName val="정보"/>
      <sheetName val="경영상태"/>
      <sheetName val="형틀공사"/>
      <sheetName val="매각(6)"/>
      <sheetName val="구조물공"/>
      <sheetName val="부대공"/>
      <sheetName val="배수공"/>
      <sheetName val="토공"/>
      <sheetName val="포장공"/>
      <sheetName val="2.형틀공사집계"/>
      <sheetName val="백분율"/>
      <sheetName val="실행대비"/>
      <sheetName val="설직재-1"/>
      <sheetName val="교통대책내역"/>
      <sheetName val="J直材4"/>
      <sheetName val="잡비"/>
      <sheetName val="관급"/>
      <sheetName val="JIB CRANE,HOIST"/>
      <sheetName val="3.공통공사대비"/>
      <sheetName val="현금흐름(SPC)"/>
      <sheetName val="단가"/>
      <sheetName val="집계"/>
      <sheetName val="다곡2교"/>
      <sheetName val="수목데이타 "/>
      <sheetName val="수량산출"/>
      <sheetName val="집계표(육상)"/>
      <sheetName val="지급자재"/>
      <sheetName val="2.ㄱ)교량"/>
      <sheetName val="1차 내역서"/>
      <sheetName val="마감사양"/>
      <sheetName val="현금흐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집"/>
      <sheetName val="간노"/>
      <sheetName val="경산"/>
      <sheetName val="경배"/>
      <sheetName val="내표"/>
      <sheetName val="집 (2)"/>
      <sheetName val="내"/>
      <sheetName val="대표"/>
      <sheetName val="대"/>
      <sheetName val="단표"/>
      <sheetName val="단"/>
      <sheetName val="C-노임단가"/>
      <sheetName val="코드"/>
      <sheetName val="일위대가(가설)"/>
      <sheetName val="입력"/>
      <sheetName val="단위수량"/>
      <sheetName val="APT"/>
      <sheetName val="유기공정"/>
      <sheetName val="간접"/>
      <sheetName val="DATE"/>
      <sheetName val="9."/>
      <sheetName val="표지 (2)"/>
      <sheetName val="노임단가"/>
      <sheetName val="J直材4"/>
      <sheetName val="갑지(추정)"/>
      <sheetName val="내역서"/>
      <sheetName val="보안등"/>
      <sheetName val="제출"/>
      <sheetName val="골조시행"/>
      <sheetName val="집_(2)"/>
      <sheetName val="9_"/>
      <sheetName val="표지_(2)"/>
      <sheetName val="내역"/>
      <sheetName val="재집"/>
      <sheetName val="직재"/>
      <sheetName val="기존단가 (2)"/>
      <sheetName val="공통가설"/>
      <sheetName val="소방사항"/>
      <sheetName val="일위_파일"/>
      <sheetName val="집계표"/>
      <sheetName val="#REF"/>
      <sheetName val="내역서 (2)"/>
      <sheetName val="집계"/>
      <sheetName val="공통자료"/>
      <sheetName val="연부97-1"/>
      <sheetName val="갑지1"/>
      <sheetName val="bid"/>
      <sheetName val="간지"/>
      <sheetName val="김포(물가정보)"/>
      <sheetName val="8.수량산출 (2)"/>
      <sheetName val="실행내역서 "/>
      <sheetName val="터파기및재료"/>
      <sheetName val="물량산출"/>
      <sheetName val="J형측구단위수량"/>
      <sheetName val="단가산출"/>
      <sheetName val="총집계표"/>
      <sheetName val="총괄내역서"/>
      <sheetName val="배관길이"/>
      <sheetName val="2.대외공문"/>
      <sheetName val="코드표"/>
      <sheetName val="단가"/>
      <sheetName val="총괄"/>
      <sheetName val="조명율표-출력마시오"/>
      <sheetName val="노임"/>
      <sheetName val="대외공문"/>
      <sheetName val="교통대책내역"/>
      <sheetName val="갑지"/>
      <sheetName val="마산월령동골조물량변경"/>
      <sheetName val="1.가로등산출"/>
      <sheetName val="자재"/>
      <sheetName val="인상효1"/>
      <sheetName val="건축공사"/>
      <sheetName val="일반수량총괄집계"/>
      <sheetName val="소방"/>
      <sheetName val="구의33고"/>
    </sheetNames>
    <sheetDataSet>
      <sheetData sheetId="0">
        <row r="5">
          <cell r="A5" t="str">
            <v>90˚ 엘보φ100EA</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REF"/>
      <sheetName val="갑지(추정)"/>
      <sheetName val="ITEM"/>
      <sheetName val="APT"/>
      <sheetName val="자료입력"/>
      <sheetName val="소방사항"/>
      <sheetName val="울산자동제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아파트"/>
      <sheetName val="부속동"/>
      <sheetName val="토목주소"/>
      <sheetName val="프랜트면허"/>
      <sheetName val="Total"/>
      <sheetName val="간접경상비"/>
      <sheetName val="갑지(추정)"/>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제-노임"/>
      <sheetName val="제직재"/>
      <sheetName val="한강운반비"/>
      <sheetName val="여과지동"/>
      <sheetName val="기초자료"/>
      <sheetName val="전기단가조사서"/>
      <sheetName val="중기사용료"/>
      <sheetName val="청천내"/>
      <sheetName val="신우"/>
      <sheetName val="자재단가"/>
      <sheetName val="개요"/>
      <sheetName val="선급금신청서"/>
      <sheetName val="내역서단가산출용"/>
      <sheetName val="제품별"/>
      <sheetName val="N賃率-職"/>
      <sheetName val="일위대가"/>
      <sheetName val="입찰견적보고서"/>
      <sheetName val="청주과학대학내역서(타견적)"/>
      <sheetName val="9GNG운반"/>
      <sheetName val="J直材4"/>
      <sheetName val="UNIT"/>
      <sheetName val="I一般比"/>
      <sheetName val="문학간접"/>
      <sheetName val="내역"/>
      <sheetName val="직재"/>
      <sheetName val="일위"/>
      <sheetName val="산출근거"/>
      <sheetName val="단가 및 재료비"/>
      <sheetName val="XL4Poppy"/>
      <sheetName val="#REF"/>
      <sheetName val="유림총괄"/>
      <sheetName val="본사인상전"/>
      <sheetName val="TNC(1안)"/>
      <sheetName val="노임단가"/>
      <sheetName val="터파기및재료"/>
      <sheetName val="데이타"/>
      <sheetName val="식재인부"/>
      <sheetName val="산출내역서집계표"/>
      <sheetName val="제36-40호표"/>
      <sheetName val="하조서"/>
      <sheetName val="Y-WORK"/>
      <sheetName val="덕전리"/>
      <sheetName val="20관리비율"/>
      <sheetName val="제조 경영"/>
      <sheetName val="차액보증"/>
      <sheetName val="기초단가"/>
      <sheetName val="원가서"/>
      <sheetName val="일위대가(가설)"/>
      <sheetName val="토공사B동추가"/>
      <sheetName val="수량계산서 집계표(가설 신설 및 철거-을지로3가 3호선)"/>
      <sheetName val="수량계산서 집계표(신설-을지로3가 3호선)"/>
      <sheetName val="수량계산서 집계표(철거-을지로3가 3호선)"/>
      <sheetName val="암거"/>
      <sheetName val="포장공"/>
      <sheetName val="배수공"/>
      <sheetName val="금융비용"/>
      <sheetName val="실내건축일위대가"/>
      <sheetName val="일위대가(1)"/>
      <sheetName val="열차무선 수량집계"/>
      <sheetName val="재집"/>
      <sheetName val="인건비"/>
      <sheetName val="연습"/>
      <sheetName val="원가 (2)"/>
      <sheetName val="원본(갑지)"/>
      <sheetName val="PANEL_인원산출"/>
      <sheetName val="타견적서_영시스템"/>
      <sheetName val="단가대비표_(2)"/>
      <sheetName val="Sheet1"/>
      <sheetName val="집계표"/>
      <sheetName val="Total"/>
      <sheetName val="C-노임단가"/>
      <sheetName val="Sheet2"/>
      <sheetName val="2"/>
      <sheetName val="요율"/>
      <sheetName val="단가"/>
      <sheetName val="역공종"/>
      <sheetName val="공통"/>
      <sheetName val="기초DATA(2)"/>
      <sheetName val="산출"/>
      <sheetName val="집계"/>
      <sheetName val="쇠(1)"/>
      <sheetName val="가격(3)"/>
      <sheetName val="합천내역"/>
      <sheetName val="일위_파일"/>
      <sheetName val="샘플표지"/>
      <sheetName val="실행철강하도"/>
      <sheetName val="실행내역서 "/>
      <sheetName val="단가목록"/>
      <sheetName val="danga"/>
      <sheetName val="단"/>
      <sheetName val="내역서적용"/>
      <sheetName val="Sheet9"/>
      <sheetName val="가설개략"/>
      <sheetName val="입력"/>
      <sheetName val="샌딩 에폭시 도장"/>
      <sheetName val="일반문틀 설치"/>
      <sheetName val="직노"/>
      <sheetName val="소요자재"/>
      <sheetName val="00상노임"/>
      <sheetName val="96보완계획7.12"/>
      <sheetName val="ABUT수량-A1"/>
      <sheetName val="SW개발대상목록(기능점수)"/>
      <sheetName val="관로공표지"/>
      <sheetName val="산출근거1"/>
      <sheetName val="공종목록표"/>
      <sheetName val="공정집계_국별"/>
      <sheetName val="단가산출"/>
      <sheetName val="감리원단가"/>
      <sheetName val="거리계산"/>
      <sheetName val="모래기초"/>
      <sheetName val="입찰안"/>
      <sheetName val="매출매입"/>
      <sheetName val="AS포장복구 "/>
      <sheetName val="일위대가표"/>
      <sheetName val="단가표"/>
      <sheetName val="4안전율"/>
      <sheetName val="DATE"/>
      <sheetName val="소방공사"/>
      <sheetName val="전기공사"/>
      <sheetName val="건설공사"/>
      <sheetName val="정보통신공사"/>
      <sheetName val="45,46"/>
      <sheetName val="인건-측정"/>
      <sheetName val="이름정의"/>
      <sheetName val="초기화면"/>
      <sheetName val="자료입력"/>
      <sheetName val="연부97-1"/>
      <sheetName val="수자재단위당"/>
      <sheetName val="기본일위"/>
      <sheetName val="CAUDIT"/>
      <sheetName val="변경갑지"/>
      <sheetName val="증감(갑지)"/>
      <sheetName val="VXXXXXXX"/>
      <sheetName val="열차제어동"/>
      <sheetName val="전기성능동"/>
      <sheetName val="차량시스템인자"/>
      <sheetName val="차량부품동"/>
      <sheetName val="저수조"/>
      <sheetName val="DHEQSUPT"/>
      <sheetName val="배수관공"/>
      <sheetName val="남양내역"/>
      <sheetName val="노임"/>
      <sheetName val="DATA"/>
      <sheetName val="내역서변경성원"/>
      <sheetName val="단가대비표(SYS)"/>
      <sheetName val="제조노임"/>
      <sheetName val="5.단가대비표"/>
      <sheetName val="설직재-1"/>
      <sheetName val="일위대가1"/>
      <sheetName val="APT"/>
      <sheetName val="내역서2안"/>
      <sheetName val="copy"/>
      <sheetName val="식음료"/>
      <sheetName val="감액총괄표"/>
      <sheetName val="조명시설"/>
      <sheetName val="견적정보"/>
      <sheetName val="집계표(육상)"/>
      <sheetName val="범용개발순소요비용"/>
      <sheetName val="위치"/>
      <sheetName val="단가산출서"/>
      <sheetName val="예측단가간지"/>
      <sheetName val="감리매출"/>
      <sheetName val="48일위"/>
      <sheetName val="22철거수량"/>
      <sheetName val="최종총괄"/>
      <sheetName val="세부산출내역서"/>
      <sheetName val="2.어플리케이션보정계수"/>
      <sheetName val="#3_일위대가목록"/>
      <sheetName val="대치판정"/>
      <sheetName val="인원계획-미화"/>
      <sheetName val="직접비내역서"/>
      <sheetName val="Sheet6"/>
      <sheetName val="호별계약현황"/>
      <sheetName val="FM3(2~6공)"/>
      <sheetName val="잔토처리"/>
      <sheetName val="복구단가"/>
      <sheetName val="개소별수량산출"/>
    </sheetNames>
    <sheetDataSet>
      <sheetData sheetId="0" refreshError="1"/>
      <sheetData sheetId="1">
        <row r="1">
          <cell r="A1">
            <v>1</v>
          </cell>
        </row>
      </sheetData>
      <sheetData sheetId="2"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4">
          <cell r="A34">
            <v>33</v>
          </cell>
        </row>
        <row r="35">
          <cell r="A35">
            <v>34</v>
          </cell>
        </row>
        <row r="36">
          <cell r="A36">
            <v>35</v>
          </cell>
        </row>
        <row r="37">
          <cell r="A37">
            <v>36</v>
          </cell>
        </row>
        <row r="38">
          <cell r="A38">
            <v>37</v>
          </cell>
        </row>
        <row r="39">
          <cell r="A39" t="e">
            <v>#REF!</v>
          </cell>
        </row>
        <row r="40">
          <cell r="A40" t="e">
            <v>#REF!</v>
          </cell>
        </row>
        <row r="41">
          <cell r="A41" t="e">
            <v>#REF!</v>
          </cell>
        </row>
        <row r="42">
          <cell r="A42" t="e">
            <v>#REF!</v>
          </cell>
        </row>
        <row r="43">
          <cell r="A43" t="e">
            <v>#REF!</v>
          </cell>
        </row>
        <row r="45">
          <cell r="A45" t="e">
            <v>#REF!</v>
          </cell>
        </row>
        <row r="55">
          <cell r="A55">
            <v>0</v>
          </cell>
        </row>
        <row r="68">
          <cell r="A68"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6">
          <cell r="A126" t="e">
            <v>#REF!</v>
          </cell>
        </row>
        <row r="127">
          <cell r="A127" t="e">
            <v>#REF!</v>
          </cell>
        </row>
        <row r="128">
          <cell r="A128" t="e">
            <v>#REF!</v>
          </cell>
        </row>
        <row r="130">
          <cell r="A130" t="e">
            <v>#REF!</v>
          </cell>
        </row>
        <row r="131">
          <cell r="A131" t="e">
            <v>#REF!</v>
          </cell>
        </row>
        <row r="134">
          <cell r="A134" t="e">
            <v>#REF!</v>
          </cell>
        </row>
        <row r="135">
          <cell r="A135" t="e">
            <v>#REF!</v>
          </cell>
        </row>
        <row r="136">
          <cell r="A136" t="e">
            <v>#REF!</v>
          </cell>
        </row>
        <row r="137">
          <cell r="A137"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200">
          <cell r="A200" t="e">
            <v>#REF!</v>
          </cell>
        </row>
        <row r="222">
          <cell r="A222" t="e">
            <v>#REF!</v>
          </cell>
        </row>
        <row r="223">
          <cell r="A223" t="e">
            <v>#REF!</v>
          </cell>
        </row>
        <row r="230">
          <cell r="A23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1">
          <cell r="A271" t="e">
            <v>#REF!</v>
          </cell>
        </row>
        <row r="272">
          <cell r="A272" t="e">
            <v>#REF!</v>
          </cell>
        </row>
        <row r="273">
          <cell r="A273"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2">
          <cell r="A302" t="e">
            <v>#REF!</v>
          </cell>
        </row>
        <row r="303">
          <cell r="A303" t="e">
            <v>#REF!</v>
          </cell>
        </row>
        <row r="308">
          <cell r="A308" t="e">
            <v>#REF!</v>
          </cell>
        </row>
        <row r="309">
          <cell r="A309" t="e">
            <v>#REF!</v>
          </cell>
        </row>
        <row r="310">
          <cell r="A310" t="e">
            <v>#REF!</v>
          </cell>
        </row>
        <row r="311">
          <cell r="A311"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1안"/>
      <sheetName val="2안"/>
      <sheetName val="3안"/>
      <sheetName val="sheet1"/>
      <sheetName val="일위대가목록"/>
      <sheetName val="일위목록"/>
      <sheetName val="원가"/>
      <sheetName val="단가산출"/>
      <sheetName val="전기일위목록"/>
      <sheetName val="일위_파일"/>
      <sheetName val="원가총괄"/>
      <sheetName val="N賃率-職"/>
      <sheetName val="산출금액내역"/>
      <sheetName val="접지수량"/>
      <sheetName val="I一般比"/>
      <sheetName val="일위대가"/>
      <sheetName val="단가조사"/>
      <sheetName val="요율"/>
      <sheetName val="수량산출"/>
      <sheetName val="신우"/>
      <sheetName val="내역서"/>
      <sheetName val="조명일위"/>
      <sheetName val="돈암사업"/>
      <sheetName val="Macro1"/>
      <sheetName val="내역서1"/>
      <sheetName val="#REF"/>
      <sheetName val="을"/>
      <sheetName val="Mc1"/>
      <sheetName val="내역서1999.8최종"/>
      <sheetName val="96작생능"/>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천내역"/>
      <sheetName val="95_1차_시스템"/>
      <sheetName val="합천원가"/>
      <sheetName val="지하1층"/>
      <sheetName val="손익분석"/>
      <sheetName val="1안"/>
    </sheetNames>
    <sheetDataSet>
      <sheetData sheetId="0"/>
      <sheetData sheetId="1"/>
      <sheetData sheetId="2"/>
      <sheetData sheetId="3" refreshError="1"/>
      <sheetData sheetId="4" refreshError="1"/>
      <sheetData sheetId="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천내역"/>
      <sheetName val="95_1차_시스템"/>
      <sheetName val="합천원가"/>
      <sheetName val="지하1층"/>
      <sheetName val="손익분석"/>
    </sheetNames>
    <sheetDataSet>
      <sheetData sheetId="0"/>
      <sheetData sheetId="1"/>
      <sheetData sheetId="2"/>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집 계"/>
      <sheetName val="기자재(1)"/>
      <sheetName val="기자재(2)"/>
      <sheetName val="PLC"/>
      <sheetName val="참조"/>
      <sheetName val="품셈(1)"/>
      <sheetName val="품셈(2)"/>
      <sheetName val="수량산출1"/>
      <sheetName val="총괄집계표"/>
      <sheetName val="20관리비율"/>
      <sheetName val="시중노임단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인사자료총집계"/>
      <sheetName val="총괄표"/>
      <sheetName val="증감집계"/>
      <sheetName val="신규집계"/>
      <sheetName val="증감내역"/>
      <sheetName val="신규내역"/>
      <sheetName val="증감노임산출"/>
      <sheetName val="신규노임산출"/>
      <sheetName val="신규산출조서"/>
      <sheetName val="설변내용"/>
      <sheetName val="토목주소"/>
      <sheetName val="프랜트면허"/>
      <sheetName val="인사관~1"/>
      <sheetName val="원본"/>
      <sheetName val="내역서"/>
      <sheetName val="Total"/>
      <sheetName val="수입"/>
      <sheetName val="현금흐름"/>
      <sheetName val="BID"/>
      <sheetName val="SIL98"/>
      <sheetName val="내역표지"/>
      <sheetName val="공사개요"/>
      <sheetName val="매입세"/>
      <sheetName val="경비"/>
      <sheetName val="01"/>
      <sheetName val="설 계"/>
      <sheetName val="품셈TABLE"/>
      <sheetName val="입찰안"/>
      <sheetName val="변경후-SHEET"/>
      <sheetName val="정부노임단가"/>
      <sheetName val="일위대가"/>
      <sheetName val="설계"/>
      <sheetName val=" ｹ-ﾌﾞﾙ"/>
      <sheetName val="견적서"/>
      <sheetName val="원가계산서"/>
      <sheetName val="매입세율"/>
      <sheetName val="품셈(기초)"/>
      <sheetName val="실행철강하도"/>
      <sheetName val="현대물량"/>
      <sheetName val="투찰(하수)"/>
      <sheetName val="총괄-1"/>
      <sheetName val="통신물량"/>
      <sheetName val="설계내역서"/>
      <sheetName val="동원인원계획표"/>
      <sheetName val="BREAKDOWN(철거설치)"/>
      <sheetName val="템플릿"/>
      <sheetName val="장비"/>
      <sheetName val="산근1"/>
      <sheetName val="노무"/>
      <sheetName val="자재"/>
      <sheetName val="배수공"/>
      <sheetName val="당진1,2호기전선관설치및접지4차공사내역서-을지"/>
      <sheetName val="수문일1"/>
      <sheetName val="FORM-0"/>
      <sheetName val="200"/>
      <sheetName val="Sheet1"/>
      <sheetName val="광통신 견적내역서1"/>
      <sheetName val="옥외"/>
      <sheetName val="하수급견적대비"/>
      <sheetName val="품셈표"/>
      <sheetName val="FAX"/>
      <sheetName val="#REF"/>
      <sheetName val="태안9)3-2)원내역"/>
      <sheetName val="BJJIN"/>
      <sheetName val="조건표"/>
      <sheetName val="9GNG운반"/>
      <sheetName val="JUCKEYK"/>
      <sheetName val="적용토목"/>
      <sheetName val="1.취수장"/>
      <sheetName val="관급"/>
      <sheetName val="DB"/>
      <sheetName val="재개발"/>
      <sheetName val="건축내역"/>
      <sheetName val="차액보증"/>
      <sheetName val="도급"/>
      <sheetName val="최종견"/>
      <sheetName val="경성자금"/>
      <sheetName val="SUB일위대가"/>
      <sheetName val="심사"/>
      <sheetName val="갑지"/>
      <sheetName val="정렬"/>
      <sheetName val="장비가동"/>
      <sheetName val="별표 "/>
      <sheetName val="내역"/>
      <sheetName val="세부내역"/>
      <sheetName val="소화"/>
      <sheetName val="시화점실행"/>
      <sheetName val="간접경상비"/>
      <sheetName val="단가표"/>
      <sheetName val="노임이"/>
      <sheetName val="조명율표"/>
      <sheetName val="갑지(추정)"/>
      <sheetName val="변경후원본2"/>
      <sheetName val="wall"/>
      <sheetName val="Front"/>
      <sheetName val="월별수입"/>
      <sheetName val="토공"/>
      <sheetName val="점수계산1-2"/>
      <sheetName val="지질조사"/>
      <sheetName val="단가일람"/>
      <sheetName val="조경일람"/>
      <sheetName val="부서코드표"/>
      <sheetName val="수리결과"/>
      <sheetName val="5사남"/>
      <sheetName val="C1ㅇ"/>
      <sheetName val="6공구(당초)"/>
      <sheetName val="건축"/>
      <sheetName val="비목별 투입비"/>
      <sheetName val="예상공사비 (2)"/>
      <sheetName val="내부마감공사비"/>
      <sheetName val="내부마감공사비 (2)"/>
      <sheetName val="현장별평당금액"/>
      <sheetName val="단위당물량"/>
      <sheetName val="자체현장통합"/>
      <sheetName val="현장별품명통일"/>
      <sheetName val="추정공사비"/>
      <sheetName val="예상자재투입량"/>
      <sheetName val="현장별인원투입"/>
      <sheetName val="월별투입"/>
      <sheetName val="누계투입"/>
      <sheetName val="현장집계"/>
      <sheetName val="Sheet3"/>
      <sheetName val="Sheet18"/>
      <sheetName val="현장별평당공사비"/>
      <sheetName val="평당금액"/>
      <sheetName val="타사동향"/>
      <sheetName val="공종별공사비분석"/>
      <sheetName val="33평형"/>
      <sheetName val="Sheet8"/>
      <sheetName val="대공정,중공정"/>
      <sheetName val="유형별공사투입비"/>
      <sheetName val="Sheet10"/>
      <sheetName val="Sheet11"/>
      <sheetName val="Sheet12"/>
      <sheetName val="Sheet13"/>
      <sheetName val="Sheet15"/>
      <sheetName val="Sheet14"/>
      <sheetName val="Sheet16"/>
      <sheetName val="Sheet17"/>
      <sheetName val="TEST1"/>
      <sheetName val="CTEMCOST"/>
      <sheetName val="공조기"/>
      <sheetName val="주관사업"/>
      <sheetName val="70%"/>
      <sheetName val="용소리교"/>
      <sheetName val="추가예산"/>
      <sheetName val="증감분석"/>
      <sheetName val="표건"/>
      <sheetName val="유림골조"/>
      <sheetName val="일위대가(1)"/>
      <sheetName val="EJ"/>
      <sheetName val="ELECTRIC"/>
      <sheetName val="ATM기초철가"/>
      <sheetName val="품목단가"/>
      <sheetName val="MAT"/>
      <sheetName val="스포회원매출"/>
      <sheetName val="참조자료"/>
      <sheetName val="Y-WORK"/>
      <sheetName val="견적의뢰"/>
      <sheetName val="약품공급2"/>
      <sheetName val="토공사"/>
      <sheetName val="삭제금지단가"/>
      <sheetName val="설계명세서"/>
      <sheetName val="J"/>
      <sheetName val="NOMUBI"/>
      <sheetName val="sw1"/>
      <sheetName val="집계표"/>
      <sheetName val="Customer Databas"/>
      <sheetName val="물량표"/>
      <sheetName val="금융비용"/>
      <sheetName val="자재집계표"/>
      <sheetName val="1공구산출내역서"/>
      <sheetName val="98수문일위"/>
      <sheetName val="퇴직금(울산천상)"/>
      <sheetName val="견적의뢰서"/>
      <sheetName val="을"/>
      <sheetName val="FAB별"/>
      <sheetName val="일위_파일"/>
      <sheetName val="data(일반항습)"/>
      <sheetName val="Resource2"/>
      <sheetName val="평3"/>
      <sheetName val="원가서"/>
      <sheetName val="45,46"/>
      <sheetName val="교통대책내역"/>
      <sheetName val="O＆P"/>
      <sheetName val="배수통관(좌)"/>
      <sheetName val="N賃率-職"/>
      <sheetName val="골조시행"/>
      <sheetName val="개요"/>
      <sheetName val="실행"/>
      <sheetName val="단가"/>
      <sheetName val="양식0202"/>
      <sheetName val="현장명"/>
      <sheetName val="A1내역_총괄표"/>
      <sheetName val="Lr"/>
      <sheetName val="직노"/>
      <sheetName val="장비사양"/>
      <sheetName val="실행내역"/>
      <sheetName val="TCDB"/>
      <sheetName val="천공배관"/>
      <sheetName val="기계실주위배관"/>
      <sheetName val="히트펌프"/>
      <sheetName val="7.경제성결과"/>
      <sheetName val="작성"/>
      <sheetName val="0207집계"/>
      <sheetName val="득점현황"/>
      <sheetName val="원가계산"/>
      <sheetName val="이자율"/>
      <sheetName val="설직재-1"/>
      <sheetName val="내역(전력)"/>
      <sheetName val="간접1"/>
      <sheetName val="소방사항"/>
      <sheetName val="GAEYO"/>
      <sheetName val="(C)원내역"/>
      <sheetName val="공정코드"/>
      <sheetName val="원가계산서(변경)"/>
      <sheetName val="실행-자재"/>
      <sheetName val="2000년 공정표"/>
      <sheetName val="우석토건변경대비표.xlsx"/>
      <sheetName val="제안서"/>
      <sheetName val="행정표준(1)"/>
      <sheetName val="행정표준(2)"/>
      <sheetName val="수량산출서"/>
      <sheetName val="예산서"/>
      <sheetName val="부대공Ⅱ"/>
      <sheetName val="보차도경계석"/>
      <sheetName val="조명시설"/>
      <sheetName val="교각1"/>
      <sheetName val="항목코드"/>
      <sheetName val="일반공사"/>
      <sheetName val="표지"/>
      <sheetName val="일위대가(계측기설치)"/>
      <sheetName val="DATA"/>
      <sheetName val="손익분석"/>
      <sheetName val="Sheet1 (2)"/>
      <sheetName val="인건-측정"/>
      <sheetName val="2.1"/>
      <sheetName val="총괄"/>
      <sheetName val="사용현황"/>
      <sheetName val="6PILE  (돌출)"/>
      <sheetName val="2.대외공문"/>
      <sheetName val="관리,공감"/>
      <sheetName val="수량산출내역1115"/>
      <sheetName val="A-4"/>
      <sheetName val="선정요령"/>
      <sheetName val="오억미만"/>
      <sheetName val=" 토목 처리장도급내역서 "/>
      <sheetName val="을지"/>
      <sheetName val="카니발(자105노60)"/>
      <sheetName val="안양1공구_건축"/>
      <sheetName val="맨홀"/>
      <sheetName val="구분자"/>
      <sheetName val="그림"/>
      <sheetName val="그림2"/>
      <sheetName val=" 견적서"/>
      <sheetName val="일위대가표"/>
      <sheetName val="PI"/>
      <sheetName val="경영계획1월"/>
      <sheetName val="터파기및재료"/>
      <sheetName val="특판제외"/>
      <sheetName val="ABUT수량-A1"/>
      <sheetName val="DATE"/>
      <sheetName val="예가표"/>
      <sheetName val="DATA2000"/>
      <sheetName val="전신환매도율"/>
      <sheetName val="평가데이터"/>
      <sheetName val="SCHEDULE"/>
      <sheetName val="음료실행"/>
      <sheetName val="기본사항"/>
      <sheetName val="표준건축비"/>
      <sheetName val="Baby일위대가"/>
      <sheetName val="연습"/>
      <sheetName val="내역(설계)"/>
      <sheetName val="archi(본사)"/>
      <sheetName val="공문"/>
      <sheetName val="관급자재"/>
      <sheetName val="우배수"/>
      <sheetName val="F4-F7"/>
      <sheetName val="결재판(삭제하지말아주세요)"/>
      <sheetName val="99년신청"/>
      <sheetName val="소방 "/>
      <sheetName val="견적조건"/>
      <sheetName val="환산"/>
      <sheetName val="정화조동내역"/>
      <sheetName val="본부소개"/>
      <sheetName val="콘크리트"/>
      <sheetName val="95MAKER"/>
      <sheetName val="총괄갑 "/>
      <sheetName val="남양시작동자105노65기1.3화1.2"/>
      <sheetName val="2000년1차"/>
      <sheetName val="PANEL"/>
      <sheetName val="전기내역"/>
      <sheetName val="POL6차-PIPING"/>
      <sheetName val="RE9604"/>
      <sheetName val="노무비"/>
      <sheetName val="원가총괄"/>
      <sheetName val="산3_4"/>
      <sheetName val="현대.전주화산"/>
      <sheetName val="마산월령동골조물량변경"/>
      <sheetName val="아파트 기성내역서"/>
      <sheetName val="설계예산서"/>
      <sheetName val="전산품의"/>
      <sheetName val="부대내역"/>
      <sheetName val="98지급계획"/>
      <sheetName val="Sheet5"/>
      <sheetName val="노임단가"/>
      <sheetName val="969910( R)"/>
      <sheetName val="인원조직표"/>
      <sheetName val="101동"/>
      <sheetName val="조건"/>
      <sheetName val="견적서갑지연속"/>
      <sheetName val="구조물공"/>
      <sheetName val="LG제품"/>
      <sheetName val="마산방향"/>
      <sheetName val="토지조서(원본)"/>
      <sheetName val="입찰보고"/>
      <sheetName val="기성내역"/>
      <sheetName val="날개벽수량표"/>
      <sheetName val="단가대비"/>
      <sheetName val="금액내역서"/>
      <sheetName val="지구단위계획"/>
      <sheetName val="일위"/>
      <sheetName val="정산내역서"/>
      <sheetName val="하조서"/>
      <sheetName val="재료"/>
      <sheetName val="총물량"/>
      <sheetName val="건축공사"/>
      <sheetName val="대비표"/>
      <sheetName val="문10"/>
      <sheetName val="소야공정계획표"/>
      <sheetName val="인건비"/>
      <sheetName val="등록자료"/>
      <sheetName val="차량별점검"/>
      <sheetName val="우수맨홀공제단위수량"/>
      <sheetName val="배수공_base"/>
      <sheetName val="입찰품의서"/>
      <sheetName val="일위대가모음"/>
      <sheetName val="토공사_반영"/>
      <sheetName val="일위대가_호표"/>
      <sheetName val="일위대가_호표 (2)"/>
      <sheetName val="자재 집계표"/>
      <sheetName val="BOQ"/>
      <sheetName val="COVER"/>
      <sheetName val="장기차입금"/>
      <sheetName val="토목품셈"/>
      <sheetName val="지급자재"/>
      <sheetName val="옥외외등집계표"/>
      <sheetName val="J直材4"/>
      <sheetName val="협가표"/>
      <sheetName val="데이타"/>
      <sheetName val="구간산출"/>
      <sheetName val="Source"/>
      <sheetName val="Preface"/>
      <sheetName val="방수몰탈"/>
      <sheetName val="준공평가"/>
      <sheetName val="위치조서"/>
      <sheetName val="직재"/>
      <sheetName val="소비자가"/>
      <sheetName val="She_x0009__x0000_Y_x0000_"/>
      <sheetName val="_x0000__x000a__x0000_Y"/>
      <sheetName val="She _x0000_Y_x0000_"/>
      <sheetName val="노무비계"/>
      <sheetName val="AHU-1"/>
      <sheetName val="급탕설비"/>
      <sheetName val="화장실배기팬"/>
      <sheetName val="Ring"/>
      <sheetName val="TYPE-A"/>
      <sheetName val="1차설계변경내역"/>
      <sheetName val="E총"/>
      <sheetName val="가격조사서"/>
      <sheetName val="입찰내역"/>
      <sheetName val="내역1"/>
      <sheetName val="건축공사실행"/>
      <sheetName val="unit 4"/>
      <sheetName val="데리네이타현황"/>
      <sheetName val="쌍송교"/>
      <sheetName val="FORM_0"/>
      <sheetName val="일위대가(가설)"/>
      <sheetName val="확산동"/>
      <sheetName val="She _x005f_x0000_Y_x005f_x0000_"/>
      <sheetName val="_x005f_x0000__x005f_x000a__x005f_x0000_Y"/>
      <sheetName val="She_x005f_x0009__x005f_x0000_Y_x005f_x0000_"/>
      <sheetName val="EQT-ESTN"/>
      <sheetName val="건축원가"/>
      <sheetName val="투찰금액"/>
      <sheetName val="3.공통공사대비"/>
      <sheetName val="매매"/>
      <sheetName val="She_x0009_"/>
      <sheetName val=""/>
      <sheetName val="She "/>
      <sheetName val="토공(우물통,기타) "/>
      <sheetName val="1.우편집중내역서"/>
      <sheetName val="SALE"/>
      <sheetName val="변경내역"/>
      <sheetName val="일위목록"/>
      <sheetName val="집 계 표"/>
      <sheetName val="Sheet2"/>
      <sheetName val="절취및터파기"/>
      <sheetName val="사업부배부A"/>
      <sheetName val="노임"/>
      <sheetName val="기계내역서"/>
      <sheetName val="계측기"/>
      <sheetName val="UEC영화관본공사내역"/>
      <sheetName val="패널"/>
      <sheetName val="급탕순환펌프"/>
      <sheetName val="노무비단가"/>
      <sheetName val="단가조사"/>
      <sheetName val="자판실행"/>
      <sheetName val="EACT10"/>
      <sheetName val="연결임시"/>
      <sheetName val="TOWER 12TON"/>
      <sheetName val="TOWER 10TON"/>
      <sheetName val="수량3"/>
      <sheetName val="관람석제출"/>
      <sheetName val="수량산출근거(본선)"/>
      <sheetName val="단가산출서"/>
      <sheetName val="매출금액"/>
      <sheetName val="SCH"/>
      <sheetName val="절점(04-R1)"/>
      <sheetName val="건1"/>
      <sheetName val="data1"/>
      <sheetName val="MAT_N048"/>
      <sheetName val="지우기"/>
      <sheetName val="R,BLOCK 세부일정"/>
      <sheetName val="ASPHALT TANK"/>
      <sheetName val="E,ROOM 세부일정"/>
      <sheetName val="LPG TANK"/>
      <sheetName val="9.10곡B(대조립)"/>
      <sheetName val="15.B.S"/>
      <sheetName val="13.B.W"/>
      <sheetName val="8.BLT"/>
      <sheetName val="16.C.L"/>
      <sheetName val="11.H.C"/>
      <sheetName val="14.S.T"/>
      <sheetName val="12.T.W"/>
      <sheetName val="1004"/>
      <sheetName val="검사현황"/>
      <sheetName val="상선"/>
      <sheetName val="S1099기장선행WOP"/>
      <sheetName val="REV.0822"/>
      <sheetName val="매출"/>
      <sheetName val="고장MASTER"/>
      <sheetName val="첨부1. 장비별고장"/>
      <sheetName val="첨부2. 장비별원인"/>
      <sheetName val="작업자성명"/>
      <sheetName val="투입자재"/>
      <sheetName val="원형1호맨홀토공수량"/>
      <sheetName val="견적"/>
      <sheetName val="LIQUIDMETAL-경보설비"/>
      <sheetName val="토공사(흙막이)"/>
      <sheetName val="천안IP공장자100노100물량110할증"/>
      <sheetName val="QandAJunior"/>
      <sheetName val="품의"/>
      <sheetName val="항목등록"/>
      <sheetName val="산근"/>
      <sheetName val="대로근거"/>
      <sheetName val="중로근거"/>
      <sheetName val="별첨10.하자보증수수료"/>
      <sheetName val="인테리어공사 내역"/>
      <sheetName val="접속도로1"/>
      <sheetName val="현경"/>
      <sheetName val="재료표"/>
      <sheetName val="변경명신물량 (2)"/>
      <sheetName val="5.경상직원"/>
      <sheetName val="4.전기"/>
      <sheetName val="4공철탑검토"/>
      <sheetName val="일위수량"/>
      <sheetName val="Macro(MCC)"/>
      <sheetName val="수량산출"/>
      <sheetName val="6동"/>
      <sheetName val="공사비 내역 (가)"/>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원가"/>
      <sheetName val="원가 (2)"/>
      <sheetName val="설비집계"/>
      <sheetName val="장비설치공사"/>
      <sheetName val="기계실"/>
      <sheetName val="공조배관"/>
      <sheetName val="공조닥트"/>
      <sheetName val="위생배관"/>
      <sheetName val="연도"/>
      <sheetName val="방진"/>
      <sheetName val="수영장"/>
      <sheetName val="MYENGBU"/>
      <sheetName val="관리현장"/>
      <sheetName val="할증 "/>
      <sheetName val="노임적용"/>
      <sheetName val="TG9504"/>
      <sheetName val="건축내역서"/>
      <sheetName val="할빙수"/>
      <sheetName val="현장명입력,결재란"/>
      <sheetName val="산출서(변경후_RACK)"/>
      <sheetName val="총괄수지표"/>
      <sheetName val="단양 00 아파트-세부내역"/>
      <sheetName val="변경비교-을"/>
      <sheetName val="기초"/>
      <sheetName val="단위량당중기"/>
      <sheetName val="토목공사"/>
      <sheetName val="코드표"/>
      <sheetName val="자료입력"/>
      <sheetName val="산출내역서집계표"/>
      <sheetName val="은행"/>
      <sheetName val="COVER-P"/>
      <sheetName val="배수내역"/>
      <sheetName val="현장"/>
      <sheetName val="05월 기성청구서"/>
      <sheetName val="투자-국내2"/>
      <sheetName val="교수설계"/>
      <sheetName val="base"/>
      <sheetName val="수정시산표"/>
      <sheetName val="대림경상68억"/>
      <sheetName val="퍼스트"/>
      <sheetName val="0Title"/>
      <sheetName val="현장식당(1)"/>
      <sheetName val="품셈"/>
      <sheetName val="공종목록표"/>
      <sheetName val="제직재"/>
      <sheetName val="골조"/>
      <sheetName val="예산총괄"/>
      <sheetName val="시설물기초"/>
      <sheetName val="상품입고집계"/>
      <sheetName val="입력"/>
      <sheetName val="인부신상자료"/>
      <sheetName val="파이프류"/>
      <sheetName val="콘크리트타설집계표"/>
      <sheetName val="자재일람"/>
      <sheetName val="XXXXXX"/>
      <sheetName val="서산일위대가수정분010603"/>
      <sheetName val="전체기준Data"/>
      <sheetName val="사유서제출현황-2"/>
      <sheetName val="WING3"/>
      <sheetName val="자재근거"/>
      <sheetName val="중기근거"/>
      <sheetName val="건축비목군분류"/>
      <sheetName val="견"/>
      <sheetName val="FAB4생산"/>
      <sheetName val="견적을지"/>
      <sheetName val="공량산출근거서"/>
      <sheetName val="IMPEADENCE MAP 취수장"/>
      <sheetName val="2-1.4 공조기 측정"/>
      <sheetName val="소방"/>
      <sheetName val="집계"/>
      <sheetName val="시멘트"/>
      <sheetName val="설명"/>
      <sheetName val="종가"/>
      <sheetName val="사업장관리번호"/>
      <sheetName val="영수,세금계산서집계"/>
      <sheetName val="INPUT"/>
      <sheetName val="비용"/>
      <sheetName val="quotation"/>
      <sheetName val="초등학교내역서"/>
      <sheetName val="Xunit"/>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차,2차 견적비교"/>
      <sheetName val="COVER(평창리)"/>
      <sheetName val="내역(평창리)"/>
      <sheetName val="인사자료총집계"/>
    </sheetNames>
    <sheetDataSet>
      <sheetData sheetId="0" refreshError="1"/>
      <sheetData sheetId="1" refreshError="1"/>
      <sheetData sheetId="2" refreshError="1"/>
      <sheetData sheetId="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경산"/>
      <sheetName val="N賃率-職"/>
      <sheetName val="철거산출근거"/>
      <sheetName val="단가산출"/>
      <sheetName val="일위대가(가설)"/>
      <sheetName val="내역서"/>
      <sheetName val="I一般比"/>
      <sheetName val="설직재-1"/>
      <sheetName val="인건비"/>
      <sheetName val="원본(갑지)"/>
      <sheetName val="단"/>
      <sheetName val="연부97-1"/>
      <sheetName val="사당"/>
      <sheetName val="일위"/>
      <sheetName val="전체"/>
      <sheetName val="물가"/>
      <sheetName val="⑻동원인원산출서⑧"/>
      <sheetName val="명세서"/>
      <sheetName val="배수설비"/>
      <sheetName val="공정집계_국별"/>
      <sheetName val="현지검측내역"/>
      <sheetName val="수량집계"/>
      <sheetName val="총괄집계표"/>
      <sheetName val="9GNG운반"/>
      <sheetName val="1.수인터널"/>
      <sheetName val="전신환매도율"/>
      <sheetName val="원가 (2)"/>
      <sheetName val="ABUT수량-A1"/>
      <sheetName val="Sheet14"/>
      <sheetName val="Sheet13"/>
      <sheetName val="3.1내역서(VDS)"/>
      <sheetName val="신호등일위대가"/>
      <sheetName val="1,2공구원가계산서"/>
      <sheetName val="2공구산출내역"/>
      <sheetName val="1공구산출내역서"/>
      <sheetName val="노무비 근거"/>
      <sheetName val="토적표"/>
      <sheetName val="소요자재"/>
      <sheetName val="일위대가목록"/>
      <sheetName val="20관리비율"/>
      <sheetName val="노임"/>
      <sheetName val="설계명세서"/>
      <sheetName val="G.R300경비"/>
      <sheetName val="관급_File"/>
      <sheetName val="#REF"/>
      <sheetName val="자재단가비교표"/>
      <sheetName val="직재"/>
      <sheetName val="입찰안"/>
      <sheetName val="제직재"/>
      <sheetName val="환율change"/>
      <sheetName val="내역"/>
      <sheetName val="선급금신청서"/>
      <sheetName val="C-직노1"/>
      <sheetName val="96갑지"/>
      <sheetName val="건축내역"/>
      <sheetName val="입력"/>
      <sheetName val="C-노임단가"/>
      <sheetName val="노임단가"/>
      <sheetName val="원가계산서"/>
      <sheetName val="금호"/>
      <sheetName val="직노"/>
      <sheetName val="DATE"/>
      <sheetName val="Sheet5"/>
      <sheetName val="날개벽"/>
      <sheetName val="일위대가목차"/>
      <sheetName val="단가"/>
      <sheetName val="내역서2안"/>
      <sheetName val="COPING"/>
      <sheetName val="DATA"/>
      <sheetName val="수량산출"/>
      <sheetName val="danga"/>
      <sheetName val="ilch"/>
      <sheetName val="정부노임단가"/>
      <sheetName val="한강운반비"/>
      <sheetName val="인트라넷시스템근거"/>
      <sheetName val="단가조사"/>
      <sheetName val="공종코드"/>
      <sheetName val="이월가격"/>
      <sheetName val="전기공사일위대가"/>
      <sheetName val="일위대가"/>
      <sheetName val="노임조서"/>
      <sheetName val="실행철강하도"/>
      <sheetName val="bid"/>
      <sheetName val="기본DATA"/>
      <sheetName val="자재단가표"/>
      <sheetName val="세부내역서"/>
      <sheetName val="일위단가"/>
      <sheetName val="낙찰표"/>
      <sheetName val="집계표"/>
      <sheetName val="RFP견적물량(60%)"/>
      <sheetName val="구의33고"/>
      <sheetName val="2"/>
      <sheetName val="기본일위"/>
      <sheetName val="인구"/>
      <sheetName val="환경평가"/>
      <sheetName val="4.장비손료"/>
      <sheetName val="노무비_근거"/>
      <sheetName val="노무비_근거1"/>
      <sheetName val="원가_(2)"/>
      <sheetName val="1_수인터널"/>
      <sheetName val="3_1내역서(VDS)"/>
      <sheetName val="Sheet1"/>
      <sheetName val="기타 정보통신공사"/>
      <sheetName val="저"/>
      <sheetName val="연결관암거"/>
      <sheetName val="산출기초(기계터파기)3열"/>
      <sheetName val="전송망집계"/>
      <sheetName val="철거수량(전송)"/>
      <sheetName val="설계서"/>
      <sheetName val="관급자재"/>
      <sheetName val="일위(설)"/>
      <sheetName val="공량산출서"/>
      <sheetName val="95WBS"/>
      <sheetName val="공통"/>
      <sheetName val="산출내역서"/>
      <sheetName val="M03(PVC,PE)"/>
      <sheetName val="재료비"/>
      <sheetName val="공통단가"/>
      <sheetName val="운반비"/>
      <sheetName val="2000양배"/>
      <sheetName val="문화농공일위"/>
      <sheetName val="단가일람"/>
      <sheetName val="단가표"/>
      <sheetName val="조경일람"/>
      <sheetName val="조경"/>
      <sheetName val="자재일람"/>
      <sheetName val="자재단가"/>
      <sheetName val="산출내역"/>
      <sheetName val="단위량당중기"/>
      <sheetName val="yuldan"/>
      <sheetName val="약품공급2"/>
      <sheetName val="수지예산"/>
      <sheetName val="COST"/>
      <sheetName val="시약"/>
      <sheetName val=" HIT-&gt;HMC 견적(3900)"/>
      <sheetName val="C3"/>
      <sheetName val="단가목록"/>
      <sheetName val="간접재료비산출표-27-30"/>
      <sheetName val="일위대가표"/>
      <sheetName val="단위단가"/>
      <sheetName val="공량산출근거서"/>
      <sheetName val="TANK견적대지"/>
      <sheetName val="Data Vol"/>
      <sheetName val="소야공정계획표"/>
      <sheetName val="Type(123)"/>
      <sheetName val="표지"/>
      <sheetName val="표지 (2)"/>
      <sheetName val=""/>
      <sheetName val="차액보증"/>
      <sheetName val="CM 1"/>
      <sheetName val="s1"/>
      <sheetName val="wall"/>
      <sheetName val="운반비(시흥)"/>
      <sheetName val="집수정(600-700)"/>
      <sheetName val="감가상각"/>
      <sheetName val="시화점실행"/>
      <sheetName val="민속촌메뉴"/>
      <sheetName val="Galaxy 소비자가격표"/>
      <sheetName val="2F 회의실견적(5_14 일대)"/>
      <sheetName val="BSD (2)"/>
      <sheetName val="A-4"/>
      <sheetName val="소비자가"/>
      <sheetName val="TABLE"/>
      <sheetName val="원형맨홀수량"/>
      <sheetName val="정SW(원)"/>
      <sheetName val="Sheet2"/>
      <sheetName val="공통부대비"/>
      <sheetName val="2F 회의실견적_5_14 일대_"/>
      <sheetName val="일위대가(4층원격)"/>
      <sheetName val="내역서(총)"/>
      <sheetName val="부대내역"/>
      <sheetName val="단가조사서"/>
      <sheetName val="Y-WORK"/>
      <sheetName val="DATA1"/>
      <sheetName val="Customer Databas"/>
      <sheetName val="을"/>
      <sheetName val="Macro(전기)"/>
      <sheetName val="3BL공동구 수량"/>
      <sheetName val="갑지(추정)"/>
      <sheetName val="단가표 "/>
      <sheetName val="공사현황"/>
      <sheetName val="을지"/>
      <sheetName val="도급예산내역서봉투"/>
      <sheetName val="공사원가계산서"/>
      <sheetName val="기계경비(시간당)"/>
      <sheetName val="설계산출표지"/>
      <sheetName val="도급예산내역서총괄표"/>
      <sheetName val="램머"/>
      <sheetName val="Baby일위대가"/>
      <sheetName val="분전함신설"/>
      <sheetName val="설계산출기초"/>
      <sheetName val="을부담운반비"/>
      <sheetName val="운반비산출"/>
      <sheetName val="접지1종"/>
      <sheetName val="조명율표"/>
      <sheetName val="간선계산"/>
      <sheetName val="전기일위대가"/>
      <sheetName val="데이타"/>
      <sheetName val="ITEM"/>
      <sheetName val="Macro(차단기)"/>
      <sheetName val="터널조도"/>
      <sheetName val="실행내역"/>
      <sheetName val="총괄"/>
      <sheetName val="제-노임"/>
      <sheetName val="재집"/>
      <sheetName val="산출내역서집계표"/>
      <sheetName val="토목"/>
      <sheetName val="현장관리비"/>
      <sheetName val="_냉각수펌프"/>
      <sheetName val="AHU집계"/>
      <sheetName val="일위목차"/>
      <sheetName val="제36-40호표"/>
      <sheetName val="을-ATYPE"/>
      <sheetName val="기본사항"/>
      <sheetName val="노무비"/>
      <sheetName val="설비단가표"/>
      <sheetName val="인테리어내역"/>
      <sheetName val="을_ATYPE"/>
      <sheetName val="총괄내역서"/>
      <sheetName val="내역을"/>
      <sheetName val="현금예금"/>
      <sheetName val="환산"/>
      <sheetName val="N賃率_職"/>
      <sheetName val="프로젝트"/>
      <sheetName val="공조기(삭제)"/>
      <sheetName val=" 냉각수펌프"/>
      <sheetName val="건축공사실행"/>
      <sheetName val="맨홀"/>
      <sheetName val="우배수"/>
      <sheetName val="갑지1"/>
      <sheetName val="연습"/>
      <sheetName val="중기사용료"/>
      <sheetName val="Price List"/>
      <sheetName val="기존단가 (2)"/>
      <sheetName val="간접"/>
      <sheetName val="SG"/>
      <sheetName val="예정(3)"/>
      <sheetName val="예산명세서"/>
      <sheetName val="자료입력"/>
      <sheetName val="계정"/>
      <sheetName val="전기"/>
      <sheetName val="계수시트"/>
      <sheetName val="지구단위계획"/>
      <sheetName val="MOTOR"/>
      <sheetName val="유기공정"/>
      <sheetName val="data(완전)"/>
      <sheetName val="대창(장성)"/>
      <sheetName val="bm(CIcable)"/>
      <sheetName val="신우"/>
      <sheetName val="물집"/>
      <sheetName val="대치판정"/>
      <sheetName val="주소"/>
      <sheetName val="왕십리방향"/>
      <sheetName val="호남2"/>
      <sheetName val="DATA-UPS"/>
      <sheetName val="잡철물"/>
      <sheetName val="Phantom"/>
      <sheetName val="CAL"/>
      <sheetName val="D-경비1"/>
      <sheetName val="관로부문"/>
      <sheetName val="하조서"/>
      <sheetName val="8.PILE  (돌출)"/>
      <sheetName val="집수정"/>
      <sheetName val="우각부보강"/>
      <sheetName val="CT "/>
      <sheetName val="공조기휀"/>
      <sheetName val="재료"/>
      <sheetName val="설치자재"/>
      <sheetName val="시설물기초"/>
      <sheetName val="원형1호맨홀토공수량"/>
      <sheetName val="[J直材4.xls]__JSH_______OFFICE__2"/>
      <sheetName val="[J直材4.xls]__JSH_______OFFICE__5"/>
      <sheetName val="[J直材4.xls]__JSH_______OFFICE__3"/>
      <sheetName val="[J直材4.xls]__JSH_______OFFICE__4"/>
      <sheetName val="이월"/>
      <sheetName val="참조자료"/>
      <sheetName val="_REF"/>
      <sheetName val="단가 및 재료비"/>
      <sheetName val="화설내"/>
      <sheetName val="횡배수관토공수량"/>
      <sheetName val="자재 집계표"/>
      <sheetName val="[J直材4.xls]__JSH_______OFFICE__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6"/>
  <sheetViews>
    <sheetView view="pageBreakPreview" topLeftCell="A13" zoomScaleNormal="100" zoomScaleSheetLayoutView="100" workbookViewId="0">
      <selection sqref="A1:K1"/>
    </sheetView>
  </sheetViews>
  <sheetFormatPr defaultColWidth="9" defaultRowHeight="16.5" x14ac:dyDescent="0.3"/>
  <cols>
    <col min="1" max="8" width="1.875" style="378" customWidth="1"/>
    <col min="9" max="43" width="2.125" style="378" customWidth="1"/>
    <col min="44" max="44" width="3" style="378" customWidth="1"/>
    <col min="45" max="16384" width="9" style="378"/>
  </cols>
  <sheetData>
    <row r="1" spans="1:44" ht="19.5" customHeight="1" x14ac:dyDescent="0.3">
      <c r="A1" s="375"/>
      <c r="B1" s="491" t="s">
        <v>774</v>
      </c>
      <c r="C1" s="491"/>
      <c r="D1" s="491"/>
      <c r="E1" s="491"/>
      <c r="F1" s="491"/>
      <c r="G1" s="491"/>
      <c r="H1" s="491"/>
      <c r="I1" s="491"/>
      <c r="J1" s="491"/>
      <c r="K1" s="491"/>
      <c r="L1" s="491"/>
      <c r="M1" s="491"/>
      <c r="N1" s="491"/>
      <c r="O1" s="491"/>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376"/>
      <c r="AR1" s="377"/>
    </row>
    <row r="2" spans="1:44" ht="19.5" customHeight="1" x14ac:dyDescent="0.3">
      <c r="A2" s="492" t="s">
        <v>672</v>
      </c>
      <c r="B2" s="493"/>
      <c r="C2" s="493"/>
      <c r="D2" s="494"/>
      <c r="E2" s="494"/>
      <c r="F2" s="494"/>
      <c r="G2" s="494"/>
      <c r="H2" s="494"/>
      <c r="I2" s="494"/>
      <c r="J2" s="494"/>
      <c r="K2" s="494"/>
      <c r="L2" s="494"/>
      <c r="M2" s="494"/>
      <c r="N2" s="494"/>
      <c r="O2" s="494"/>
      <c r="P2" s="494"/>
      <c r="Q2" s="494"/>
      <c r="R2" s="494"/>
      <c r="S2" s="494"/>
      <c r="T2" s="494"/>
      <c r="U2" s="494"/>
      <c r="V2" s="494"/>
      <c r="W2" s="494"/>
      <c r="X2" s="494"/>
      <c r="Y2" s="494"/>
      <c r="Z2" s="494"/>
      <c r="AA2" s="494"/>
      <c r="AB2" s="494"/>
      <c r="AC2" s="494"/>
      <c r="AD2" s="494"/>
      <c r="AE2" s="494"/>
      <c r="AF2" s="494"/>
      <c r="AG2" s="494"/>
      <c r="AH2" s="494"/>
      <c r="AI2" s="494"/>
      <c r="AJ2" s="494"/>
      <c r="AK2" s="494"/>
      <c r="AL2" s="494"/>
      <c r="AM2" s="494"/>
      <c r="AN2" s="494"/>
      <c r="AO2" s="494"/>
      <c r="AP2" s="494"/>
      <c r="AQ2" s="494"/>
      <c r="AR2" s="495"/>
    </row>
    <row r="3" spans="1:44" ht="19.5" customHeight="1" x14ac:dyDescent="0.3">
      <c r="A3" s="492"/>
      <c r="B3" s="494"/>
      <c r="C3" s="494"/>
      <c r="D3" s="494"/>
      <c r="E3" s="494"/>
      <c r="F3" s="494"/>
      <c r="G3" s="494"/>
      <c r="H3" s="494"/>
      <c r="I3" s="494"/>
      <c r="J3" s="494"/>
      <c r="K3" s="494"/>
      <c r="L3" s="494"/>
      <c r="M3" s="494"/>
      <c r="N3" s="494"/>
      <c r="O3" s="494"/>
      <c r="P3" s="494"/>
      <c r="Q3" s="494"/>
      <c r="R3" s="494"/>
      <c r="S3" s="494"/>
      <c r="T3" s="494"/>
      <c r="U3" s="494"/>
      <c r="V3" s="494"/>
      <c r="W3" s="494"/>
      <c r="X3" s="494"/>
      <c r="Y3" s="494"/>
      <c r="Z3" s="494"/>
      <c r="AA3" s="494"/>
      <c r="AB3" s="494"/>
      <c r="AC3" s="494"/>
      <c r="AD3" s="494"/>
      <c r="AE3" s="494"/>
      <c r="AF3" s="494"/>
      <c r="AG3" s="494"/>
      <c r="AH3" s="494"/>
      <c r="AI3" s="494"/>
      <c r="AJ3" s="494"/>
      <c r="AK3" s="494"/>
      <c r="AL3" s="494"/>
      <c r="AM3" s="494"/>
      <c r="AN3" s="494"/>
      <c r="AO3" s="494"/>
      <c r="AP3" s="494"/>
      <c r="AQ3" s="494"/>
      <c r="AR3" s="495"/>
    </row>
    <row r="4" spans="1:44" x14ac:dyDescent="0.3">
      <c r="A4" s="379"/>
      <c r="B4" s="380"/>
      <c r="C4" s="380"/>
      <c r="D4" s="380"/>
      <c r="E4" s="380"/>
      <c r="F4" s="380"/>
      <c r="G4" s="380"/>
      <c r="H4" s="380"/>
      <c r="I4" s="380"/>
      <c r="J4" s="380"/>
      <c r="K4" s="380"/>
      <c r="L4" s="380"/>
      <c r="M4" s="380"/>
      <c r="N4" s="380"/>
      <c r="O4" s="380"/>
      <c r="P4" s="380"/>
      <c r="Q4" s="380"/>
      <c r="R4" s="380"/>
      <c r="S4" s="380"/>
      <c r="T4" s="380"/>
      <c r="U4" s="380"/>
      <c r="V4" s="380"/>
      <c r="W4" s="380"/>
      <c r="X4" s="380"/>
      <c r="Y4" s="380"/>
      <c r="Z4" s="380"/>
      <c r="AA4" s="380"/>
      <c r="AB4" s="380"/>
      <c r="AC4" s="380"/>
      <c r="AD4" s="380"/>
      <c r="AE4" s="380"/>
      <c r="AF4" s="380"/>
      <c r="AG4" s="380"/>
      <c r="AH4" s="380"/>
      <c r="AI4" s="380"/>
      <c r="AJ4" s="380"/>
      <c r="AK4" s="380"/>
      <c r="AL4" s="380"/>
      <c r="AM4" s="380"/>
      <c r="AN4" s="380"/>
      <c r="AO4" s="380"/>
      <c r="AP4" s="380"/>
      <c r="AQ4" s="380"/>
      <c r="AR4" s="381"/>
    </row>
    <row r="5" spans="1:44" ht="24" customHeight="1" x14ac:dyDescent="0.3">
      <c r="A5" s="379"/>
      <c r="B5" s="496" t="s">
        <v>779</v>
      </c>
      <c r="C5" s="496"/>
      <c r="D5" s="496"/>
      <c r="E5" s="496"/>
      <c r="F5" s="496"/>
      <c r="G5" s="496"/>
      <c r="H5" s="496"/>
      <c r="I5" s="496"/>
      <c r="J5" s="496"/>
      <c r="K5" s="496"/>
      <c r="L5" s="496"/>
      <c r="M5" s="496"/>
      <c r="N5" s="496"/>
      <c r="O5" s="496"/>
      <c r="P5" s="496"/>
      <c r="Q5" s="496"/>
      <c r="R5" s="496"/>
      <c r="S5" s="496"/>
      <c r="T5" s="496"/>
      <c r="U5" s="380"/>
      <c r="V5" s="497" t="s">
        <v>673</v>
      </c>
      <c r="W5" s="498"/>
      <c r="X5" s="468" t="s">
        <v>674</v>
      </c>
      <c r="Y5" s="469"/>
      <c r="Z5" s="469"/>
      <c r="AA5" s="469"/>
      <c r="AB5" s="470"/>
      <c r="AC5" s="503" t="s">
        <v>675</v>
      </c>
      <c r="AD5" s="504"/>
      <c r="AE5" s="504"/>
      <c r="AF5" s="504"/>
      <c r="AG5" s="504"/>
      <c r="AH5" s="504"/>
      <c r="AI5" s="504"/>
      <c r="AJ5" s="504"/>
      <c r="AK5" s="504"/>
      <c r="AL5" s="504"/>
      <c r="AM5" s="504"/>
      <c r="AN5" s="504"/>
      <c r="AO5" s="504"/>
      <c r="AP5" s="504"/>
      <c r="AQ5" s="504"/>
      <c r="AR5" s="505"/>
    </row>
    <row r="6" spans="1:44" ht="24" customHeight="1" x14ac:dyDescent="0.3">
      <c r="A6" s="379"/>
      <c r="B6" s="506" t="s">
        <v>775</v>
      </c>
      <c r="C6" s="506"/>
      <c r="D6" s="506"/>
      <c r="E6" s="506"/>
      <c r="F6" s="506"/>
      <c r="G6" s="506"/>
      <c r="H6" s="506"/>
      <c r="I6" s="506"/>
      <c r="J6" s="506"/>
      <c r="K6" s="506"/>
      <c r="L6" s="506"/>
      <c r="M6" s="506"/>
      <c r="N6" s="506"/>
      <c r="O6" s="506"/>
      <c r="P6" s="506"/>
      <c r="Q6" s="506"/>
      <c r="R6" s="506"/>
      <c r="S6" s="506"/>
      <c r="T6" s="506"/>
      <c r="U6" s="380"/>
      <c r="V6" s="499"/>
      <c r="W6" s="500"/>
      <c r="X6" s="468" t="s">
        <v>676</v>
      </c>
      <c r="Y6" s="469"/>
      <c r="Z6" s="469"/>
      <c r="AA6" s="469"/>
      <c r="AB6" s="470"/>
      <c r="AC6" s="503" t="s">
        <v>677</v>
      </c>
      <c r="AD6" s="504"/>
      <c r="AE6" s="504"/>
      <c r="AF6" s="504"/>
      <c r="AG6" s="504"/>
      <c r="AH6" s="504"/>
      <c r="AI6" s="504"/>
      <c r="AJ6" s="505"/>
      <c r="AK6" s="507" t="s">
        <v>678</v>
      </c>
      <c r="AL6" s="507"/>
      <c r="AM6" s="508" t="s">
        <v>679</v>
      </c>
      <c r="AN6" s="509"/>
      <c r="AO6" s="509"/>
      <c r="AP6" s="509"/>
      <c r="AQ6" s="509"/>
      <c r="AR6" s="510"/>
    </row>
    <row r="7" spans="1:44" ht="24" customHeight="1" x14ac:dyDescent="0.3">
      <c r="A7" s="379"/>
      <c r="B7" s="506" t="s">
        <v>776</v>
      </c>
      <c r="C7" s="506"/>
      <c r="D7" s="506"/>
      <c r="E7" s="506"/>
      <c r="F7" s="506"/>
      <c r="G7" s="506"/>
      <c r="H7" s="506"/>
      <c r="I7" s="506"/>
      <c r="J7" s="506"/>
      <c r="K7" s="506"/>
      <c r="L7" s="506"/>
      <c r="M7" s="506"/>
      <c r="N7" s="506"/>
      <c r="O7" s="506"/>
      <c r="P7" s="506"/>
      <c r="Q7" s="506"/>
      <c r="R7" s="506"/>
      <c r="S7" s="506"/>
      <c r="T7" s="506"/>
      <c r="U7" s="380"/>
      <c r="V7" s="499"/>
      <c r="W7" s="500"/>
      <c r="X7" s="468" t="s">
        <v>680</v>
      </c>
      <c r="Y7" s="469"/>
      <c r="Z7" s="469"/>
      <c r="AA7" s="469"/>
      <c r="AB7" s="470"/>
      <c r="AC7" s="511" t="s">
        <v>681</v>
      </c>
      <c r="AD7" s="512"/>
      <c r="AE7" s="512"/>
      <c r="AF7" s="512"/>
      <c r="AG7" s="512"/>
      <c r="AH7" s="512"/>
      <c r="AI7" s="512"/>
      <c r="AJ7" s="512"/>
      <c r="AK7" s="512"/>
      <c r="AL7" s="512"/>
      <c r="AM7" s="512"/>
      <c r="AN7" s="512"/>
      <c r="AO7" s="512"/>
      <c r="AP7" s="512"/>
      <c r="AQ7" s="512"/>
      <c r="AR7" s="513"/>
    </row>
    <row r="8" spans="1:44" ht="24" customHeight="1" x14ac:dyDescent="0.3">
      <c r="A8" s="379"/>
      <c r="B8" s="506" t="s">
        <v>777</v>
      </c>
      <c r="C8" s="506"/>
      <c r="D8" s="506"/>
      <c r="E8" s="506"/>
      <c r="F8" s="506"/>
      <c r="G8" s="506"/>
      <c r="H8" s="506"/>
      <c r="I8" s="506"/>
      <c r="J8" s="506"/>
      <c r="K8" s="506"/>
      <c r="L8" s="506"/>
      <c r="M8" s="506"/>
      <c r="N8" s="506"/>
      <c r="O8" s="506"/>
      <c r="P8" s="506"/>
      <c r="Q8" s="506"/>
      <c r="R8" s="506"/>
      <c r="S8" s="506"/>
      <c r="T8" s="506"/>
      <c r="U8" s="380"/>
      <c r="V8" s="499"/>
      <c r="W8" s="500"/>
      <c r="X8" s="468" t="s">
        <v>682</v>
      </c>
      <c r="Y8" s="469"/>
      <c r="Z8" s="469"/>
      <c r="AA8" s="469"/>
      <c r="AB8" s="470"/>
      <c r="AC8" s="468" t="s">
        <v>683</v>
      </c>
      <c r="AD8" s="469"/>
      <c r="AE8" s="469"/>
      <c r="AF8" s="469"/>
      <c r="AG8" s="469"/>
      <c r="AH8" s="469"/>
      <c r="AI8" s="469"/>
      <c r="AJ8" s="468" t="s">
        <v>684</v>
      </c>
      <c r="AK8" s="469"/>
      <c r="AL8" s="470"/>
      <c r="AM8" s="514" t="s">
        <v>685</v>
      </c>
      <c r="AN8" s="515"/>
      <c r="AO8" s="515"/>
      <c r="AP8" s="515"/>
      <c r="AQ8" s="515"/>
      <c r="AR8" s="516"/>
    </row>
    <row r="9" spans="1:44" ht="24" customHeight="1" x14ac:dyDescent="0.3">
      <c r="A9" s="379"/>
      <c r="B9" s="382"/>
      <c r="C9" s="517" t="s">
        <v>686</v>
      </c>
      <c r="D9" s="517"/>
      <c r="E9" s="517"/>
      <c r="F9" s="517"/>
      <c r="G9" s="517"/>
      <c r="H9" s="517"/>
      <c r="I9" s="517"/>
      <c r="J9" s="517"/>
      <c r="K9" s="517"/>
      <c r="L9" s="517"/>
      <c r="M9" s="517"/>
      <c r="N9" s="517"/>
      <c r="O9" s="517"/>
      <c r="P9" s="517"/>
      <c r="Q9" s="382"/>
      <c r="R9" s="382"/>
      <c r="S9" s="382"/>
      <c r="T9" s="382"/>
      <c r="U9" s="380"/>
      <c r="V9" s="499"/>
      <c r="W9" s="500"/>
      <c r="X9" s="468" t="s">
        <v>687</v>
      </c>
      <c r="Y9" s="469"/>
      <c r="Z9" s="469"/>
      <c r="AA9" s="469"/>
      <c r="AB9" s="470"/>
      <c r="AC9" s="468" t="s">
        <v>688</v>
      </c>
      <c r="AD9" s="469"/>
      <c r="AE9" s="469"/>
      <c r="AF9" s="469"/>
      <c r="AG9" s="469"/>
      <c r="AH9" s="469"/>
      <c r="AI9" s="469"/>
      <c r="AJ9" s="468" t="s">
        <v>689</v>
      </c>
      <c r="AK9" s="469"/>
      <c r="AL9" s="470"/>
      <c r="AM9" s="511" t="s">
        <v>690</v>
      </c>
      <c r="AN9" s="512"/>
      <c r="AO9" s="512"/>
      <c r="AP9" s="512"/>
      <c r="AQ9" s="512"/>
      <c r="AR9" s="513"/>
    </row>
    <row r="10" spans="1:44" ht="24" customHeight="1" x14ac:dyDescent="0.3">
      <c r="A10" s="383"/>
      <c r="B10" s="384"/>
      <c r="C10" s="518"/>
      <c r="D10" s="518"/>
      <c r="E10" s="518"/>
      <c r="F10" s="518"/>
      <c r="G10" s="518"/>
      <c r="H10" s="518"/>
      <c r="I10" s="518"/>
      <c r="J10" s="518"/>
      <c r="K10" s="518"/>
      <c r="L10" s="518"/>
      <c r="M10" s="518"/>
      <c r="N10" s="518"/>
      <c r="O10" s="518"/>
      <c r="P10" s="518"/>
      <c r="Q10" s="384"/>
      <c r="R10" s="384"/>
      <c r="S10" s="384"/>
      <c r="T10" s="384"/>
      <c r="U10" s="385"/>
      <c r="V10" s="501"/>
      <c r="W10" s="502"/>
      <c r="X10" s="468" t="s">
        <v>691</v>
      </c>
      <c r="Y10" s="469"/>
      <c r="Z10" s="469"/>
      <c r="AA10" s="469"/>
      <c r="AB10" s="470"/>
      <c r="AC10" s="471" t="s">
        <v>692</v>
      </c>
      <c r="AD10" s="472"/>
      <c r="AE10" s="472"/>
      <c r="AF10" s="472"/>
      <c r="AG10" s="472"/>
      <c r="AH10" s="473" t="s">
        <v>708</v>
      </c>
      <c r="AI10" s="474"/>
      <c r="AJ10" s="468" t="s">
        <v>693</v>
      </c>
      <c r="AK10" s="469"/>
      <c r="AL10" s="470"/>
      <c r="AM10" s="475" t="s">
        <v>694</v>
      </c>
      <c r="AN10" s="476"/>
      <c r="AO10" s="476"/>
      <c r="AP10" s="476"/>
      <c r="AQ10" s="476"/>
      <c r="AR10" s="477"/>
    </row>
    <row r="11" spans="1:44" ht="20.25" customHeight="1" x14ac:dyDescent="0.3">
      <c r="A11" s="457" t="s">
        <v>695</v>
      </c>
      <c r="B11" s="458"/>
      <c r="C11" s="458"/>
      <c r="D11" s="458"/>
      <c r="E11" s="458"/>
      <c r="F11" s="458"/>
      <c r="G11" s="458"/>
      <c r="H11" s="458"/>
      <c r="I11" s="458"/>
      <c r="J11" s="461" t="str">
        <f>"일금"&amp;NUMBERSTRING(AE11,1)&amp;"원정"</f>
        <v>일금팔천육백삼십만원정</v>
      </c>
      <c r="K11" s="461"/>
      <c r="L11" s="461"/>
      <c r="M11" s="461"/>
      <c r="N11" s="461"/>
      <c r="O11" s="461"/>
      <c r="P11" s="461"/>
      <c r="Q11" s="461"/>
      <c r="R11" s="461"/>
      <c r="S11" s="461"/>
      <c r="T11" s="461"/>
      <c r="U11" s="461"/>
      <c r="V11" s="461"/>
      <c r="W11" s="461"/>
      <c r="X11" s="461"/>
      <c r="Y11" s="461"/>
      <c r="Z11" s="461"/>
      <c r="AA11" s="461"/>
      <c r="AB11" s="461"/>
      <c r="AC11" s="463" t="s">
        <v>696</v>
      </c>
      <c r="AD11" s="463"/>
      <c r="AE11" s="465">
        <f>AF26</f>
        <v>86299999.815454543</v>
      </c>
      <c r="AF11" s="465"/>
      <c r="AG11" s="465"/>
      <c r="AH11" s="465"/>
      <c r="AI11" s="465"/>
      <c r="AJ11" s="465"/>
      <c r="AK11" s="465"/>
      <c r="AL11" s="465"/>
      <c r="AM11" s="465"/>
      <c r="AN11" s="465"/>
      <c r="AO11" s="465"/>
      <c r="AP11" s="465"/>
      <c r="AQ11" s="463" t="s">
        <v>697</v>
      </c>
      <c r="AR11" s="377"/>
    </row>
    <row r="12" spans="1:44" ht="20.25" customHeight="1" x14ac:dyDescent="0.3">
      <c r="A12" s="459"/>
      <c r="B12" s="460"/>
      <c r="C12" s="460"/>
      <c r="D12" s="460"/>
      <c r="E12" s="460"/>
      <c r="F12" s="460"/>
      <c r="G12" s="460"/>
      <c r="H12" s="460"/>
      <c r="I12" s="460"/>
      <c r="J12" s="462"/>
      <c r="K12" s="462"/>
      <c r="L12" s="462"/>
      <c r="M12" s="462"/>
      <c r="N12" s="462"/>
      <c r="O12" s="462"/>
      <c r="P12" s="462"/>
      <c r="Q12" s="462"/>
      <c r="R12" s="462"/>
      <c r="S12" s="462"/>
      <c r="T12" s="462"/>
      <c r="U12" s="462"/>
      <c r="V12" s="462"/>
      <c r="W12" s="462"/>
      <c r="X12" s="462"/>
      <c r="Y12" s="462"/>
      <c r="Z12" s="462"/>
      <c r="AA12" s="462"/>
      <c r="AB12" s="462"/>
      <c r="AC12" s="464"/>
      <c r="AD12" s="464"/>
      <c r="AE12" s="466"/>
      <c r="AF12" s="466"/>
      <c r="AG12" s="466"/>
      <c r="AH12" s="466"/>
      <c r="AI12" s="466"/>
      <c r="AJ12" s="466"/>
      <c r="AK12" s="466"/>
      <c r="AL12" s="466"/>
      <c r="AM12" s="466"/>
      <c r="AN12" s="466"/>
      <c r="AO12" s="466"/>
      <c r="AP12" s="466"/>
      <c r="AQ12" s="464"/>
      <c r="AR12" s="386"/>
    </row>
    <row r="13" spans="1:44" ht="24.75" customHeight="1" thickBot="1" x14ac:dyDescent="0.35">
      <c r="A13" s="467" t="s">
        <v>698</v>
      </c>
      <c r="B13" s="467"/>
      <c r="C13" s="467"/>
      <c r="D13" s="467"/>
      <c r="E13" s="467"/>
      <c r="F13" s="467"/>
      <c r="G13" s="467"/>
      <c r="H13" s="467"/>
      <c r="I13" s="467"/>
      <c r="J13" s="467"/>
      <c r="K13" s="467" t="s">
        <v>699</v>
      </c>
      <c r="L13" s="467"/>
      <c r="M13" s="467"/>
      <c r="N13" s="467"/>
      <c r="O13" s="467"/>
      <c r="P13" s="467"/>
      <c r="Q13" s="467"/>
      <c r="R13" s="467"/>
      <c r="S13" s="467" t="s">
        <v>700</v>
      </c>
      <c r="T13" s="467"/>
      <c r="U13" s="467"/>
      <c r="V13" s="467" t="s">
        <v>701</v>
      </c>
      <c r="W13" s="467"/>
      <c r="X13" s="467"/>
      <c r="Y13" s="467" t="s">
        <v>702</v>
      </c>
      <c r="Z13" s="467"/>
      <c r="AA13" s="467"/>
      <c r="AB13" s="467"/>
      <c r="AC13" s="467"/>
      <c r="AD13" s="467"/>
      <c r="AE13" s="467"/>
      <c r="AF13" s="478" t="s">
        <v>703</v>
      </c>
      <c r="AG13" s="478"/>
      <c r="AH13" s="478"/>
      <c r="AI13" s="478"/>
      <c r="AJ13" s="478"/>
      <c r="AK13" s="478"/>
      <c r="AL13" s="478"/>
      <c r="AM13" s="478"/>
      <c r="AN13" s="467" t="s">
        <v>716</v>
      </c>
      <c r="AO13" s="467"/>
      <c r="AP13" s="467"/>
      <c r="AQ13" s="467"/>
      <c r="AR13" s="467"/>
    </row>
    <row r="14" spans="1:44" ht="24.75" customHeight="1" x14ac:dyDescent="0.3">
      <c r="A14" s="437" t="s">
        <v>715</v>
      </c>
      <c r="B14" s="438"/>
      <c r="C14" s="438"/>
      <c r="D14" s="438"/>
      <c r="E14" s="438"/>
      <c r="F14" s="438"/>
      <c r="G14" s="438"/>
      <c r="H14" s="438"/>
      <c r="I14" s="438"/>
      <c r="J14" s="439"/>
      <c r="K14" s="479" t="s">
        <v>737</v>
      </c>
      <c r="L14" s="480"/>
      <c r="M14" s="480"/>
      <c r="N14" s="480"/>
      <c r="O14" s="480"/>
      <c r="P14" s="480"/>
      <c r="Q14" s="480"/>
      <c r="R14" s="481"/>
      <c r="S14" s="479" t="s">
        <v>773</v>
      </c>
      <c r="T14" s="480"/>
      <c r="U14" s="481"/>
      <c r="V14" s="479">
        <v>1</v>
      </c>
      <c r="W14" s="480"/>
      <c r="X14" s="481"/>
      <c r="Y14" s="479">
        <f>원가계산서!I27</f>
        <v>78454546</v>
      </c>
      <c r="Z14" s="480"/>
      <c r="AA14" s="480"/>
      <c r="AB14" s="480"/>
      <c r="AC14" s="480"/>
      <c r="AD14" s="480"/>
      <c r="AE14" s="481"/>
      <c r="AF14" s="479">
        <f>V14*Y14</f>
        <v>78454546</v>
      </c>
      <c r="AG14" s="480"/>
      <c r="AH14" s="480"/>
      <c r="AI14" s="480"/>
      <c r="AJ14" s="480"/>
      <c r="AK14" s="480"/>
      <c r="AL14" s="480"/>
      <c r="AM14" s="481"/>
      <c r="AN14" s="485">
        <v>25543579</v>
      </c>
      <c r="AO14" s="486"/>
      <c r="AP14" s="486"/>
      <c r="AQ14" s="486"/>
      <c r="AR14" s="487"/>
    </row>
    <row r="15" spans="1:44" ht="24.75" customHeight="1" x14ac:dyDescent="0.3">
      <c r="A15" s="440"/>
      <c r="B15" s="441"/>
      <c r="C15" s="441"/>
      <c r="D15" s="441"/>
      <c r="E15" s="441"/>
      <c r="F15" s="441"/>
      <c r="G15" s="441"/>
      <c r="H15" s="441"/>
      <c r="I15" s="441"/>
      <c r="J15" s="442"/>
      <c r="K15" s="482"/>
      <c r="L15" s="483"/>
      <c r="M15" s="483"/>
      <c r="N15" s="483"/>
      <c r="O15" s="483"/>
      <c r="P15" s="483"/>
      <c r="Q15" s="483"/>
      <c r="R15" s="484"/>
      <c r="S15" s="482"/>
      <c r="T15" s="483"/>
      <c r="U15" s="484"/>
      <c r="V15" s="482"/>
      <c r="W15" s="483"/>
      <c r="X15" s="484"/>
      <c r="Y15" s="482"/>
      <c r="Z15" s="483"/>
      <c r="AA15" s="483"/>
      <c r="AB15" s="483"/>
      <c r="AC15" s="483"/>
      <c r="AD15" s="483"/>
      <c r="AE15" s="484"/>
      <c r="AF15" s="482"/>
      <c r="AG15" s="483"/>
      <c r="AH15" s="483"/>
      <c r="AI15" s="483"/>
      <c r="AJ15" s="483"/>
      <c r="AK15" s="483"/>
      <c r="AL15" s="483"/>
      <c r="AM15" s="484"/>
      <c r="AN15" s="488"/>
      <c r="AO15" s="489"/>
      <c r="AP15" s="489"/>
      <c r="AQ15" s="489"/>
      <c r="AR15" s="490"/>
    </row>
    <row r="16" spans="1:44" ht="24.75" customHeight="1" x14ac:dyDescent="0.3">
      <c r="A16" s="454"/>
      <c r="B16" s="454"/>
      <c r="C16" s="454"/>
      <c r="D16" s="454"/>
      <c r="E16" s="454"/>
      <c r="F16" s="454"/>
      <c r="G16" s="454"/>
      <c r="H16" s="454"/>
      <c r="I16" s="454"/>
      <c r="J16" s="454"/>
      <c r="K16" s="447"/>
      <c r="L16" s="447"/>
      <c r="M16" s="447"/>
      <c r="N16" s="447"/>
      <c r="O16" s="447"/>
      <c r="P16" s="447"/>
      <c r="Q16" s="447"/>
      <c r="R16" s="447"/>
      <c r="S16" s="447"/>
      <c r="T16" s="447"/>
      <c r="U16" s="447"/>
      <c r="V16" s="447"/>
      <c r="W16" s="447"/>
      <c r="X16" s="447"/>
      <c r="Y16" s="447"/>
      <c r="Z16" s="447"/>
      <c r="AA16" s="447"/>
      <c r="AB16" s="447"/>
      <c r="AC16" s="447"/>
      <c r="AD16" s="447"/>
      <c r="AE16" s="447"/>
      <c r="AF16" s="447"/>
      <c r="AG16" s="447"/>
      <c r="AH16" s="447"/>
      <c r="AI16" s="447"/>
      <c r="AJ16" s="447"/>
      <c r="AK16" s="447"/>
      <c r="AL16" s="447"/>
      <c r="AM16" s="447"/>
      <c r="AN16" s="455"/>
      <c r="AO16" s="456"/>
      <c r="AP16" s="456"/>
      <c r="AQ16" s="456"/>
      <c r="AR16" s="456"/>
    </row>
    <row r="17" spans="1:51" ht="24.75" customHeight="1" x14ac:dyDescent="0.3">
      <c r="A17" s="454"/>
      <c r="B17" s="454"/>
      <c r="C17" s="454"/>
      <c r="D17" s="454"/>
      <c r="E17" s="454"/>
      <c r="F17" s="454"/>
      <c r="G17" s="454"/>
      <c r="H17" s="454"/>
      <c r="I17" s="454"/>
      <c r="J17" s="454"/>
      <c r="K17" s="447"/>
      <c r="L17" s="447"/>
      <c r="M17" s="447"/>
      <c r="N17" s="447"/>
      <c r="O17" s="447"/>
      <c r="P17" s="447"/>
      <c r="Q17" s="447"/>
      <c r="R17" s="447"/>
      <c r="S17" s="451"/>
      <c r="T17" s="452"/>
      <c r="U17" s="453"/>
      <c r="V17" s="447"/>
      <c r="W17" s="447"/>
      <c r="X17" s="447"/>
      <c r="Y17" s="447"/>
      <c r="Z17" s="447"/>
      <c r="AA17" s="447"/>
      <c r="AB17" s="447"/>
      <c r="AC17" s="447"/>
      <c r="AD17" s="447"/>
      <c r="AE17" s="447"/>
      <c r="AF17" s="447"/>
      <c r="AG17" s="447"/>
      <c r="AH17" s="447"/>
      <c r="AI17" s="447"/>
      <c r="AJ17" s="447"/>
      <c r="AK17" s="447"/>
      <c r="AL17" s="447"/>
      <c r="AM17" s="447"/>
      <c r="AN17" s="451"/>
      <c r="AO17" s="452"/>
      <c r="AP17" s="452"/>
      <c r="AQ17" s="452"/>
      <c r="AR17" s="453"/>
      <c r="AY17" s="378" t="s">
        <v>600</v>
      </c>
    </row>
    <row r="18" spans="1:51" ht="24.75" customHeight="1" x14ac:dyDescent="0.3">
      <c r="A18" s="454"/>
      <c r="B18" s="454"/>
      <c r="C18" s="454"/>
      <c r="D18" s="454"/>
      <c r="E18" s="454"/>
      <c r="F18" s="454"/>
      <c r="G18" s="454"/>
      <c r="H18" s="454"/>
      <c r="I18" s="454"/>
      <c r="J18" s="454"/>
      <c r="K18" s="447"/>
      <c r="L18" s="447"/>
      <c r="M18" s="447"/>
      <c r="N18" s="447"/>
      <c r="O18" s="447"/>
      <c r="P18" s="447"/>
      <c r="Q18" s="447"/>
      <c r="R18" s="447"/>
      <c r="S18" s="451"/>
      <c r="T18" s="452"/>
      <c r="U18" s="453"/>
      <c r="V18" s="447"/>
      <c r="W18" s="447"/>
      <c r="X18" s="447"/>
      <c r="Y18" s="447"/>
      <c r="Z18" s="447"/>
      <c r="AA18" s="447"/>
      <c r="AB18" s="447"/>
      <c r="AC18" s="447"/>
      <c r="AD18" s="447"/>
      <c r="AE18" s="447"/>
      <c r="AF18" s="447"/>
      <c r="AG18" s="447"/>
      <c r="AH18" s="447"/>
      <c r="AI18" s="447"/>
      <c r="AJ18" s="447"/>
      <c r="AK18" s="447"/>
      <c r="AL18" s="447"/>
      <c r="AM18" s="447"/>
      <c r="AN18" s="451"/>
      <c r="AO18" s="452"/>
      <c r="AP18" s="452"/>
      <c r="AQ18" s="452"/>
      <c r="AR18" s="453"/>
    </row>
    <row r="19" spans="1:51" ht="24.75" customHeight="1" x14ac:dyDescent="0.3">
      <c r="A19" s="454"/>
      <c r="B19" s="454"/>
      <c r="C19" s="454"/>
      <c r="D19" s="454"/>
      <c r="E19" s="454"/>
      <c r="F19" s="454"/>
      <c r="G19" s="454"/>
      <c r="H19" s="454"/>
      <c r="I19" s="454"/>
      <c r="J19" s="454"/>
      <c r="K19" s="447"/>
      <c r="L19" s="447"/>
      <c r="M19" s="447"/>
      <c r="N19" s="447"/>
      <c r="O19" s="447"/>
      <c r="P19" s="447"/>
      <c r="Q19" s="447"/>
      <c r="R19" s="447"/>
      <c r="S19" s="451"/>
      <c r="T19" s="452"/>
      <c r="U19" s="453"/>
      <c r="V19" s="447"/>
      <c r="W19" s="447"/>
      <c r="X19" s="447"/>
      <c r="Y19" s="447"/>
      <c r="Z19" s="447"/>
      <c r="AA19" s="447"/>
      <c r="AB19" s="447"/>
      <c r="AC19" s="447"/>
      <c r="AD19" s="447"/>
      <c r="AE19" s="447"/>
      <c r="AF19" s="447"/>
      <c r="AG19" s="447"/>
      <c r="AH19" s="447"/>
      <c r="AI19" s="447"/>
      <c r="AJ19" s="447"/>
      <c r="AK19" s="447"/>
      <c r="AL19" s="447"/>
      <c r="AM19" s="447"/>
      <c r="AN19" s="451"/>
      <c r="AO19" s="452"/>
      <c r="AP19" s="452"/>
      <c r="AQ19" s="452"/>
      <c r="AR19" s="453"/>
    </row>
    <row r="20" spans="1:51" ht="24.75" customHeight="1" x14ac:dyDescent="0.3">
      <c r="A20" s="454"/>
      <c r="B20" s="454"/>
      <c r="C20" s="454"/>
      <c r="D20" s="454"/>
      <c r="E20" s="454"/>
      <c r="F20" s="454"/>
      <c r="G20" s="454"/>
      <c r="H20" s="454"/>
      <c r="I20" s="454"/>
      <c r="J20" s="454"/>
      <c r="K20" s="447"/>
      <c r="L20" s="447"/>
      <c r="M20" s="447"/>
      <c r="N20" s="447"/>
      <c r="O20" s="447"/>
      <c r="P20" s="447"/>
      <c r="Q20" s="447"/>
      <c r="R20" s="447"/>
      <c r="S20" s="451"/>
      <c r="T20" s="452"/>
      <c r="U20" s="453"/>
      <c r="V20" s="447"/>
      <c r="W20" s="447"/>
      <c r="X20" s="447"/>
      <c r="Y20" s="447"/>
      <c r="Z20" s="447"/>
      <c r="AA20" s="447"/>
      <c r="AB20" s="447"/>
      <c r="AC20" s="447"/>
      <c r="AD20" s="447"/>
      <c r="AE20" s="447"/>
      <c r="AF20" s="447"/>
      <c r="AG20" s="447"/>
      <c r="AH20" s="447"/>
      <c r="AI20" s="447"/>
      <c r="AJ20" s="447"/>
      <c r="AK20" s="447"/>
      <c r="AL20" s="447"/>
      <c r="AM20" s="447"/>
      <c r="AN20" s="451"/>
      <c r="AO20" s="452"/>
      <c r="AP20" s="452"/>
      <c r="AQ20" s="452"/>
      <c r="AR20" s="453"/>
    </row>
    <row r="21" spans="1:51" ht="24.75" customHeight="1" x14ac:dyDescent="0.3">
      <c r="A21" s="454"/>
      <c r="B21" s="454"/>
      <c r="C21" s="454"/>
      <c r="D21" s="454"/>
      <c r="E21" s="454"/>
      <c r="F21" s="454"/>
      <c r="G21" s="454"/>
      <c r="H21" s="454"/>
      <c r="I21" s="454"/>
      <c r="J21" s="454"/>
      <c r="K21" s="447"/>
      <c r="L21" s="447"/>
      <c r="M21" s="447"/>
      <c r="N21" s="447"/>
      <c r="O21" s="447"/>
      <c r="P21" s="447"/>
      <c r="Q21" s="447"/>
      <c r="R21" s="447"/>
      <c r="S21" s="451"/>
      <c r="T21" s="452"/>
      <c r="U21" s="453"/>
      <c r="V21" s="447"/>
      <c r="W21" s="447"/>
      <c r="X21" s="447"/>
      <c r="Y21" s="447"/>
      <c r="Z21" s="447"/>
      <c r="AA21" s="447"/>
      <c r="AB21" s="447"/>
      <c r="AC21" s="447"/>
      <c r="AD21" s="447"/>
      <c r="AE21" s="447"/>
      <c r="AF21" s="447"/>
      <c r="AG21" s="447"/>
      <c r="AH21" s="447"/>
      <c r="AI21" s="447"/>
      <c r="AJ21" s="447"/>
      <c r="AK21" s="447"/>
      <c r="AL21" s="447"/>
      <c r="AM21" s="447"/>
      <c r="AN21" s="451"/>
      <c r="AO21" s="452"/>
      <c r="AP21" s="452"/>
      <c r="AQ21" s="452"/>
      <c r="AR21" s="453"/>
    </row>
    <row r="22" spans="1:51" ht="24.75" customHeight="1" x14ac:dyDescent="0.3">
      <c r="A22" s="454"/>
      <c r="B22" s="454"/>
      <c r="C22" s="454"/>
      <c r="D22" s="454"/>
      <c r="E22" s="454"/>
      <c r="F22" s="454"/>
      <c r="G22" s="454"/>
      <c r="H22" s="454"/>
      <c r="I22" s="454"/>
      <c r="J22" s="454"/>
      <c r="K22" s="447"/>
      <c r="L22" s="447"/>
      <c r="M22" s="447"/>
      <c r="N22" s="447"/>
      <c r="O22" s="447"/>
      <c r="P22" s="447"/>
      <c r="Q22" s="447"/>
      <c r="R22" s="447"/>
      <c r="S22" s="451"/>
      <c r="T22" s="452"/>
      <c r="U22" s="453"/>
      <c r="V22" s="447"/>
      <c r="W22" s="447"/>
      <c r="X22" s="447"/>
      <c r="Y22" s="447"/>
      <c r="Z22" s="447"/>
      <c r="AA22" s="447"/>
      <c r="AB22" s="447"/>
      <c r="AC22" s="447"/>
      <c r="AD22" s="447"/>
      <c r="AE22" s="447"/>
      <c r="AF22" s="447"/>
      <c r="AG22" s="447"/>
      <c r="AH22" s="447"/>
      <c r="AI22" s="447"/>
      <c r="AJ22" s="447"/>
      <c r="AK22" s="447"/>
      <c r="AL22" s="447"/>
      <c r="AM22" s="447"/>
      <c r="AN22" s="451"/>
      <c r="AO22" s="452"/>
      <c r="AP22" s="452"/>
      <c r="AQ22" s="452"/>
      <c r="AR22" s="453"/>
    </row>
    <row r="23" spans="1:51" ht="24.75" customHeight="1" x14ac:dyDescent="0.3">
      <c r="A23" s="451"/>
      <c r="B23" s="452"/>
      <c r="C23" s="452"/>
      <c r="D23" s="452"/>
      <c r="E23" s="452"/>
      <c r="F23" s="452"/>
      <c r="G23" s="452"/>
      <c r="H23" s="452"/>
      <c r="I23" s="452"/>
      <c r="J23" s="453"/>
      <c r="K23" s="451"/>
      <c r="L23" s="452"/>
      <c r="M23" s="452"/>
      <c r="N23" s="452"/>
      <c r="O23" s="452"/>
      <c r="P23" s="452"/>
      <c r="Q23" s="452"/>
      <c r="R23" s="453"/>
      <c r="S23" s="451"/>
      <c r="T23" s="452"/>
      <c r="U23" s="453"/>
      <c r="V23" s="451"/>
      <c r="W23" s="452"/>
      <c r="X23" s="453"/>
      <c r="Y23" s="451"/>
      <c r="Z23" s="452"/>
      <c r="AA23" s="452"/>
      <c r="AB23" s="452"/>
      <c r="AC23" s="452"/>
      <c r="AD23" s="452"/>
      <c r="AE23" s="453"/>
      <c r="AF23" s="447"/>
      <c r="AG23" s="447"/>
      <c r="AH23" s="447"/>
      <c r="AI23" s="447"/>
      <c r="AJ23" s="447"/>
      <c r="AK23" s="447"/>
      <c r="AL23" s="447"/>
      <c r="AM23" s="447"/>
      <c r="AN23" s="451"/>
      <c r="AO23" s="452"/>
      <c r="AP23" s="452"/>
      <c r="AQ23" s="452"/>
      <c r="AR23" s="453"/>
    </row>
    <row r="24" spans="1:51" ht="24.75" customHeight="1" x14ac:dyDescent="0.3">
      <c r="A24" s="451" t="s">
        <v>704</v>
      </c>
      <c r="B24" s="452"/>
      <c r="C24" s="452"/>
      <c r="D24" s="452"/>
      <c r="E24" s="452"/>
      <c r="F24" s="452"/>
      <c r="G24" s="452"/>
      <c r="H24" s="452"/>
      <c r="I24" s="452"/>
      <c r="J24" s="453"/>
      <c r="K24" s="447"/>
      <c r="L24" s="447"/>
      <c r="M24" s="447"/>
      <c r="N24" s="447"/>
      <c r="O24" s="447"/>
      <c r="P24" s="447"/>
      <c r="Q24" s="447"/>
      <c r="R24" s="447"/>
      <c r="S24" s="447"/>
      <c r="T24" s="447"/>
      <c r="U24" s="447"/>
      <c r="V24" s="447"/>
      <c r="W24" s="447"/>
      <c r="X24" s="447"/>
      <c r="Y24" s="447"/>
      <c r="Z24" s="447"/>
      <c r="AA24" s="447"/>
      <c r="AB24" s="447"/>
      <c r="AC24" s="447"/>
      <c r="AD24" s="447"/>
      <c r="AE24" s="447"/>
      <c r="AF24" s="447">
        <f>TRUNC((AF14+AF15+AF16),0)</f>
        <v>78454546</v>
      </c>
      <c r="AG24" s="447"/>
      <c r="AH24" s="447"/>
      <c r="AI24" s="447"/>
      <c r="AJ24" s="447"/>
      <c r="AK24" s="447"/>
      <c r="AL24" s="447"/>
      <c r="AM24" s="447"/>
      <c r="AN24" s="447"/>
      <c r="AO24" s="447"/>
      <c r="AP24" s="447"/>
      <c r="AQ24" s="447"/>
      <c r="AR24" s="447"/>
    </row>
    <row r="25" spans="1:51" ht="24.75" customHeight="1" x14ac:dyDescent="0.3">
      <c r="A25" s="447" t="s">
        <v>705</v>
      </c>
      <c r="B25" s="447"/>
      <c r="C25" s="447"/>
      <c r="D25" s="447"/>
      <c r="E25" s="447"/>
      <c r="F25" s="447"/>
      <c r="G25" s="447"/>
      <c r="H25" s="447"/>
      <c r="I25" s="447"/>
      <c r="J25" s="447"/>
      <c r="K25" s="447"/>
      <c r="L25" s="447"/>
      <c r="M25" s="447"/>
      <c r="N25" s="447"/>
      <c r="O25" s="447"/>
      <c r="P25" s="447"/>
      <c r="Q25" s="447"/>
      <c r="R25" s="447"/>
      <c r="S25" s="447"/>
      <c r="T25" s="447"/>
      <c r="U25" s="447"/>
      <c r="V25" s="447"/>
      <c r="W25" s="447"/>
      <c r="X25" s="447"/>
      <c r="Y25" s="447"/>
      <c r="Z25" s="447"/>
      <c r="AA25" s="447"/>
      <c r="AB25" s="447"/>
      <c r="AC25" s="447"/>
      <c r="AD25" s="447"/>
      <c r="AE25" s="447"/>
      <c r="AF25" s="450">
        <f>AF24*9.999999%</f>
        <v>7845453.8154545408</v>
      </c>
      <c r="AG25" s="450"/>
      <c r="AH25" s="450"/>
      <c r="AI25" s="450"/>
      <c r="AJ25" s="450"/>
      <c r="AK25" s="450"/>
      <c r="AL25" s="450"/>
      <c r="AM25" s="450"/>
      <c r="AN25" s="447"/>
      <c r="AO25" s="447"/>
      <c r="AP25" s="447"/>
      <c r="AQ25" s="447"/>
      <c r="AR25" s="447"/>
    </row>
    <row r="26" spans="1:51" ht="24.75" customHeight="1" x14ac:dyDescent="0.3">
      <c r="A26" s="448" t="s">
        <v>706</v>
      </c>
      <c r="B26" s="448"/>
      <c r="C26" s="448"/>
      <c r="D26" s="448"/>
      <c r="E26" s="448"/>
      <c r="F26" s="448"/>
      <c r="G26" s="448"/>
      <c r="H26" s="448"/>
      <c r="I26" s="448"/>
      <c r="J26" s="448"/>
      <c r="K26" s="449"/>
      <c r="L26" s="448"/>
      <c r="M26" s="448"/>
      <c r="N26" s="448"/>
      <c r="O26" s="448"/>
      <c r="P26" s="448"/>
      <c r="Q26" s="448"/>
      <c r="R26" s="448"/>
      <c r="S26" s="448"/>
      <c r="T26" s="448"/>
      <c r="U26" s="448"/>
      <c r="V26" s="448"/>
      <c r="W26" s="448"/>
      <c r="X26" s="448"/>
      <c r="Y26" s="448"/>
      <c r="Z26" s="448"/>
      <c r="AA26" s="448"/>
      <c r="AB26" s="448"/>
      <c r="AC26" s="448"/>
      <c r="AD26" s="448"/>
      <c r="AE26" s="448"/>
      <c r="AF26" s="448">
        <f>AF24+AF25</f>
        <v>86299999.815454543</v>
      </c>
      <c r="AG26" s="448"/>
      <c r="AH26" s="448"/>
      <c r="AI26" s="448"/>
      <c r="AJ26" s="448"/>
      <c r="AK26" s="448"/>
      <c r="AL26" s="448"/>
      <c r="AM26" s="448"/>
      <c r="AN26" s="448"/>
      <c r="AO26" s="448"/>
      <c r="AP26" s="448"/>
      <c r="AQ26" s="448"/>
      <c r="AR26" s="448"/>
    </row>
    <row r="27" spans="1:51" ht="27.75" customHeight="1" x14ac:dyDescent="0.3">
      <c r="A27" s="387" t="s">
        <v>707</v>
      </c>
      <c r="AR27" s="388"/>
    </row>
    <row r="28" spans="1:51" ht="19.5" customHeight="1" x14ac:dyDescent="0.3">
      <c r="A28" s="389"/>
      <c r="B28" s="443" t="s">
        <v>710</v>
      </c>
      <c r="C28" s="444"/>
      <c r="D28" s="444"/>
      <c r="E28" s="444"/>
      <c r="F28" s="444"/>
      <c r="G28" s="444"/>
      <c r="H28" s="444"/>
      <c r="I28" s="444"/>
      <c r="J28" s="444"/>
      <c r="K28" s="444"/>
      <c r="L28" s="444"/>
      <c r="M28" s="444"/>
      <c r="N28" s="444"/>
      <c r="O28" s="444"/>
      <c r="P28" s="444"/>
      <c r="Q28" s="444"/>
      <c r="R28" s="444"/>
      <c r="S28" s="444"/>
      <c r="T28" s="444"/>
      <c r="U28" s="444"/>
      <c r="V28" s="444"/>
      <c r="W28" s="444"/>
      <c r="X28" s="444"/>
      <c r="Y28" s="444"/>
      <c r="Z28" s="444"/>
      <c r="AA28" s="444"/>
      <c r="AB28" s="444"/>
      <c r="AC28" s="444"/>
      <c r="AD28" s="444"/>
      <c r="AE28" s="444"/>
      <c r="AF28" s="444"/>
      <c r="AG28" s="444"/>
      <c r="AH28" s="444"/>
      <c r="AI28" s="444"/>
      <c r="AJ28" s="444"/>
      <c r="AK28" s="444"/>
      <c r="AL28" s="444"/>
      <c r="AM28" s="444"/>
      <c r="AN28" s="444"/>
      <c r="AO28" s="444"/>
      <c r="AP28" s="444"/>
      <c r="AQ28" s="444"/>
      <c r="AR28" s="388"/>
    </row>
    <row r="29" spans="1:51" ht="19.5" customHeight="1" x14ac:dyDescent="0.3">
      <c r="A29" s="389"/>
      <c r="B29" s="445" t="s">
        <v>712</v>
      </c>
      <c r="C29" s="445"/>
      <c r="D29" s="445"/>
      <c r="E29" s="445"/>
      <c r="F29" s="445"/>
      <c r="G29" s="445"/>
      <c r="H29" s="445"/>
      <c r="I29" s="445"/>
      <c r="J29" s="445"/>
      <c r="K29" s="445"/>
      <c r="L29" s="445"/>
      <c r="M29" s="445"/>
      <c r="N29" s="445"/>
      <c r="O29" s="445"/>
      <c r="P29" s="445"/>
      <c r="Q29" s="445"/>
      <c r="R29" s="445"/>
      <c r="S29" s="445"/>
      <c r="T29" s="445"/>
      <c r="U29" s="445"/>
      <c r="V29" s="445"/>
      <c r="W29" s="445"/>
      <c r="X29" s="445"/>
      <c r="Y29" s="445"/>
      <c r="Z29" s="445"/>
      <c r="AA29" s="445"/>
      <c r="AB29" s="445"/>
      <c r="AC29" s="445"/>
      <c r="AD29" s="445"/>
      <c r="AE29" s="445"/>
      <c r="AF29" s="445"/>
      <c r="AG29" s="445"/>
      <c r="AH29" s="445"/>
      <c r="AI29" s="445"/>
      <c r="AJ29" s="445"/>
      <c r="AK29" s="445"/>
      <c r="AL29" s="445"/>
      <c r="AM29" s="445"/>
      <c r="AN29" s="445"/>
      <c r="AO29" s="445"/>
      <c r="AP29" s="445"/>
      <c r="AQ29" s="445"/>
      <c r="AR29" s="388"/>
    </row>
    <row r="30" spans="1:51" ht="19.5" customHeight="1" x14ac:dyDescent="0.3">
      <c r="A30" s="389"/>
      <c r="B30" s="446" t="s">
        <v>711</v>
      </c>
      <c r="C30" s="446"/>
      <c r="D30" s="446"/>
      <c r="E30" s="446"/>
      <c r="F30" s="446"/>
      <c r="G30" s="446"/>
      <c r="H30" s="446"/>
      <c r="I30" s="446"/>
      <c r="J30" s="446"/>
      <c r="K30" s="446"/>
      <c r="L30" s="446"/>
      <c r="M30" s="446"/>
      <c r="N30" s="446"/>
      <c r="O30" s="446"/>
      <c r="P30" s="446"/>
      <c r="Q30" s="446"/>
      <c r="R30" s="446"/>
      <c r="S30" s="446"/>
      <c r="T30" s="446"/>
      <c r="U30" s="446"/>
      <c r="V30" s="446"/>
      <c r="W30" s="446"/>
      <c r="X30" s="446"/>
      <c r="Y30" s="446"/>
      <c r="Z30" s="446"/>
      <c r="AA30" s="446"/>
      <c r="AB30" s="446"/>
      <c r="AC30" s="446"/>
      <c r="AD30" s="446"/>
      <c r="AE30" s="446"/>
      <c r="AF30" s="446"/>
      <c r="AG30" s="446"/>
      <c r="AH30" s="446"/>
      <c r="AI30" s="446"/>
      <c r="AJ30" s="446"/>
      <c r="AK30" s="446"/>
      <c r="AL30" s="446"/>
      <c r="AM30" s="446"/>
      <c r="AN30" s="446"/>
      <c r="AO30" s="446"/>
      <c r="AP30" s="446"/>
      <c r="AQ30" s="446"/>
      <c r="AR30" s="388"/>
    </row>
    <row r="31" spans="1:51" ht="19.5" customHeight="1" x14ac:dyDescent="0.3">
      <c r="A31" s="389"/>
      <c r="B31" s="411" t="s">
        <v>760</v>
      </c>
      <c r="C31" s="411"/>
      <c r="D31" s="411"/>
      <c r="E31" s="411"/>
      <c r="F31" s="411"/>
      <c r="G31" s="411"/>
      <c r="H31" s="411"/>
      <c r="I31" s="411"/>
      <c r="J31" s="411"/>
      <c r="K31" s="411"/>
      <c r="L31" s="411"/>
      <c r="M31" s="411"/>
      <c r="N31" s="411"/>
      <c r="O31" s="411"/>
      <c r="P31" s="411"/>
      <c r="Q31" s="411"/>
      <c r="R31" s="411"/>
      <c r="S31" s="411"/>
      <c r="T31" s="411"/>
      <c r="U31" s="411"/>
      <c r="V31" s="411"/>
      <c r="W31" s="411"/>
      <c r="X31" s="411"/>
      <c r="Y31" s="411"/>
      <c r="Z31" s="411"/>
      <c r="AA31" s="411"/>
      <c r="AB31" s="411"/>
      <c r="AC31" s="411"/>
      <c r="AD31" s="411"/>
      <c r="AE31" s="411"/>
      <c r="AF31" s="411"/>
      <c r="AG31" s="411"/>
      <c r="AH31" s="411"/>
      <c r="AI31" s="411"/>
      <c r="AJ31" s="411"/>
      <c r="AK31" s="411"/>
      <c r="AL31" s="411"/>
      <c r="AM31" s="411"/>
      <c r="AN31" s="411"/>
      <c r="AO31" s="411"/>
      <c r="AP31" s="411"/>
      <c r="AQ31" s="411"/>
      <c r="AR31" s="388"/>
    </row>
    <row r="32" spans="1:51" ht="19.5" customHeight="1" x14ac:dyDescent="0.3">
      <c r="A32" s="389"/>
      <c r="B32" s="410" t="s">
        <v>761</v>
      </c>
      <c r="C32" s="410"/>
      <c r="D32" s="410"/>
      <c r="E32" s="410"/>
      <c r="F32" s="410"/>
      <c r="G32" s="410"/>
      <c r="H32" s="410"/>
      <c r="I32" s="410"/>
      <c r="J32" s="410"/>
      <c r="K32" s="410"/>
      <c r="L32" s="410"/>
      <c r="M32" s="410"/>
      <c r="N32" s="410"/>
      <c r="O32" s="410"/>
      <c r="P32" s="410"/>
      <c r="Q32" s="410"/>
      <c r="R32" s="410"/>
      <c r="S32" s="410"/>
      <c r="T32" s="410"/>
      <c r="U32" s="410"/>
      <c r="V32" s="410"/>
      <c r="W32" s="410"/>
      <c r="X32" s="410"/>
      <c r="Y32" s="410"/>
      <c r="Z32" s="410"/>
      <c r="AA32" s="410"/>
      <c r="AB32" s="410"/>
      <c r="AC32" s="410"/>
      <c r="AD32" s="410"/>
      <c r="AE32" s="410"/>
      <c r="AF32" s="410"/>
      <c r="AG32" s="410"/>
      <c r="AH32" s="410"/>
      <c r="AI32" s="410"/>
      <c r="AJ32" s="410"/>
      <c r="AK32" s="410"/>
      <c r="AL32" s="410"/>
      <c r="AM32" s="410"/>
      <c r="AN32" s="410"/>
      <c r="AO32" s="410"/>
      <c r="AP32" s="410"/>
      <c r="AQ32" s="410"/>
      <c r="AR32" s="388"/>
    </row>
    <row r="33" spans="1:44" ht="19.5" customHeight="1" x14ac:dyDescent="0.3">
      <c r="A33" s="389"/>
      <c r="B33" s="409" t="s">
        <v>713</v>
      </c>
      <c r="C33" s="409"/>
      <c r="D33" s="409"/>
      <c r="E33" s="409"/>
      <c r="F33" s="409"/>
      <c r="G33" s="409"/>
      <c r="H33" s="409"/>
      <c r="I33" s="409"/>
      <c r="J33" s="409"/>
      <c r="K33" s="409"/>
      <c r="L33" s="409"/>
      <c r="M33" s="409"/>
      <c r="N33" s="409"/>
      <c r="O33" s="409"/>
      <c r="P33" s="409"/>
      <c r="Q33" s="409"/>
      <c r="R33" s="409"/>
      <c r="S33" s="409"/>
      <c r="T33" s="409"/>
      <c r="U33" s="409"/>
      <c r="V33" s="409"/>
      <c r="W33" s="409"/>
      <c r="X33" s="409"/>
      <c r="Y33" s="409"/>
      <c r="Z33" s="409"/>
      <c r="AA33" s="409"/>
      <c r="AB33" s="409"/>
      <c r="AC33" s="409"/>
      <c r="AD33" s="409"/>
      <c r="AE33" s="409"/>
      <c r="AF33" s="409"/>
      <c r="AG33" s="409"/>
      <c r="AH33" s="409"/>
      <c r="AI33" s="409"/>
      <c r="AJ33" s="409"/>
      <c r="AK33" s="409"/>
      <c r="AL33" s="409"/>
      <c r="AM33" s="409"/>
      <c r="AN33" s="409"/>
      <c r="AO33" s="409"/>
      <c r="AP33" s="409"/>
      <c r="AQ33" s="409"/>
      <c r="AR33" s="388"/>
    </row>
    <row r="34" spans="1:44" ht="19.5" customHeight="1" x14ac:dyDescent="0.3">
      <c r="A34" s="389"/>
      <c r="B34" s="433" t="s">
        <v>762</v>
      </c>
      <c r="C34" s="433"/>
      <c r="D34" s="433"/>
      <c r="E34" s="433"/>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33"/>
      <c r="AL34" s="433"/>
      <c r="AM34" s="433"/>
      <c r="AN34" s="433"/>
      <c r="AO34" s="433"/>
      <c r="AP34" s="433"/>
      <c r="AQ34" s="433"/>
      <c r="AR34" s="388"/>
    </row>
    <row r="35" spans="1:44" ht="19.5" customHeight="1" x14ac:dyDescent="0.3">
      <c r="A35" s="389"/>
      <c r="B35" s="433"/>
      <c r="C35" s="433"/>
      <c r="D35" s="433"/>
      <c r="E35" s="433"/>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33"/>
      <c r="AL35" s="433"/>
      <c r="AM35" s="433"/>
      <c r="AN35" s="433"/>
      <c r="AO35" s="433"/>
      <c r="AP35" s="433"/>
      <c r="AQ35" s="433"/>
      <c r="AR35" s="388"/>
    </row>
    <row r="36" spans="1:44" x14ac:dyDescent="0.3">
      <c r="A36" s="434"/>
      <c r="B36" s="435"/>
      <c r="C36" s="435"/>
      <c r="D36" s="435"/>
      <c r="E36" s="435"/>
      <c r="F36" s="435"/>
      <c r="G36" s="435"/>
      <c r="H36" s="435"/>
      <c r="I36" s="435"/>
      <c r="J36" s="435"/>
      <c r="K36" s="435"/>
      <c r="L36" s="435"/>
      <c r="M36" s="435"/>
      <c r="N36" s="435"/>
      <c r="O36" s="435"/>
      <c r="P36" s="435"/>
      <c r="Q36" s="435"/>
      <c r="R36" s="435"/>
      <c r="S36" s="435"/>
      <c r="T36" s="435"/>
      <c r="U36" s="435"/>
      <c r="V36" s="435"/>
      <c r="W36" s="435"/>
      <c r="X36" s="435"/>
      <c r="Y36" s="435"/>
      <c r="Z36" s="435"/>
      <c r="AA36" s="435"/>
      <c r="AB36" s="435"/>
      <c r="AC36" s="435"/>
      <c r="AD36" s="435"/>
      <c r="AE36" s="435"/>
      <c r="AF36" s="435"/>
      <c r="AG36" s="435"/>
      <c r="AH36" s="435"/>
      <c r="AI36" s="435"/>
      <c r="AJ36" s="435"/>
      <c r="AK36" s="435"/>
      <c r="AL36" s="435"/>
      <c r="AM36" s="435"/>
      <c r="AN36" s="435"/>
      <c r="AO36" s="435"/>
      <c r="AP36" s="435"/>
      <c r="AQ36" s="435"/>
      <c r="AR36" s="436"/>
    </row>
  </sheetData>
  <mergeCells count="131">
    <mergeCell ref="B1:O1"/>
    <mergeCell ref="A2:AR3"/>
    <mergeCell ref="B5:T5"/>
    <mergeCell ref="V5:W10"/>
    <mergeCell ref="X5:AB5"/>
    <mergeCell ref="AC5:AR5"/>
    <mergeCell ref="B6:T6"/>
    <mergeCell ref="X6:AB6"/>
    <mergeCell ref="AC6:AJ6"/>
    <mergeCell ref="AK6:AL6"/>
    <mergeCell ref="AM6:AR6"/>
    <mergeCell ref="B7:T7"/>
    <mergeCell ref="X7:AB7"/>
    <mergeCell ref="AC7:AR7"/>
    <mergeCell ref="B8:T8"/>
    <mergeCell ref="X8:AB8"/>
    <mergeCell ref="AC8:AI8"/>
    <mergeCell ref="AJ8:AL8"/>
    <mergeCell ref="AM8:AR8"/>
    <mergeCell ref="C9:P10"/>
    <mergeCell ref="X9:AB9"/>
    <mergeCell ref="AC9:AI9"/>
    <mergeCell ref="AJ9:AL9"/>
    <mergeCell ref="AM9:AR9"/>
    <mergeCell ref="X10:AB10"/>
    <mergeCell ref="AC10:AG10"/>
    <mergeCell ref="AH10:AI10"/>
    <mergeCell ref="AJ10:AL10"/>
    <mergeCell ref="AM10:AR10"/>
    <mergeCell ref="AF13:AM13"/>
    <mergeCell ref="AN13:AR13"/>
    <mergeCell ref="K14:R15"/>
    <mergeCell ref="S14:U15"/>
    <mergeCell ref="V14:X15"/>
    <mergeCell ref="Y14:AE15"/>
    <mergeCell ref="AF14:AM15"/>
    <mergeCell ref="AN14:AR15"/>
    <mergeCell ref="A11:I12"/>
    <mergeCell ref="J11:AB12"/>
    <mergeCell ref="AC11:AD12"/>
    <mergeCell ref="AE11:AP12"/>
    <mergeCell ref="AQ11:AQ12"/>
    <mergeCell ref="A13:J13"/>
    <mergeCell ref="K13:R13"/>
    <mergeCell ref="S13:U13"/>
    <mergeCell ref="V13:X13"/>
    <mergeCell ref="Y13:AE13"/>
    <mergeCell ref="A16:J16"/>
    <mergeCell ref="K16:R16"/>
    <mergeCell ref="S16:U16"/>
    <mergeCell ref="V16:X16"/>
    <mergeCell ref="Y16:AE16"/>
    <mergeCell ref="AF16:AM16"/>
    <mergeCell ref="AN16:AR16"/>
    <mergeCell ref="AN17:AR17"/>
    <mergeCell ref="A18:J18"/>
    <mergeCell ref="K18:R18"/>
    <mergeCell ref="S18:U18"/>
    <mergeCell ref="V18:X18"/>
    <mergeCell ref="Y18:AE18"/>
    <mergeCell ref="AF18:AM18"/>
    <mergeCell ref="AN18:AR18"/>
    <mergeCell ref="A17:J17"/>
    <mergeCell ref="K17:R17"/>
    <mergeCell ref="S17:U17"/>
    <mergeCell ref="V17:X17"/>
    <mergeCell ref="Y17:AE17"/>
    <mergeCell ref="AF17:AM17"/>
    <mergeCell ref="AN19:AR19"/>
    <mergeCell ref="A20:J20"/>
    <mergeCell ref="K20:R20"/>
    <mergeCell ref="S20:U20"/>
    <mergeCell ref="V20:X20"/>
    <mergeCell ref="Y20:AE20"/>
    <mergeCell ref="AF20:AM20"/>
    <mergeCell ref="AN20:AR20"/>
    <mergeCell ref="A19:J19"/>
    <mergeCell ref="K19:R19"/>
    <mergeCell ref="S19:U19"/>
    <mergeCell ref="V19:X19"/>
    <mergeCell ref="Y19:AE19"/>
    <mergeCell ref="AF19:AM19"/>
    <mergeCell ref="AN21:AR21"/>
    <mergeCell ref="A22:J22"/>
    <mergeCell ref="K22:R22"/>
    <mergeCell ref="S22:U22"/>
    <mergeCell ref="V22:X22"/>
    <mergeCell ref="Y22:AE22"/>
    <mergeCell ref="AF22:AM22"/>
    <mergeCell ref="AN22:AR22"/>
    <mergeCell ref="A21:J21"/>
    <mergeCell ref="K21:R21"/>
    <mergeCell ref="S21:U21"/>
    <mergeCell ref="V21:X21"/>
    <mergeCell ref="Y21:AE21"/>
    <mergeCell ref="AF21:AM21"/>
    <mergeCell ref="S24:U24"/>
    <mergeCell ref="V24:X24"/>
    <mergeCell ref="Y24:AE24"/>
    <mergeCell ref="AF24:AM24"/>
    <mergeCell ref="AN24:AR24"/>
    <mergeCell ref="A23:J23"/>
    <mergeCell ref="K23:R23"/>
    <mergeCell ref="S23:U23"/>
    <mergeCell ref="V23:X23"/>
    <mergeCell ref="Y23:AE23"/>
    <mergeCell ref="AF23:AM23"/>
    <mergeCell ref="B34:AQ34"/>
    <mergeCell ref="B35:AQ35"/>
    <mergeCell ref="A36:AR36"/>
    <mergeCell ref="A14:J15"/>
    <mergeCell ref="B28:AQ28"/>
    <mergeCell ref="B29:AQ29"/>
    <mergeCell ref="B30:AQ30"/>
    <mergeCell ref="AN25:AR25"/>
    <mergeCell ref="A26:J26"/>
    <mergeCell ref="K26:R26"/>
    <mergeCell ref="S26:U26"/>
    <mergeCell ref="V26:X26"/>
    <mergeCell ref="Y26:AE26"/>
    <mergeCell ref="AF26:AM26"/>
    <mergeCell ref="AN26:AR26"/>
    <mergeCell ref="A25:J25"/>
    <mergeCell ref="K25:R25"/>
    <mergeCell ref="S25:U25"/>
    <mergeCell ref="V25:X25"/>
    <mergeCell ref="Y25:AE25"/>
    <mergeCell ref="AF25:AM25"/>
    <mergeCell ref="AN23:AR23"/>
    <mergeCell ref="A24:J24"/>
    <mergeCell ref="K24:R24"/>
  </mergeCells>
  <phoneticPr fontId="30" type="noConversion"/>
  <printOptions horizontalCentered="1" verticalCentered="1"/>
  <pageMargins left="0.39370078740157483" right="0.39370078740157483" top="0.62992125984251968" bottom="0.3937007874015748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6"/>
  <sheetViews>
    <sheetView showGridLines="0" view="pageBreakPreview" zoomScale="85" zoomScaleNormal="85" zoomScaleSheetLayoutView="85" workbookViewId="0">
      <selection activeCell="A2" sqref="A2"/>
    </sheetView>
  </sheetViews>
  <sheetFormatPr defaultColWidth="10" defaultRowHeight="13.5" x14ac:dyDescent="0.3"/>
  <cols>
    <col min="1" max="1" width="116.625" style="662" customWidth="1"/>
    <col min="2" max="2" width="10" style="669"/>
    <col min="3" max="3" width="10" style="662"/>
    <col min="4" max="5" width="10" style="663"/>
    <col min="6" max="10" width="10" style="670"/>
    <col min="11" max="11" width="10" style="662"/>
    <col min="12" max="16384" width="10" style="663"/>
  </cols>
  <sheetData>
    <row r="1" spans="1:11" ht="33.75" customHeight="1" x14ac:dyDescent="0.3">
      <c r="B1" s="663"/>
      <c r="C1" s="663"/>
      <c r="F1" s="663"/>
      <c r="G1" s="663"/>
      <c r="H1" s="663"/>
      <c r="I1" s="663"/>
      <c r="J1" s="663"/>
      <c r="K1" s="663"/>
    </row>
    <row r="2" spans="1:11" ht="33.75" customHeight="1" x14ac:dyDescent="0.3">
      <c r="A2" s="664" t="s">
        <v>783</v>
      </c>
      <c r="B2" s="663"/>
      <c r="C2" s="663"/>
      <c r="F2" s="663"/>
      <c r="G2" s="663"/>
      <c r="H2" s="663"/>
      <c r="I2" s="663"/>
      <c r="J2" s="663"/>
      <c r="K2" s="663"/>
    </row>
    <row r="3" spans="1:11" ht="33.75" customHeight="1" x14ac:dyDescent="0.3">
      <c r="A3" s="665" t="s">
        <v>782</v>
      </c>
      <c r="B3" s="663"/>
      <c r="C3" s="663"/>
      <c r="F3" s="663"/>
      <c r="G3" s="663"/>
      <c r="H3" s="663"/>
      <c r="I3" s="663"/>
      <c r="J3" s="663"/>
      <c r="K3" s="663"/>
    </row>
    <row r="4" spans="1:11" ht="33.75" customHeight="1" x14ac:dyDescent="0.3">
      <c r="B4" s="663"/>
      <c r="C4" s="663"/>
      <c r="F4" s="663"/>
      <c r="G4" s="663"/>
      <c r="H4" s="663"/>
      <c r="I4" s="663"/>
      <c r="J4" s="663"/>
      <c r="K4" s="663"/>
    </row>
    <row r="5" spans="1:11" ht="33.75" customHeight="1" x14ac:dyDescent="0.3">
      <c r="B5" s="663"/>
      <c r="C5" s="663"/>
      <c r="F5" s="663"/>
      <c r="G5" s="663"/>
      <c r="H5" s="663"/>
      <c r="I5" s="663"/>
      <c r="J5" s="663"/>
      <c r="K5" s="663"/>
    </row>
    <row r="6" spans="1:11" ht="33.75" customHeight="1" x14ac:dyDescent="0.3">
      <c r="B6" s="663"/>
      <c r="C6" s="663"/>
      <c r="F6" s="663"/>
      <c r="G6" s="663"/>
      <c r="H6" s="663"/>
      <c r="I6" s="663"/>
      <c r="J6" s="663"/>
      <c r="K6" s="663"/>
    </row>
    <row r="7" spans="1:11" ht="33.75" customHeight="1" x14ac:dyDescent="0.3">
      <c r="B7" s="663"/>
      <c r="C7" s="663"/>
      <c r="F7" s="663"/>
      <c r="G7" s="663"/>
      <c r="H7" s="663"/>
      <c r="I7" s="663"/>
      <c r="J7" s="663"/>
      <c r="K7" s="663"/>
    </row>
    <row r="8" spans="1:11" ht="33.75" customHeight="1" x14ac:dyDescent="0.3">
      <c r="A8" s="666" t="s">
        <v>781</v>
      </c>
      <c r="B8" s="663"/>
      <c r="C8" s="663"/>
      <c r="F8" s="663"/>
      <c r="G8" s="663"/>
      <c r="H8" s="663"/>
      <c r="I8" s="663"/>
      <c r="J8" s="663"/>
      <c r="K8" s="663"/>
    </row>
    <row r="9" spans="1:11" ht="33.75" customHeight="1" x14ac:dyDescent="0.3">
      <c r="B9" s="663"/>
      <c r="C9" s="663"/>
      <c r="F9" s="663"/>
      <c r="G9" s="663"/>
      <c r="H9" s="663"/>
      <c r="I9" s="663"/>
      <c r="J9" s="663"/>
      <c r="K9" s="663"/>
    </row>
    <row r="10" spans="1:11" ht="33.75" customHeight="1" x14ac:dyDescent="0.3">
      <c r="A10" s="664" t="s">
        <v>780</v>
      </c>
      <c r="B10" s="663"/>
      <c r="C10" s="663"/>
      <c r="F10" s="663"/>
      <c r="G10" s="663"/>
      <c r="H10" s="663"/>
      <c r="I10" s="663"/>
      <c r="J10" s="663"/>
      <c r="K10" s="663"/>
    </row>
    <row r="11" spans="1:11" ht="33.75" customHeight="1" x14ac:dyDescent="0.3">
      <c r="B11" s="663"/>
      <c r="C11" s="663"/>
      <c r="F11" s="663"/>
      <c r="G11" s="663"/>
      <c r="H11" s="663"/>
      <c r="I11" s="663"/>
      <c r="J11" s="663"/>
      <c r="K11" s="663"/>
    </row>
    <row r="12" spans="1:11" ht="33.75" customHeight="1" x14ac:dyDescent="0.3">
      <c r="B12" s="663"/>
      <c r="C12" s="663"/>
      <c r="F12" s="663"/>
      <c r="G12" s="663"/>
      <c r="H12" s="663"/>
      <c r="I12" s="663"/>
      <c r="J12" s="663"/>
      <c r="K12" s="663"/>
    </row>
    <row r="13" spans="1:11" ht="33.75" customHeight="1" x14ac:dyDescent="0.3">
      <c r="B13" s="663"/>
      <c r="C13" s="663"/>
      <c r="F13" s="663"/>
      <c r="G13" s="663"/>
      <c r="H13" s="663"/>
      <c r="I13" s="663"/>
      <c r="J13" s="663"/>
      <c r="K13" s="663"/>
    </row>
    <row r="14" spans="1:11" ht="33.75" customHeight="1" x14ac:dyDescent="0.3">
      <c r="A14" s="667"/>
      <c r="B14" s="663"/>
      <c r="C14" s="663"/>
      <c r="F14" s="663"/>
      <c r="G14" s="663"/>
      <c r="H14" s="663"/>
      <c r="I14" s="663"/>
      <c r="J14" s="663"/>
      <c r="K14" s="663"/>
    </row>
    <row r="15" spans="1:11" ht="33.75" customHeight="1" x14ac:dyDescent="0.3">
      <c r="B15" s="663"/>
      <c r="C15" s="663"/>
      <c r="F15" s="663"/>
      <c r="G15" s="663"/>
      <c r="H15" s="663"/>
      <c r="I15" s="663"/>
      <c r="J15" s="663"/>
      <c r="K15" s="663"/>
    </row>
    <row r="16" spans="1:11" ht="33.75" customHeight="1" x14ac:dyDescent="0.3">
      <c r="A16" s="667" t="s">
        <v>784</v>
      </c>
      <c r="B16" s="663"/>
      <c r="C16" s="663"/>
      <c r="F16" s="663"/>
      <c r="G16" s="663"/>
      <c r="H16" s="663"/>
      <c r="I16" s="663"/>
      <c r="J16" s="663"/>
      <c r="K16" s="663"/>
    </row>
    <row r="17" spans="1:11" ht="33.75" customHeight="1" x14ac:dyDescent="0.3">
      <c r="A17" s="667" t="s">
        <v>785</v>
      </c>
      <c r="B17" s="663"/>
      <c r="C17" s="663"/>
      <c r="F17" s="663"/>
      <c r="G17" s="663"/>
      <c r="H17" s="663"/>
      <c r="I17" s="663"/>
      <c r="J17" s="663"/>
      <c r="K17" s="663"/>
    </row>
    <row r="18" spans="1:11" ht="33.75" customHeight="1" x14ac:dyDescent="0.3">
      <c r="A18" s="667" t="s">
        <v>787</v>
      </c>
      <c r="B18" s="663"/>
      <c r="C18" s="663"/>
      <c r="F18" s="663"/>
      <c r="G18" s="663"/>
      <c r="H18" s="663"/>
      <c r="I18" s="663"/>
      <c r="J18" s="663"/>
      <c r="K18" s="663"/>
    </row>
    <row r="19" spans="1:11" ht="33.75" customHeight="1" x14ac:dyDescent="0.3">
      <c r="A19" s="667" t="s">
        <v>786</v>
      </c>
      <c r="B19" s="663"/>
      <c r="C19" s="663"/>
      <c r="F19" s="663"/>
      <c r="G19" s="663"/>
      <c r="H19" s="663"/>
      <c r="I19" s="663"/>
      <c r="J19" s="663"/>
      <c r="K19" s="663"/>
    </row>
    <row r="20" spans="1:11" ht="33.75" customHeight="1" x14ac:dyDescent="0.3">
      <c r="A20" s="667" t="s">
        <v>792</v>
      </c>
      <c r="B20" s="663"/>
      <c r="C20" s="663"/>
      <c r="F20" s="663"/>
      <c r="G20" s="663"/>
      <c r="H20" s="663"/>
      <c r="I20" s="663"/>
      <c r="J20" s="663"/>
      <c r="K20" s="663"/>
    </row>
    <row r="21" spans="1:11" ht="33.75" customHeight="1" x14ac:dyDescent="0.3">
      <c r="A21" s="667" t="s">
        <v>793</v>
      </c>
      <c r="B21" s="663"/>
      <c r="C21" s="663"/>
      <c r="F21" s="663"/>
      <c r="G21" s="663"/>
      <c r="H21" s="663"/>
      <c r="I21" s="663"/>
      <c r="J21" s="663"/>
      <c r="K21" s="663"/>
    </row>
    <row r="22" spans="1:11" ht="33.75" customHeight="1" x14ac:dyDescent="0.3">
      <c r="A22" s="667"/>
      <c r="B22" s="663"/>
      <c r="C22" s="663"/>
      <c r="F22" s="663"/>
      <c r="G22" s="663"/>
      <c r="H22" s="663"/>
      <c r="I22" s="663"/>
      <c r="J22" s="663"/>
      <c r="K22" s="663"/>
    </row>
    <row r="23" spans="1:11" ht="33.75" customHeight="1" x14ac:dyDescent="0.3">
      <c r="A23" s="668"/>
      <c r="B23" s="663"/>
      <c r="C23" s="663"/>
      <c r="F23" s="663"/>
      <c r="G23" s="663"/>
      <c r="H23" s="663"/>
      <c r="I23" s="663"/>
      <c r="J23" s="663"/>
      <c r="K23" s="663"/>
    </row>
    <row r="24" spans="1:11" ht="33.75" customHeight="1" x14ac:dyDescent="0.3">
      <c r="B24" s="663"/>
      <c r="C24" s="663"/>
      <c r="F24" s="663"/>
      <c r="G24" s="663"/>
      <c r="H24" s="663"/>
      <c r="I24" s="663"/>
      <c r="J24" s="663"/>
      <c r="K24" s="663"/>
    </row>
    <row r="25" spans="1:11" ht="33.75" customHeight="1" x14ac:dyDescent="0.3">
      <c r="B25" s="663"/>
      <c r="C25" s="663"/>
      <c r="F25" s="663"/>
      <c r="G25" s="663"/>
      <c r="H25" s="663"/>
      <c r="I25" s="663"/>
      <c r="J25" s="663"/>
      <c r="K25" s="663"/>
    </row>
    <row r="26" spans="1:11" ht="33.75" customHeight="1" x14ac:dyDescent="0.3">
      <c r="B26" s="663"/>
      <c r="C26" s="663"/>
      <c r="F26" s="663"/>
      <c r="G26" s="663"/>
      <c r="H26" s="663"/>
      <c r="I26" s="663"/>
      <c r="J26" s="663"/>
      <c r="K26" s="663"/>
    </row>
    <row r="27" spans="1:11" ht="33.75" customHeight="1" x14ac:dyDescent="0.3">
      <c r="A27" s="667" t="s">
        <v>794</v>
      </c>
      <c r="B27" s="663"/>
      <c r="C27" s="663"/>
      <c r="F27" s="663"/>
      <c r="G27" s="663"/>
      <c r="H27" s="663"/>
      <c r="I27" s="663"/>
      <c r="J27" s="663"/>
      <c r="K27" s="663"/>
    </row>
    <row r="28" spans="1:11" ht="33.75" customHeight="1" x14ac:dyDescent="0.3">
      <c r="B28" s="663"/>
      <c r="C28" s="663"/>
      <c r="F28" s="663"/>
      <c r="G28" s="663"/>
      <c r="H28" s="663"/>
      <c r="I28" s="663"/>
      <c r="J28" s="663"/>
      <c r="K28" s="663"/>
    </row>
    <row r="29" spans="1:11" ht="33.75" customHeight="1" x14ac:dyDescent="0.3">
      <c r="B29" s="663"/>
      <c r="C29" s="663"/>
      <c r="F29" s="663"/>
      <c r="G29" s="663"/>
      <c r="H29" s="663"/>
      <c r="I29" s="663"/>
      <c r="J29" s="663"/>
      <c r="K29" s="663"/>
    </row>
    <row r="30" spans="1:11" ht="33.75" customHeight="1" x14ac:dyDescent="0.3">
      <c r="B30" s="663"/>
      <c r="C30" s="663"/>
      <c r="F30" s="663"/>
      <c r="G30" s="663"/>
      <c r="H30" s="663"/>
      <c r="I30" s="663"/>
      <c r="J30" s="663"/>
      <c r="K30" s="663"/>
    </row>
    <row r="31" spans="1:11" ht="33.75" customHeight="1" x14ac:dyDescent="0.3">
      <c r="B31" s="663"/>
      <c r="C31" s="663"/>
      <c r="F31" s="663"/>
      <c r="G31" s="663"/>
      <c r="H31" s="663"/>
      <c r="I31" s="663"/>
      <c r="J31" s="663"/>
      <c r="K31" s="663"/>
    </row>
    <row r="32" spans="1:11" ht="33.75" customHeight="1" x14ac:dyDescent="0.3">
      <c r="B32" s="663"/>
      <c r="C32" s="663"/>
      <c r="F32" s="663"/>
      <c r="G32" s="663"/>
      <c r="H32" s="663"/>
      <c r="I32" s="663"/>
      <c r="J32" s="663"/>
      <c r="K32" s="663"/>
    </row>
    <row r="33" spans="1:11" ht="33.75" customHeight="1" x14ac:dyDescent="0.3">
      <c r="B33" s="663"/>
      <c r="C33" s="663"/>
      <c r="F33" s="663"/>
      <c r="G33" s="663"/>
      <c r="H33" s="663"/>
      <c r="I33" s="663"/>
      <c r="J33" s="663"/>
      <c r="K33" s="663"/>
    </row>
    <row r="34" spans="1:11" ht="33.75" customHeight="1" x14ac:dyDescent="0.3">
      <c r="B34" s="663"/>
      <c r="C34" s="663"/>
      <c r="F34" s="663"/>
      <c r="G34" s="663"/>
      <c r="H34" s="663"/>
      <c r="I34" s="663"/>
      <c r="J34" s="663"/>
      <c r="K34" s="663"/>
    </row>
    <row r="35" spans="1:11" ht="33.75" customHeight="1" x14ac:dyDescent="0.3">
      <c r="B35" s="663"/>
      <c r="C35" s="663"/>
      <c r="F35" s="663"/>
      <c r="G35" s="663"/>
      <c r="H35" s="663"/>
      <c r="I35" s="663"/>
      <c r="J35" s="663"/>
      <c r="K35" s="663"/>
    </row>
    <row r="36" spans="1:11" ht="33.75" customHeight="1" x14ac:dyDescent="0.3">
      <c r="B36" s="663"/>
      <c r="C36" s="663"/>
      <c r="F36" s="663"/>
      <c r="G36" s="663"/>
      <c r="H36" s="663"/>
      <c r="I36" s="663"/>
      <c r="J36" s="663"/>
      <c r="K36" s="663"/>
    </row>
    <row r="37" spans="1:11" ht="33.75" customHeight="1" x14ac:dyDescent="0.3">
      <c r="B37" s="663"/>
      <c r="C37" s="663"/>
      <c r="F37" s="663"/>
      <c r="G37" s="663"/>
      <c r="H37" s="663"/>
      <c r="I37" s="663"/>
      <c r="J37" s="663"/>
      <c r="K37" s="663"/>
    </row>
    <row r="38" spans="1:11" ht="33.75" customHeight="1" x14ac:dyDescent="0.3">
      <c r="B38" s="663"/>
      <c r="C38" s="663"/>
      <c r="F38" s="663"/>
      <c r="G38" s="663"/>
      <c r="H38" s="663"/>
      <c r="I38" s="663"/>
      <c r="J38" s="663"/>
      <c r="K38" s="663"/>
    </row>
    <row r="39" spans="1:11" ht="33.75" customHeight="1" x14ac:dyDescent="0.3">
      <c r="A39" s="667" t="s">
        <v>795</v>
      </c>
      <c r="B39" s="663"/>
      <c r="C39" s="663"/>
      <c r="F39" s="663"/>
      <c r="G39" s="663"/>
      <c r="H39" s="663"/>
      <c r="I39" s="663"/>
      <c r="J39" s="663"/>
      <c r="K39" s="663"/>
    </row>
    <row r="40" spans="1:11" ht="33.75" customHeight="1" x14ac:dyDescent="0.3">
      <c r="B40" s="663"/>
      <c r="C40" s="663"/>
      <c r="F40" s="663"/>
      <c r="G40" s="663"/>
      <c r="H40" s="663"/>
      <c r="I40" s="663"/>
      <c r="J40" s="663"/>
      <c r="K40" s="663"/>
    </row>
    <row r="41" spans="1:11" ht="33.75" customHeight="1" x14ac:dyDescent="0.3">
      <c r="B41" s="663"/>
      <c r="C41" s="663"/>
      <c r="F41" s="663"/>
      <c r="G41" s="663"/>
      <c r="H41" s="663"/>
      <c r="I41" s="663"/>
      <c r="J41" s="663"/>
      <c r="K41" s="663"/>
    </row>
    <row r="42" spans="1:11" ht="33.75" customHeight="1" x14ac:dyDescent="0.3">
      <c r="B42" s="663"/>
      <c r="C42" s="663"/>
      <c r="F42" s="663"/>
      <c r="G42" s="663"/>
      <c r="H42" s="663"/>
      <c r="I42" s="663"/>
      <c r="J42" s="663"/>
      <c r="K42" s="663"/>
    </row>
    <row r="43" spans="1:11" ht="33.75" customHeight="1" x14ac:dyDescent="0.3">
      <c r="B43" s="663"/>
      <c r="C43" s="663"/>
      <c r="F43" s="663"/>
      <c r="G43" s="663"/>
      <c r="H43" s="663"/>
      <c r="I43" s="663"/>
      <c r="J43" s="663"/>
      <c r="K43" s="663"/>
    </row>
    <row r="44" spans="1:11" ht="33.75" customHeight="1" x14ac:dyDescent="0.3">
      <c r="B44" s="663"/>
      <c r="C44" s="663"/>
      <c r="F44" s="663"/>
      <c r="G44" s="663"/>
      <c r="H44" s="663"/>
      <c r="I44" s="663"/>
      <c r="J44" s="663"/>
      <c r="K44" s="663"/>
    </row>
    <row r="45" spans="1:11" ht="33.75" customHeight="1" x14ac:dyDescent="0.3">
      <c r="B45" s="663"/>
      <c r="C45" s="663"/>
      <c r="F45" s="663"/>
      <c r="G45" s="663"/>
      <c r="H45" s="663"/>
      <c r="I45" s="663"/>
      <c r="J45" s="663"/>
      <c r="K45" s="663"/>
    </row>
    <row r="46" spans="1:11" ht="33.75" customHeight="1" x14ac:dyDescent="0.3">
      <c r="B46" s="663"/>
      <c r="C46" s="663"/>
      <c r="F46" s="663"/>
      <c r="G46" s="663"/>
      <c r="H46" s="663"/>
      <c r="I46" s="663"/>
      <c r="J46" s="663"/>
      <c r="K46" s="663"/>
    </row>
    <row r="47" spans="1:11" ht="33.75" customHeight="1" x14ac:dyDescent="0.3">
      <c r="B47" s="663"/>
      <c r="C47" s="663"/>
      <c r="F47" s="663"/>
      <c r="G47" s="663"/>
      <c r="H47" s="663"/>
      <c r="I47" s="663"/>
      <c r="J47" s="663"/>
      <c r="K47" s="663"/>
    </row>
    <row r="48" spans="1:11" ht="33.75" customHeight="1" x14ac:dyDescent="0.3">
      <c r="B48" s="663"/>
      <c r="C48" s="663"/>
      <c r="F48" s="663"/>
      <c r="G48" s="663"/>
      <c r="H48" s="663"/>
      <c r="I48" s="663"/>
      <c r="J48" s="663"/>
      <c r="K48" s="663"/>
    </row>
    <row r="49" spans="1:11" ht="33.75" customHeight="1" x14ac:dyDescent="0.3">
      <c r="B49" s="663"/>
      <c r="C49" s="663"/>
      <c r="F49" s="663"/>
      <c r="G49" s="663"/>
      <c r="H49" s="663"/>
      <c r="I49" s="663"/>
      <c r="J49" s="663"/>
      <c r="K49" s="663"/>
    </row>
    <row r="50" spans="1:11" ht="33.75" customHeight="1" x14ac:dyDescent="0.3">
      <c r="B50" s="663"/>
      <c r="C50" s="663"/>
      <c r="F50" s="663"/>
      <c r="G50" s="663"/>
      <c r="H50" s="663"/>
      <c r="I50" s="663"/>
      <c r="J50" s="663"/>
      <c r="K50" s="663"/>
    </row>
    <row r="51" spans="1:11" ht="33.75" customHeight="1" x14ac:dyDescent="0.3">
      <c r="A51" s="667" t="s">
        <v>796</v>
      </c>
      <c r="B51" s="663"/>
      <c r="C51" s="663"/>
      <c r="F51" s="663"/>
      <c r="G51" s="663"/>
      <c r="H51" s="663"/>
      <c r="I51" s="663"/>
      <c r="J51" s="663"/>
      <c r="K51" s="663"/>
    </row>
    <row r="52" spans="1:11" ht="33.75" customHeight="1" x14ac:dyDescent="0.3">
      <c r="B52" s="663"/>
      <c r="C52" s="663"/>
      <c r="F52" s="663"/>
      <c r="G52" s="663"/>
      <c r="H52" s="663"/>
      <c r="I52" s="663"/>
      <c r="J52" s="663"/>
      <c r="K52" s="663"/>
    </row>
    <row r="53" spans="1:11" ht="33.75" customHeight="1" x14ac:dyDescent="0.3">
      <c r="B53" s="663"/>
      <c r="C53" s="663"/>
      <c r="F53" s="663"/>
      <c r="G53" s="663"/>
      <c r="H53" s="663"/>
      <c r="I53" s="663"/>
      <c r="J53" s="663"/>
      <c r="K53" s="663"/>
    </row>
    <row r="54" spans="1:11" ht="33.75" customHeight="1" x14ac:dyDescent="0.3">
      <c r="B54" s="663"/>
      <c r="C54" s="663"/>
      <c r="F54" s="663"/>
      <c r="G54" s="663"/>
      <c r="H54" s="663"/>
      <c r="I54" s="663"/>
      <c r="J54" s="663"/>
      <c r="K54" s="663"/>
    </row>
    <row r="55" spans="1:11" ht="33.75" customHeight="1" x14ac:dyDescent="0.3">
      <c r="B55" s="663"/>
      <c r="C55" s="663"/>
      <c r="F55" s="663"/>
      <c r="G55" s="663"/>
      <c r="H55" s="663"/>
      <c r="I55" s="663"/>
      <c r="J55" s="663"/>
      <c r="K55" s="663"/>
    </row>
    <row r="56" spans="1:11" ht="33.75" customHeight="1" x14ac:dyDescent="0.3">
      <c r="B56" s="663"/>
      <c r="C56" s="663"/>
      <c r="F56" s="663"/>
      <c r="G56" s="663"/>
      <c r="H56" s="663"/>
      <c r="I56" s="663"/>
      <c r="J56" s="663"/>
      <c r="K56" s="663"/>
    </row>
    <row r="57" spans="1:11" ht="33.75" customHeight="1" x14ac:dyDescent="0.3">
      <c r="B57" s="663"/>
      <c r="C57" s="663"/>
      <c r="F57" s="663"/>
      <c r="G57" s="663"/>
      <c r="H57" s="663"/>
      <c r="I57" s="663"/>
      <c r="J57" s="663"/>
      <c r="K57" s="663"/>
    </row>
    <row r="58" spans="1:11" ht="33.75" customHeight="1" x14ac:dyDescent="0.3">
      <c r="B58" s="663"/>
      <c r="C58" s="663"/>
      <c r="F58" s="663"/>
      <c r="G58" s="663"/>
      <c r="H58" s="663"/>
      <c r="I58" s="663"/>
      <c r="J58" s="663"/>
      <c r="K58" s="663"/>
    </row>
    <row r="59" spans="1:11" ht="33.75" customHeight="1" x14ac:dyDescent="0.3">
      <c r="B59" s="663"/>
      <c r="C59" s="663"/>
      <c r="F59" s="663"/>
      <c r="G59" s="663"/>
      <c r="H59" s="663"/>
      <c r="I59" s="663"/>
      <c r="J59" s="663"/>
      <c r="K59" s="663"/>
    </row>
    <row r="60" spans="1:11" ht="33.75" customHeight="1" x14ac:dyDescent="0.3">
      <c r="B60" s="663"/>
      <c r="C60" s="663"/>
      <c r="F60" s="663"/>
      <c r="G60" s="663"/>
      <c r="H60" s="663"/>
      <c r="I60" s="663"/>
      <c r="J60" s="663"/>
      <c r="K60" s="663"/>
    </row>
    <row r="61" spans="1:11" ht="33.75" customHeight="1" x14ac:dyDescent="0.3">
      <c r="B61" s="663"/>
      <c r="C61" s="663"/>
      <c r="F61" s="663"/>
      <c r="G61" s="663"/>
      <c r="H61" s="663"/>
      <c r="I61" s="663"/>
      <c r="J61" s="663"/>
      <c r="K61" s="663"/>
    </row>
    <row r="62" spans="1:11" ht="33.75" customHeight="1" x14ac:dyDescent="0.3">
      <c r="B62" s="663"/>
      <c r="C62" s="663"/>
      <c r="F62" s="663"/>
      <c r="G62" s="663"/>
      <c r="H62" s="663"/>
      <c r="I62" s="663"/>
      <c r="J62" s="663"/>
      <c r="K62" s="663"/>
    </row>
    <row r="63" spans="1:11" ht="33.75" customHeight="1" x14ac:dyDescent="0.3">
      <c r="A63" s="667" t="s">
        <v>797</v>
      </c>
      <c r="B63" s="663"/>
      <c r="C63" s="663"/>
      <c r="F63" s="663"/>
      <c r="G63" s="663"/>
      <c r="H63" s="663"/>
      <c r="I63" s="663"/>
      <c r="J63" s="663"/>
      <c r="K63" s="663"/>
    </row>
    <row r="64" spans="1:11" ht="33.75" customHeight="1" x14ac:dyDescent="0.3">
      <c r="B64" s="663"/>
      <c r="C64" s="663"/>
      <c r="F64" s="663"/>
      <c r="G64" s="663"/>
      <c r="H64" s="663"/>
      <c r="I64" s="663"/>
      <c r="J64" s="663"/>
      <c r="K64" s="663"/>
    </row>
    <row r="65" spans="1:11" ht="33.75" customHeight="1" x14ac:dyDescent="0.3">
      <c r="B65" s="663"/>
      <c r="C65" s="663"/>
      <c r="F65" s="663"/>
      <c r="G65" s="663"/>
      <c r="H65" s="663"/>
      <c r="I65" s="663"/>
      <c r="J65" s="663"/>
      <c r="K65" s="663"/>
    </row>
    <row r="66" spans="1:11" ht="33.75" customHeight="1" x14ac:dyDescent="0.3">
      <c r="B66" s="663"/>
      <c r="C66" s="663"/>
      <c r="F66" s="663"/>
      <c r="G66" s="663"/>
      <c r="H66" s="663"/>
      <c r="I66" s="663"/>
      <c r="J66" s="663"/>
      <c r="K66" s="663"/>
    </row>
    <row r="67" spans="1:11" ht="33.75" customHeight="1" x14ac:dyDescent="0.3">
      <c r="B67" s="663"/>
      <c r="C67" s="663"/>
      <c r="F67" s="663"/>
      <c r="G67" s="663"/>
      <c r="H67" s="663"/>
      <c r="I67" s="663"/>
      <c r="J67" s="663"/>
      <c r="K67" s="663"/>
    </row>
    <row r="68" spans="1:11" ht="33.75" customHeight="1" x14ac:dyDescent="0.3">
      <c r="B68" s="663"/>
      <c r="C68" s="663"/>
      <c r="F68" s="663"/>
      <c r="G68" s="663"/>
      <c r="H68" s="663"/>
      <c r="I68" s="663"/>
      <c r="J68" s="663"/>
      <c r="K68" s="663"/>
    </row>
    <row r="69" spans="1:11" ht="33.75" customHeight="1" x14ac:dyDescent="0.3">
      <c r="B69" s="663"/>
      <c r="C69" s="663"/>
      <c r="F69" s="663"/>
      <c r="G69" s="663"/>
      <c r="H69" s="663"/>
      <c r="I69" s="663"/>
      <c r="J69" s="663"/>
      <c r="K69" s="663"/>
    </row>
    <row r="70" spans="1:11" ht="33.75" customHeight="1" x14ac:dyDescent="0.3">
      <c r="B70" s="663"/>
      <c r="C70" s="663"/>
      <c r="F70" s="663"/>
      <c r="G70" s="663"/>
      <c r="H70" s="663"/>
      <c r="I70" s="663"/>
      <c r="J70" s="663"/>
      <c r="K70" s="663"/>
    </row>
    <row r="71" spans="1:11" ht="33.75" customHeight="1" x14ac:dyDescent="0.3">
      <c r="B71" s="663"/>
      <c r="C71" s="663"/>
      <c r="F71" s="663"/>
      <c r="G71" s="663"/>
      <c r="H71" s="663"/>
      <c r="I71" s="663"/>
      <c r="J71" s="663"/>
      <c r="K71" s="663"/>
    </row>
    <row r="72" spans="1:11" ht="33.75" customHeight="1" x14ac:dyDescent="0.3">
      <c r="B72" s="663"/>
      <c r="C72" s="663"/>
      <c r="F72" s="663"/>
      <c r="G72" s="663"/>
      <c r="H72" s="663"/>
      <c r="I72" s="663"/>
      <c r="J72" s="663"/>
      <c r="K72" s="663"/>
    </row>
    <row r="73" spans="1:11" ht="33.75" customHeight="1" x14ac:dyDescent="0.3">
      <c r="B73" s="663"/>
      <c r="C73" s="663"/>
      <c r="F73" s="663"/>
      <c r="G73" s="663"/>
      <c r="H73" s="663"/>
      <c r="I73" s="663"/>
      <c r="J73" s="663"/>
      <c r="K73" s="663"/>
    </row>
    <row r="74" spans="1:11" ht="33.75" customHeight="1" x14ac:dyDescent="0.3">
      <c r="B74" s="663"/>
      <c r="C74" s="663"/>
      <c r="F74" s="663"/>
      <c r="G74" s="663"/>
      <c r="H74" s="663"/>
      <c r="I74" s="663"/>
      <c r="J74" s="663"/>
      <c r="K74" s="663"/>
    </row>
    <row r="75" spans="1:11" ht="33.75" customHeight="1" x14ac:dyDescent="0.3">
      <c r="A75" s="667" t="s">
        <v>798</v>
      </c>
      <c r="B75" s="663"/>
      <c r="C75" s="663"/>
      <c r="F75" s="663"/>
      <c r="G75" s="663"/>
      <c r="H75" s="663"/>
      <c r="I75" s="663"/>
      <c r="J75" s="663"/>
      <c r="K75" s="663"/>
    </row>
    <row r="76" spans="1:11" ht="33.75" customHeight="1" x14ac:dyDescent="0.3">
      <c r="B76" s="663"/>
      <c r="C76" s="663"/>
      <c r="F76" s="663"/>
      <c r="G76" s="663"/>
      <c r="H76" s="663"/>
      <c r="I76" s="663"/>
      <c r="J76" s="663"/>
      <c r="K76" s="663"/>
    </row>
    <row r="77" spans="1:11" ht="33.75" customHeight="1" x14ac:dyDescent="0.3">
      <c r="B77" s="663"/>
      <c r="C77" s="663"/>
      <c r="F77" s="663"/>
      <c r="G77" s="663"/>
      <c r="H77" s="663"/>
      <c r="I77" s="663"/>
      <c r="J77" s="663"/>
      <c r="K77" s="663"/>
    </row>
    <row r="78" spans="1:11" ht="33.75" customHeight="1" x14ac:dyDescent="0.3">
      <c r="B78" s="663"/>
      <c r="C78" s="663"/>
      <c r="F78" s="663"/>
      <c r="G78" s="663"/>
      <c r="H78" s="663"/>
      <c r="I78" s="663"/>
      <c r="J78" s="663"/>
      <c r="K78" s="663"/>
    </row>
    <row r="79" spans="1:11" ht="33.75" customHeight="1" x14ac:dyDescent="0.3">
      <c r="B79" s="663"/>
      <c r="C79" s="663"/>
      <c r="F79" s="663"/>
      <c r="G79" s="663"/>
      <c r="H79" s="663"/>
      <c r="I79" s="663"/>
      <c r="J79" s="663"/>
      <c r="K79" s="663"/>
    </row>
    <row r="80" spans="1:11" ht="33.75" customHeight="1" x14ac:dyDescent="0.3">
      <c r="B80" s="663"/>
      <c r="C80" s="663"/>
      <c r="F80" s="663"/>
      <c r="G80" s="663"/>
      <c r="H80" s="663"/>
      <c r="I80" s="663"/>
      <c r="J80" s="663"/>
      <c r="K80" s="663"/>
    </row>
    <row r="81" spans="1:11" ht="33.75" customHeight="1" x14ac:dyDescent="0.3">
      <c r="B81" s="663"/>
      <c r="C81" s="663"/>
      <c r="F81" s="663"/>
      <c r="G81" s="663"/>
      <c r="H81" s="663"/>
      <c r="I81" s="663"/>
      <c r="J81" s="663"/>
      <c r="K81" s="663"/>
    </row>
    <row r="82" spans="1:11" ht="33.75" customHeight="1" x14ac:dyDescent="0.3">
      <c r="B82" s="663"/>
      <c r="C82" s="663"/>
      <c r="F82" s="663"/>
      <c r="G82" s="663"/>
      <c r="H82" s="663"/>
      <c r="I82" s="663"/>
      <c r="J82" s="663"/>
      <c r="K82" s="663"/>
    </row>
    <row r="83" spans="1:11" ht="33.75" customHeight="1" x14ac:dyDescent="0.3">
      <c r="B83" s="663"/>
      <c r="C83" s="663"/>
      <c r="F83" s="663"/>
      <c r="G83" s="663"/>
      <c r="H83" s="663"/>
      <c r="I83" s="663"/>
      <c r="J83" s="663"/>
      <c r="K83" s="663"/>
    </row>
    <row r="84" spans="1:11" ht="33.75" customHeight="1" x14ac:dyDescent="0.3">
      <c r="B84" s="663"/>
      <c r="C84" s="663"/>
      <c r="F84" s="663"/>
      <c r="G84" s="663"/>
      <c r="H84" s="663"/>
      <c r="I84" s="663"/>
      <c r="J84" s="663"/>
      <c r="K84" s="663"/>
    </row>
    <row r="85" spans="1:11" ht="33.75" customHeight="1" x14ac:dyDescent="0.3">
      <c r="B85" s="663"/>
      <c r="C85" s="663"/>
      <c r="F85" s="663"/>
      <c r="G85" s="663"/>
      <c r="H85" s="663"/>
      <c r="I85" s="663"/>
      <c r="J85" s="663"/>
      <c r="K85" s="663"/>
    </row>
    <row r="86" spans="1:11" ht="33.75" customHeight="1" x14ac:dyDescent="0.3">
      <c r="B86" s="663"/>
      <c r="C86" s="663"/>
      <c r="F86" s="663"/>
      <c r="G86" s="663"/>
      <c r="H86" s="663"/>
      <c r="I86" s="663"/>
      <c r="J86" s="663"/>
      <c r="K86" s="663"/>
    </row>
    <row r="87" spans="1:11" ht="33.75" customHeight="1" x14ac:dyDescent="0.3">
      <c r="A87" s="667" t="s">
        <v>799</v>
      </c>
      <c r="B87" s="663"/>
      <c r="C87" s="663"/>
      <c r="F87" s="663"/>
      <c r="G87" s="663"/>
      <c r="H87" s="663"/>
      <c r="I87" s="663"/>
      <c r="J87" s="663"/>
      <c r="K87" s="663"/>
    </row>
    <row r="88" spans="1:11" ht="33.75" customHeight="1" x14ac:dyDescent="0.3">
      <c r="B88" s="663"/>
      <c r="C88" s="663"/>
      <c r="F88" s="663"/>
      <c r="G88" s="663"/>
      <c r="H88" s="663"/>
      <c r="I88" s="663"/>
      <c r="J88" s="663"/>
      <c r="K88" s="663"/>
    </row>
    <row r="89" spans="1:11" ht="33.75" customHeight="1" x14ac:dyDescent="0.3">
      <c r="B89" s="663"/>
      <c r="C89" s="663"/>
      <c r="F89" s="663"/>
      <c r="G89" s="663"/>
      <c r="H89" s="663"/>
      <c r="I89" s="663"/>
      <c r="J89" s="663"/>
      <c r="K89" s="663"/>
    </row>
    <row r="90" spans="1:11" ht="33.75" customHeight="1" x14ac:dyDescent="0.3">
      <c r="B90" s="663"/>
      <c r="C90" s="663"/>
      <c r="F90" s="663"/>
      <c r="G90" s="663"/>
      <c r="H90" s="663"/>
      <c r="I90" s="663"/>
      <c r="J90" s="663"/>
      <c r="K90" s="663"/>
    </row>
    <row r="91" spans="1:11" ht="33.75" customHeight="1" x14ac:dyDescent="0.3">
      <c r="B91" s="663"/>
      <c r="C91" s="663"/>
      <c r="F91" s="663"/>
      <c r="G91" s="663"/>
      <c r="H91" s="663"/>
      <c r="I91" s="663"/>
      <c r="J91" s="663"/>
      <c r="K91" s="663"/>
    </row>
    <row r="92" spans="1:11" ht="33.75" customHeight="1" x14ac:dyDescent="0.3">
      <c r="B92" s="663"/>
      <c r="C92" s="663"/>
      <c r="F92" s="663"/>
      <c r="G92" s="663"/>
      <c r="H92" s="663"/>
      <c r="I92" s="663"/>
      <c r="J92" s="663"/>
      <c r="K92" s="663"/>
    </row>
    <row r="93" spans="1:11" ht="33.75" customHeight="1" x14ac:dyDescent="0.3">
      <c r="B93" s="663"/>
      <c r="C93" s="663"/>
      <c r="F93" s="663"/>
      <c r="G93" s="663"/>
      <c r="H93" s="663"/>
      <c r="I93" s="663"/>
      <c r="J93" s="663"/>
      <c r="K93" s="663"/>
    </row>
    <row r="94" spans="1:11" ht="33.75" customHeight="1" x14ac:dyDescent="0.3">
      <c r="B94" s="663"/>
      <c r="C94" s="663"/>
      <c r="F94" s="663"/>
      <c r="G94" s="663"/>
      <c r="H94" s="663"/>
      <c r="I94" s="663"/>
      <c r="J94" s="663"/>
      <c r="K94" s="663"/>
    </row>
    <row r="95" spans="1:11" ht="33.75" customHeight="1" x14ac:dyDescent="0.3">
      <c r="B95" s="663"/>
      <c r="C95" s="663"/>
      <c r="F95" s="663"/>
      <c r="G95" s="663"/>
      <c r="H95" s="663"/>
      <c r="I95" s="663"/>
      <c r="J95" s="663"/>
      <c r="K95" s="663"/>
    </row>
    <row r="96" spans="1:11" ht="33.75" customHeight="1" x14ac:dyDescent="0.3">
      <c r="B96" s="663"/>
      <c r="C96" s="663"/>
      <c r="F96" s="663"/>
      <c r="G96" s="663"/>
      <c r="H96" s="663"/>
      <c r="I96" s="663"/>
      <c r="J96" s="663"/>
      <c r="K96" s="663"/>
    </row>
  </sheetData>
  <phoneticPr fontId="30" type="noConversion"/>
  <pageMargins left="0.75" right="0.35" top="0.87" bottom="0.83" header="0.34" footer="0.28999999999999998"/>
  <pageSetup paperSize="9" scale="11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5"/>
  <sheetViews>
    <sheetView showGridLines="0" view="pageBreakPreview" zoomScale="85" zoomScaleNormal="100" zoomScaleSheetLayoutView="85" workbookViewId="0">
      <selection sqref="A1:A2"/>
    </sheetView>
  </sheetViews>
  <sheetFormatPr defaultColWidth="8" defaultRowHeight="19.5" x14ac:dyDescent="0.3"/>
  <cols>
    <col min="1" max="1" width="12.5" style="13" customWidth="1"/>
    <col min="2" max="3" width="8.625" style="13" customWidth="1"/>
    <col min="4" max="4" width="12.5" style="13" customWidth="1"/>
    <col min="5" max="6" width="8.75" style="13" customWidth="1"/>
    <col min="7" max="7" width="12.5" style="13" customWidth="1"/>
    <col min="8" max="9" width="8.75" style="13" customWidth="1"/>
    <col min="10" max="10" width="12.5" style="13" customWidth="1"/>
    <col min="11" max="12" width="8.75" style="13" customWidth="1"/>
    <col min="13" max="13" width="12.5" style="13" customWidth="1"/>
    <col min="14" max="14" width="10.25" style="13" customWidth="1"/>
    <col min="15" max="15" width="11.25" style="13" customWidth="1"/>
    <col min="16" max="16" width="2.125" style="13" customWidth="1"/>
    <col min="17" max="16384" width="8" style="13"/>
  </cols>
  <sheetData>
    <row r="1" spans="1:18" ht="30" customHeight="1" x14ac:dyDescent="0.3">
      <c r="A1" s="519" t="s">
        <v>111</v>
      </c>
      <c r="B1" s="521"/>
      <c r="C1" s="521"/>
      <c r="D1" s="523" t="s">
        <v>113</v>
      </c>
      <c r="E1" s="525"/>
      <c r="F1" s="525"/>
      <c r="G1" s="525" t="s">
        <v>109</v>
      </c>
      <c r="H1" s="525"/>
      <c r="I1" s="525"/>
      <c r="J1" s="525" t="s">
        <v>97</v>
      </c>
      <c r="K1" s="525" t="s">
        <v>487</v>
      </c>
      <c r="L1" s="525"/>
      <c r="M1" s="247" t="s">
        <v>89</v>
      </c>
      <c r="N1" s="525" t="s">
        <v>763</v>
      </c>
      <c r="O1" s="526"/>
    </row>
    <row r="2" spans="1:18" ht="30" customHeight="1" x14ac:dyDescent="0.3">
      <c r="A2" s="520"/>
      <c r="B2" s="522"/>
      <c r="C2" s="522"/>
      <c r="D2" s="524"/>
      <c r="E2" s="524"/>
      <c r="F2" s="524"/>
      <c r="G2" s="524"/>
      <c r="H2" s="524"/>
      <c r="I2" s="524"/>
      <c r="J2" s="524"/>
      <c r="K2" s="524"/>
      <c r="L2" s="524"/>
      <c r="M2" s="248" t="s">
        <v>90</v>
      </c>
      <c r="N2" s="524"/>
      <c r="O2" s="527"/>
      <c r="P2" s="13" t="s">
        <v>190</v>
      </c>
    </row>
    <row r="3" spans="1:18" ht="18.75" customHeight="1" x14ac:dyDescent="0.3">
      <c r="A3" s="14"/>
      <c r="O3" s="15"/>
    </row>
    <row r="4" spans="1:18" ht="65.25" customHeight="1" x14ac:dyDescent="0.3">
      <c r="A4" s="528" t="s">
        <v>627</v>
      </c>
      <c r="B4" s="529"/>
      <c r="C4" s="529"/>
      <c r="D4" s="529"/>
      <c r="E4" s="529"/>
      <c r="F4" s="529"/>
      <c r="G4" s="529"/>
      <c r="H4" s="529"/>
      <c r="I4" s="529"/>
      <c r="J4" s="529"/>
      <c r="K4" s="529"/>
      <c r="L4" s="529"/>
      <c r="M4" s="529"/>
      <c r="N4" s="529"/>
      <c r="O4" s="530"/>
    </row>
    <row r="5" spans="1:18" ht="8.4499999999999993" customHeight="1" x14ac:dyDescent="0.3">
      <c r="A5" s="14"/>
      <c r="O5" s="15"/>
    </row>
    <row r="6" spans="1:18" ht="37.5" customHeight="1" x14ac:dyDescent="0.3">
      <c r="A6" s="14"/>
      <c r="B6" s="538" t="s">
        <v>778</v>
      </c>
      <c r="C6" s="538"/>
      <c r="D6" s="538"/>
      <c r="E6" s="538"/>
      <c r="F6" s="538"/>
      <c r="G6" s="538"/>
      <c r="H6" s="538"/>
      <c r="I6" s="538"/>
      <c r="J6" s="538"/>
      <c r="K6" s="538"/>
      <c r="L6" s="538"/>
      <c r="M6" s="538"/>
      <c r="N6" s="538"/>
      <c r="O6" s="15"/>
    </row>
    <row r="7" spans="1:18" ht="6" customHeight="1" thickBot="1" x14ac:dyDescent="0.35">
      <c r="A7" s="14"/>
      <c r="O7" s="15"/>
    </row>
    <row r="8" spans="1:18" ht="27.6" customHeight="1" thickBot="1" x14ac:dyDescent="0.35">
      <c r="A8" s="14"/>
      <c r="B8" s="531" t="s">
        <v>105</v>
      </c>
      <c r="C8" s="532"/>
      <c r="D8" s="532"/>
      <c r="E8" s="532" t="s">
        <v>2</v>
      </c>
      <c r="F8" s="532"/>
      <c r="G8" s="532"/>
      <c r="H8" s="532"/>
      <c r="I8" s="532"/>
      <c r="J8" s="532"/>
      <c r="K8" s="532"/>
      <c r="L8" s="532"/>
      <c r="M8" s="532"/>
      <c r="N8" s="16" t="s">
        <v>197</v>
      </c>
      <c r="O8" s="15"/>
    </row>
    <row r="9" spans="1:18" ht="27.6" customHeight="1" thickTop="1" x14ac:dyDescent="0.3">
      <c r="A9" s="14"/>
      <c r="B9" s="533" t="s">
        <v>641</v>
      </c>
      <c r="C9" s="534"/>
      <c r="D9" s="534"/>
      <c r="E9" s="535" t="str">
        <f t="shared" ref="E9:E12" si="0">"일금"&amp;NUMBERSTRING(L9,1)&amp;"원정"</f>
        <v>일금팔천육백삼십만원정</v>
      </c>
      <c r="F9" s="535"/>
      <c r="G9" s="535"/>
      <c r="H9" s="535"/>
      <c r="I9" s="535"/>
      <c r="J9" s="535"/>
      <c r="K9" s="17" t="s">
        <v>203</v>
      </c>
      <c r="L9" s="536">
        <f>L12+L13+L14</f>
        <v>86300000</v>
      </c>
      <c r="M9" s="537"/>
      <c r="N9" s="18"/>
      <c r="O9" s="15"/>
    </row>
    <row r="10" spans="1:18" ht="27.6" customHeight="1" x14ac:dyDescent="0.3">
      <c r="A10" s="14"/>
      <c r="B10" s="539" t="s">
        <v>642</v>
      </c>
      <c r="C10" s="542" t="s">
        <v>486</v>
      </c>
      <c r="D10" s="542"/>
      <c r="E10" s="543" t="str">
        <f t="shared" si="0"/>
        <v>일금칠천팔백사십오만사천오백사십육원정</v>
      </c>
      <c r="F10" s="544"/>
      <c r="G10" s="544"/>
      <c r="H10" s="544"/>
      <c r="I10" s="544"/>
      <c r="J10" s="545"/>
      <c r="K10" s="19" t="s">
        <v>203</v>
      </c>
      <c r="L10" s="546">
        <f>원가계산서!I27</f>
        <v>78454546</v>
      </c>
      <c r="M10" s="547"/>
      <c r="N10" s="20"/>
      <c r="O10" s="15"/>
    </row>
    <row r="11" spans="1:18" ht="27.6" customHeight="1" x14ac:dyDescent="0.3">
      <c r="A11" s="14"/>
      <c r="B11" s="540"/>
      <c r="C11" s="542" t="s">
        <v>94</v>
      </c>
      <c r="D11" s="542"/>
      <c r="E11" s="543" t="str">
        <f t="shared" si="0"/>
        <v>일금칠백팔십사만오천사백오십사원정</v>
      </c>
      <c r="F11" s="544"/>
      <c r="G11" s="544"/>
      <c r="H11" s="544"/>
      <c r="I11" s="544"/>
      <c r="J11" s="545"/>
      <c r="K11" s="19" t="s">
        <v>203</v>
      </c>
      <c r="L11" s="546">
        <f>원가계산서!I28</f>
        <v>7845454.2234229408</v>
      </c>
      <c r="M11" s="547"/>
      <c r="N11" s="20"/>
      <c r="O11" s="15"/>
    </row>
    <row r="12" spans="1:18" ht="27.6" customHeight="1" thickBot="1" x14ac:dyDescent="0.35">
      <c r="A12" s="14"/>
      <c r="B12" s="541"/>
      <c r="C12" s="548" t="s">
        <v>186</v>
      </c>
      <c r="D12" s="548"/>
      <c r="E12" s="549" t="str">
        <f t="shared" si="0"/>
        <v>일금팔천육백삼십만원정</v>
      </c>
      <c r="F12" s="550"/>
      <c r="G12" s="550"/>
      <c r="H12" s="550"/>
      <c r="I12" s="550"/>
      <c r="J12" s="551"/>
      <c r="K12" s="21" t="s">
        <v>203</v>
      </c>
      <c r="L12" s="552">
        <f>TRUNC((L10+L11),-1)</f>
        <v>86300000</v>
      </c>
      <c r="M12" s="553"/>
      <c r="N12" s="22"/>
      <c r="O12" s="15"/>
    </row>
    <row r="13" spans="1:18" ht="15.6" customHeight="1" x14ac:dyDescent="0.3">
      <c r="A13" s="14"/>
      <c r="B13" s="554"/>
      <c r="C13" s="554"/>
      <c r="D13" s="554"/>
      <c r="E13" s="555"/>
      <c r="F13" s="555"/>
      <c r="G13" s="555"/>
      <c r="H13" s="555"/>
      <c r="I13" s="555"/>
      <c r="J13" s="555"/>
      <c r="K13" s="273"/>
      <c r="L13" s="556"/>
      <c r="M13" s="556"/>
      <c r="N13" s="274"/>
      <c r="O13" s="15"/>
    </row>
    <row r="14" spans="1:18" ht="36.950000000000003" customHeight="1" x14ac:dyDescent="0.3">
      <c r="A14" s="14"/>
      <c r="B14" s="557" t="s">
        <v>488</v>
      </c>
      <c r="C14" s="557"/>
      <c r="D14" s="557"/>
      <c r="E14" s="555"/>
      <c r="F14" s="555"/>
      <c r="G14" s="555"/>
      <c r="H14" s="555"/>
      <c r="I14" s="555"/>
      <c r="J14" s="555"/>
      <c r="K14" s="273"/>
      <c r="L14" s="556"/>
      <c r="M14" s="556"/>
      <c r="N14" s="274"/>
      <c r="O14" s="15"/>
    </row>
    <row r="15" spans="1:18" ht="24" customHeight="1" x14ac:dyDescent="0.3">
      <c r="A15" s="14"/>
      <c r="B15" s="275" t="s">
        <v>489</v>
      </c>
      <c r="C15" s="276" t="s">
        <v>714</v>
      </c>
      <c r="F15" s="277"/>
      <c r="O15" s="15"/>
      <c r="R15" s="13" t="s">
        <v>625</v>
      </c>
    </row>
    <row r="16" spans="1:18" ht="24" customHeight="1" x14ac:dyDescent="0.3">
      <c r="A16" s="14"/>
      <c r="B16" s="275" t="s">
        <v>489</v>
      </c>
      <c r="C16" s="276" t="s">
        <v>623</v>
      </c>
      <c r="F16" s="277"/>
      <c r="O16" s="15"/>
      <c r="R16" s="13" t="s">
        <v>626</v>
      </c>
    </row>
    <row r="17" spans="1:15" ht="24" customHeight="1" x14ac:dyDescent="0.3">
      <c r="A17" s="14"/>
      <c r="B17" s="275" t="s">
        <v>709</v>
      </c>
      <c r="C17" s="276" t="s">
        <v>759</v>
      </c>
      <c r="F17" s="277"/>
      <c r="O17" s="15"/>
    </row>
    <row r="18" spans="1:15" ht="24" customHeight="1" x14ac:dyDescent="0.3">
      <c r="A18" s="14"/>
      <c r="B18" s="275" t="s">
        <v>624</v>
      </c>
      <c r="C18" s="276" t="s">
        <v>769</v>
      </c>
      <c r="F18" s="277"/>
      <c r="O18" s="15"/>
    </row>
    <row r="19" spans="1:15" ht="24" customHeight="1" x14ac:dyDescent="0.3">
      <c r="A19" s="14"/>
      <c r="B19" s="275"/>
      <c r="C19" s="276" t="s">
        <v>770</v>
      </c>
      <c r="F19" s="277"/>
      <c r="O19" s="15"/>
    </row>
    <row r="20" spans="1:15" ht="24" customHeight="1" x14ac:dyDescent="0.3">
      <c r="A20" s="14"/>
      <c r="B20" s="275"/>
      <c r="C20" s="276" t="s">
        <v>771</v>
      </c>
      <c r="F20" s="277"/>
      <c r="O20" s="15"/>
    </row>
    <row r="21" spans="1:15" ht="24" customHeight="1" x14ac:dyDescent="0.3">
      <c r="A21" s="14"/>
      <c r="B21" s="275" t="s">
        <v>489</v>
      </c>
      <c r="C21" s="276" t="s">
        <v>772</v>
      </c>
      <c r="F21" s="277"/>
      <c r="O21" s="15"/>
    </row>
    <row r="22" spans="1:15" ht="24" customHeight="1" x14ac:dyDescent="0.3">
      <c r="A22" s="14"/>
      <c r="B22" s="275" t="s">
        <v>489</v>
      </c>
      <c r="C22" s="276" t="s">
        <v>764</v>
      </c>
      <c r="E22" s="278"/>
      <c r="F22" s="277"/>
      <c r="O22" s="15"/>
    </row>
    <row r="23" spans="1:15" ht="24" customHeight="1" thickBot="1" x14ac:dyDescent="0.35">
      <c r="A23" s="23"/>
      <c r="B23" s="24"/>
      <c r="C23" s="24"/>
      <c r="D23" s="24"/>
      <c r="E23" s="24"/>
      <c r="F23" s="24"/>
      <c r="G23" s="24"/>
      <c r="H23" s="24"/>
      <c r="I23" s="24"/>
      <c r="J23" s="24"/>
      <c r="K23" s="24"/>
      <c r="L23" s="24"/>
      <c r="M23" s="24"/>
      <c r="N23" s="24"/>
      <c r="O23" s="25"/>
    </row>
    <row r="24" spans="1:15" ht="24" customHeight="1" x14ac:dyDescent="0.3"/>
    <row r="25" spans="1:15" ht="34.5" customHeight="1" x14ac:dyDescent="0.3"/>
  </sheetData>
  <mergeCells count="33">
    <mergeCell ref="B13:D13"/>
    <mergeCell ref="E13:J13"/>
    <mergeCell ref="L13:M13"/>
    <mergeCell ref="B14:D14"/>
    <mergeCell ref="E14:J14"/>
    <mergeCell ref="L14:M14"/>
    <mergeCell ref="B10:B12"/>
    <mergeCell ref="C10:D10"/>
    <mergeCell ref="E10:J10"/>
    <mergeCell ref="L10:M10"/>
    <mergeCell ref="C11:D11"/>
    <mergeCell ref="E11:J11"/>
    <mergeCell ref="L11:M11"/>
    <mergeCell ref="C12:D12"/>
    <mergeCell ref="E12:J12"/>
    <mergeCell ref="L12:M12"/>
    <mergeCell ref="A4:O4"/>
    <mergeCell ref="B8:D8"/>
    <mergeCell ref="E8:M8"/>
    <mergeCell ref="B9:D9"/>
    <mergeCell ref="E9:J9"/>
    <mergeCell ref="L9:M9"/>
    <mergeCell ref="B6:N6"/>
    <mergeCell ref="H1:I2"/>
    <mergeCell ref="J1:J2"/>
    <mergeCell ref="K1:L2"/>
    <mergeCell ref="N1:O1"/>
    <mergeCell ref="N2:O2"/>
    <mergeCell ref="A1:A2"/>
    <mergeCell ref="B1:C2"/>
    <mergeCell ref="D1:D2"/>
    <mergeCell ref="E1:F2"/>
    <mergeCell ref="G1:G2"/>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P104"/>
  <sheetViews>
    <sheetView tabSelected="1" view="pageBreakPreview" zoomScale="75" zoomScaleNormal="80" zoomScaleSheetLayoutView="75" workbookViewId="0">
      <selection sqref="A1:K1"/>
    </sheetView>
  </sheetViews>
  <sheetFormatPr defaultColWidth="7" defaultRowHeight="17.25" x14ac:dyDescent="0.3"/>
  <cols>
    <col min="1" max="2" width="7" style="5"/>
    <col min="3" max="3" width="4" style="7" customWidth="1"/>
    <col min="4" max="4" width="42" style="8" customWidth="1"/>
    <col min="5" max="5" width="4" style="8" customWidth="1"/>
    <col min="6" max="6" width="21.125" style="8" customWidth="1"/>
    <col min="7" max="8" width="19.75" style="8" customWidth="1"/>
    <col min="9" max="9" width="42.75" style="8" customWidth="1"/>
    <col min="10" max="10" width="43.75" style="8" hidden="1" customWidth="1"/>
    <col min="11" max="11" width="43.75" style="9" customWidth="1"/>
    <col min="12" max="12" width="24.125" style="5" customWidth="1"/>
    <col min="13" max="13" width="22.5" style="5" customWidth="1"/>
    <col min="14" max="14" width="36.5" style="5" customWidth="1"/>
    <col min="15" max="15" width="7" style="5"/>
    <col min="16" max="16" width="14.25" style="5" bestFit="1" customWidth="1"/>
    <col min="17" max="16384" width="7" style="5"/>
  </cols>
  <sheetData>
    <row r="1" spans="1:11" ht="39.75" customHeight="1" x14ac:dyDescent="0.3">
      <c r="A1" s="558" t="s">
        <v>33</v>
      </c>
      <c r="B1" s="558"/>
      <c r="C1" s="558"/>
      <c r="D1" s="558"/>
      <c r="E1" s="558"/>
      <c r="F1" s="558"/>
      <c r="G1" s="558"/>
      <c r="H1" s="558"/>
      <c r="I1" s="558"/>
      <c r="J1" s="558"/>
      <c r="K1" s="558"/>
    </row>
    <row r="2" spans="1:11" ht="31.5" customHeight="1" x14ac:dyDescent="0.3">
      <c r="A2" s="559" t="str">
        <f>갑지!B6</f>
        <v>□ 사  업  명 : 동양중학교 진입로 도로열선 관급자재 구매설치</v>
      </c>
      <c r="B2" s="560"/>
      <c r="C2" s="560"/>
      <c r="D2" s="559"/>
      <c r="E2" s="559"/>
      <c r="F2" s="559"/>
      <c r="G2" s="559"/>
      <c r="H2" s="559"/>
      <c r="I2" s="561"/>
      <c r="J2" s="89"/>
      <c r="K2" s="90" t="s">
        <v>38</v>
      </c>
    </row>
    <row r="3" spans="1:11" ht="31.15" customHeight="1" x14ac:dyDescent="0.3">
      <c r="A3" s="562" t="s">
        <v>74</v>
      </c>
      <c r="B3" s="563"/>
      <c r="C3" s="564" t="s">
        <v>175</v>
      </c>
      <c r="D3" s="565"/>
      <c r="E3" s="566"/>
      <c r="F3" s="567"/>
      <c r="G3" s="407" t="str">
        <f>총괄집계표!A6</f>
        <v>A 상단부(차로)</v>
      </c>
      <c r="H3" s="407" t="str">
        <f>총괄집계표!A7</f>
        <v>B 하단부(차로+보행로)</v>
      </c>
      <c r="I3" s="334" t="s">
        <v>605</v>
      </c>
      <c r="J3" s="322"/>
      <c r="K3" s="103" t="s">
        <v>297</v>
      </c>
    </row>
    <row r="4" spans="1:11" ht="31.15" customHeight="1" x14ac:dyDescent="0.3">
      <c r="A4" s="568" t="s">
        <v>9</v>
      </c>
      <c r="B4" s="98" t="s">
        <v>194</v>
      </c>
      <c r="C4" s="93"/>
      <c r="D4" s="102" t="s">
        <v>86</v>
      </c>
      <c r="E4" s="102"/>
      <c r="F4" s="402"/>
      <c r="G4" s="338">
        <f>총괄집계표!F6</f>
        <v>18648320</v>
      </c>
      <c r="H4" s="338">
        <f>총괄집계표!F7</f>
        <v>17265978</v>
      </c>
      <c r="I4" s="339">
        <f t="shared" ref="I4:I29" si="0">SUM(G4:H4)</f>
        <v>35914298</v>
      </c>
      <c r="J4" s="323"/>
      <c r="K4" s="245" t="s">
        <v>619</v>
      </c>
    </row>
    <row r="5" spans="1:11" ht="31.15" customHeight="1" x14ac:dyDescent="0.3">
      <c r="A5" s="569"/>
      <c r="B5" s="98" t="s">
        <v>593</v>
      </c>
      <c r="C5" s="372"/>
      <c r="D5" s="91" t="s">
        <v>76</v>
      </c>
      <c r="E5" s="91"/>
      <c r="F5" s="403"/>
      <c r="G5" s="340"/>
      <c r="H5" s="340"/>
      <c r="I5" s="339">
        <f t="shared" si="0"/>
        <v>0</v>
      </c>
      <c r="J5" s="324"/>
      <c r="K5" s="100" t="s">
        <v>57</v>
      </c>
    </row>
    <row r="6" spans="1:11" ht="31.15" customHeight="1" x14ac:dyDescent="0.3">
      <c r="A6" s="569"/>
      <c r="B6" s="99" t="s">
        <v>187</v>
      </c>
      <c r="C6" s="374"/>
      <c r="D6" s="94" t="s">
        <v>195</v>
      </c>
      <c r="E6" s="94"/>
      <c r="F6" s="404" t="s">
        <v>80</v>
      </c>
      <c r="G6" s="341">
        <f t="shared" ref="G6:H6" si="1">SUM(G4:G5)</f>
        <v>18648320</v>
      </c>
      <c r="H6" s="341">
        <f t="shared" si="1"/>
        <v>17265978</v>
      </c>
      <c r="I6" s="339">
        <f t="shared" si="0"/>
        <v>35914298</v>
      </c>
      <c r="J6" s="324"/>
      <c r="K6" s="101" t="s">
        <v>119</v>
      </c>
    </row>
    <row r="7" spans="1:11" ht="31.15" customHeight="1" x14ac:dyDescent="0.3">
      <c r="A7" s="569"/>
      <c r="B7" s="97" t="s">
        <v>179</v>
      </c>
      <c r="C7" s="372"/>
      <c r="D7" s="91" t="s">
        <v>81</v>
      </c>
      <c r="E7" s="91"/>
      <c r="F7" s="403"/>
      <c r="G7" s="340">
        <f>총괄집계표!H6</f>
        <v>11473764.699999999</v>
      </c>
      <c r="H7" s="340">
        <f>총괄집계표!H7</f>
        <v>10556723.700000001</v>
      </c>
      <c r="I7" s="342">
        <f t="shared" si="0"/>
        <v>22030488.399999999</v>
      </c>
      <c r="J7" s="325"/>
      <c r="K7" s="92"/>
    </row>
    <row r="8" spans="1:11" ht="31.15" customHeight="1" x14ac:dyDescent="0.3">
      <c r="A8" s="569"/>
      <c r="B8" s="98" t="s">
        <v>191</v>
      </c>
      <c r="C8" s="372"/>
      <c r="D8" s="91" t="s">
        <v>107</v>
      </c>
      <c r="E8" s="91"/>
      <c r="F8" s="405" t="s">
        <v>491</v>
      </c>
      <c r="G8" s="340">
        <f>TRUNC(G7*$J8)</f>
        <v>1893171</v>
      </c>
      <c r="H8" s="340">
        <f>TRUNC(H7*$J8)</f>
        <v>1741859</v>
      </c>
      <c r="I8" s="342">
        <f t="shared" si="0"/>
        <v>3635030</v>
      </c>
      <c r="J8" s="325">
        <v>0.16500000000000001</v>
      </c>
      <c r="K8" s="246" t="s">
        <v>490</v>
      </c>
    </row>
    <row r="9" spans="1:11" ht="31.15" customHeight="1" x14ac:dyDescent="0.3">
      <c r="A9" s="569"/>
      <c r="B9" s="99" t="s">
        <v>187</v>
      </c>
      <c r="C9" s="374"/>
      <c r="D9" s="94" t="s">
        <v>202</v>
      </c>
      <c r="E9" s="94"/>
      <c r="F9" s="404" t="s">
        <v>83</v>
      </c>
      <c r="G9" s="341">
        <f t="shared" ref="G9" si="2">SUM(G7:G8)</f>
        <v>13366935.699999999</v>
      </c>
      <c r="H9" s="341">
        <f t="shared" ref="H9" si="3">SUM(H7:H8)</f>
        <v>12298582.700000001</v>
      </c>
      <c r="I9" s="339">
        <f t="shared" si="0"/>
        <v>25665518.399999999</v>
      </c>
      <c r="J9" s="325"/>
      <c r="K9" s="92"/>
    </row>
    <row r="10" spans="1:11" ht="31.15" customHeight="1" x14ac:dyDescent="0.3">
      <c r="A10" s="569"/>
      <c r="B10" s="97"/>
      <c r="C10" s="372"/>
      <c r="D10" s="95" t="s">
        <v>95</v>
      </c>
      <c r="E10" s="95"/>
      <c r="F10" s="403"/>
      <c r="G10" s="340">
        <f>총괄집계표!J6</f>
        <v>50310</v>
      </c>
      <c r="H10" s="340">
        <f>총괄집계표!I7</f>
        <v>41667</v>
      </c>
      <c r="I10" s="342">
        <f t="shared" si="0"/>
        <v>91977</v>
      </c>
      <c r="J10" s="325"/>
      <c r="K10" s="92" t="s">
        <v>58</v>
      </c>
    </row>
    <row r="11" spans="1:11" ht="31.15" customHeight="1" x14ac:dyDescent="0.3">
      <c r="A11" s="569"/>
      <c r="B11" s="98" t="s">
        <v>204</v>
      </c>
      <c r="C11" s="372"/>
      <c r="D11" s="95" t="s">
        <v>73</v>
      </c>
      <c r="E11" s="95"/>
      <c r="F11" s="403" t="s">
        <v>43</v>
      </c>
      <c r="G11" s="343">
        <f>TRUNC(G9*$J11,0)</f>
        <v>475862</v>
      </c>
      <c r="H11" s="343">
        <f>TRUNC(H9*$J11,0)</f>
        <v>437829</v>
      </c>
      <c r="I11" s="344">
        <f t="shared" si="0"/>
        <v>913691</v>
      </c>
      <c r="J11" s="326">
        <v>3.56E-2</v>
      </c>
      <c r="K11" s="246" t="s">
        <v>433</v>
      </c>
    </row>
    <row r="12" spans="1:11" ht="31.15" customHeight="1" x14ac:dyDescent="0.3">
      <c r="A12" s="569"/>
      <c r="B12" s="98"/>
      <c r="C12" s="372"/>
      <c r="D12" s="95" t="s">
        <v>79</v>
      </c>
      <c r="E12" s="95"/>
      <c r="F12" s="403" t="s">
        <v>44</v>
      </c>
      <c r="G12" s="343">
        <f>TRUNC(G9*$J12,0)</f>
        <v>135006</v>
      </c>
      <c r="H12" s="343">
        <f>TRUNC(H9*$J12,0)</f>
        <v>124215</v>
      </c>
      <c r="I12" s="344">
        <f t="shared" si="0"/>
        <v>259221</v>
      </c>
      <c r="J12" s="326">
        <v>1.01E-2</v>
      </c>
      <c r="K12" s="92" t="s">
        <v>120</v>
      </c>
    </row>
    <row r="13" spans="1:11" ht="31.15" customHeight="1" x14ac:dyDescent="0.3">
      <c r="A13" s="569"/>
      <c r="B13" s="98"/>
      <c r="C13" s="372"/>
      <c r="D13" s="95" t="s">
        <v>92</v>
      </c>
      <c r="E13" s="95"/>
      <c r="F13" s="403"/>
      <c r="G13" s="343"/>
      <c r="H13" s="343"/>
      <c r="I13" s="344">
        <f t="shared" si="0"/>
        <v>0</v>
      </c>
      <c r="J13" s="327"/>
      <c r="K13" s="92" t="s">
        <v>22</v>
      </c>
    </row>
    <row r="14" spans="1:11" ht="31.15" customHeight="1" x14ac:dyDescent="0.3">
      <c r="A14" s="569"/>
      <c r="B14" s="98"/>
      <c r="C14" s="372"/>
      <c r="D14" s="95" t="s">
        <v>88</v>
      </c>
      <c r="E14" s="95"/>
      <c r="F14" s="403"/>
      <c r="G14" s="343"/>
      <c r="H14" s="343"/>
      <c r="I14" s="344">
        <f t="shared" si="0"/>
        <v>0</v>
      </c>
      <c r="J14" s="326"/>
      <c r="K14" s="92" t="s">
        <v>22</v>
      </c>
    </row>
    <row r="15" spans="1:11" ht="31.15" customHeight="1" x14ac:dyDescent="0.3">
      <c r="A15" s="569"/>
      <c r="B15" s="98"/>
      <c r="C15" s="372"/>
      <c r="D15" s="95" t="s">
        <v>42</v>
      </c>
      <c r="E15" s="95"/>
      <c r="F15" s="403"/>
      <c r="G15" s="343">
        <f>TRUNC(G13*$J15,0)</f>
        <v>0</v>
      </c>
      <c r="H15" s="343">
        <f>TRUNC(H13*$J15,0)</f>
        <v>0</v>
      </c>
      <c r="I15" s="344">
        <f t="shared" si="0"/>
        <v>0</v>
      </c>
      <c r="J15" s="328"/>
      <c r="K15" s="92" t="s">
        <v>22</v>
      </c>
    </row>
    <row r="16" spans="1:11" ht="31.15" customHeight="1" x14ac:dyDescent="0.3">
      <c r="A16" s="569"/>
      <c r="B16" s="98"/>
      <c r="C16" s="372"/>
      <c r="D16" s="95" t="s">
        <v>45</v>
      </c>
      <c r="E16" s="95"/>
      <c r="F16" s="405" t="s">
        <v>492</v>
      </c>
      <c r="G16" s="343">
        <f>TRUNC(G7*$J16)</f>
        <v>263896</v>
      </c>
      <c r="H16" s="343">
        <f>TRUNC(H7*$J16)</f>
        <v>242804</v>
      </c>
      <c r="I16" s="344">
        <f t="shared" si="0"/>
        <v>506700</v>
      </c>
      <c r="J16" s="329">
        <v>2.3E-2</v>
      </c>
      <c r="K16" s="246" t="s">
        <v>497</v>
      </c>
    </row>
    <row r="17" spans="1:16" ht="31.15" customHeight="1" x14ac:dyDescent="0.3">
      <c r="A17" s="569"/>
      <c r="B17" s="98"/>
      <c r="C17" s="372"/>
      <c r="D17" s="95" t="s">
        <v>41</v>
      </c>
      <c r="E17" s="95"/>
      <c r="F17" s="405" t="s">
        <v>638</v>
      </c>
      <c r="G17" s="343">
        <f>TRUNC((G6+G7)*$J17)</f>
        <v>478941</v>
      </c>
      <c r="H17" s="343">
        <f>TRUNC((H6+H7)*$J17)</f>
        <v>442380</v>
      </c>
      <c r="I17" s="344">
        <f t="shared" si="0"/>
        <v>921321</v>
      </c>
      <c r="J17" s="326">
        <v>1.5900000000000001E-2</v>
      </c>
      <c r="K17" s="246" t="s">
        <v>639</v>
      </c>
    </row>
    <row r="18" spans="1:16" ht="31.15" customHeight="1" x14ac:dyDescent="0.3">
      <c r="A18" s="569"/>
      <c r="B18" s="98"/>
      <c r="C18" s="372"/>
      <c r="D18" s="95" t="s">
        <v>72</v>
      </c>
      <c r="E18" s="95"/>
      <c r="F18" s="405" t="s">
        <v>494</v>
      </c>
      <c r="G18" s="343">
        <f>TRUNC((G6+G9)*$J18)</f>
        <v>1664793</v>
      </c>
      <c r="H18" s="343">
        <f>TRUNC((H6+H9)*$J18)</f>
        <v>1537357</v>
      </c>
      <c r="I18" s="344">
        <f t="shared" si="0"/>
        <v>3202150</v>
      </c>
      <c r="J18" s="330">
        <v>5.1999999999999998E-2</v>
      </c>
      <c r="K18" s="246" t="s">
        <v>493</v>
      </c>
    </row>
    <row r="19" spans="1:16" ht="31.15" customHeight="1" x14ac:dyDescent="0.3">
      <c r="A19" s="569"/>
      <c r="B19" s="98"/>
      <c r="C19" s="372"/>
      <c r="D19" s="95" t="s">
        <v>5</v>
      </c>
      <c r="E19" s="372"/>
      <c r="F19" s="403" t="s">
        <v>39</v>
      </c>
      <c r="G19" s="343"/>
      <c r="H19" s="343"/>
      <c r="I19" s="344">
        <f t="shared" si="0"/>
        <v>0</v>
      </c>
      <c r="J19" s="326"/>
      <c r="K19" s="92" t="s">
        <v>56</v>
      </c>
      <c r="P19" s="5">
        <v>0</v>
      </c>
    </row>
    <row r="20" spans="1:16" ht="31.15" customHeight="1" x14ac:dyDescent="0.3">
      <c r="A20" s="569"/>
      <c r="B20" s="98" t="s">
        <v>187</v>
      </c>
      <c r="C20" s="372"/>
      <c r="D20" s="95" t="s">
        <v>96</v>
      </c>
      <c r="E20" s="95"/>
      <c r="F20" s="403" t="s">
        <v>19</v>
      </c>
      <c r="G20" s="343"/>
      <c r="H20" s="343"/>
      <c r="I20" s="344">
        <f t="shared" si="0"/>
        <v>0</v>
      </c>
      <c r="J20" s="326">
        <v>9.0000000000000011E-3</v>
      </c>
      <c r="K20" s="92" t="s">
        <v>59</v>
      </c>
    </row>
    <row r="21" spans="1:16" ht="31.15" customHeight="1" x14ac:dyDescent="0.3">
      <c r="A21" s="569"/>
      <c r="B21" s="98"/>
      <c r="C21" s="372"/>
      <c r="D21" s="408" t="s">
        <v>720</v>
      </c>
      <c r="E21" s="95"/>
      <c r="F21" s="405" t="s">
        <v>735</v>
      </c>
      <c r="G21" s="343">
        <f>TRUNC(G9*$J$21)</f>
        <v>802</v>
      </c>
      <c r="H21" s="343">
        <f>TRUNC(H9*$J$21)</f>
        <v>737</v>
      </c>
      <c r="I21" s="344">
        <f t="shared" si="0"/>
        <v>1539</v>
      </c>
      <c r="J21" s="327">
        <v>6.0000000000000002E-5</v>
      </c>
      <c r="K21" s="246" t="s">
        <v>734</v>
      </c>
    </row>
    <row r="22" spans="1:16" ht="31.15" customHeight="1" x14ac:dyDescent="0.3">
      <c r="A22" s="569"/>
      <c r="B22" s="98"/>
      <c r="C22" s="372"/>
      <c r="D22" s="408" t="s">
        <v>721</v>
      </c>
      <c r="E22" s="95"/>
      <c r="F22" s="405" t="s">
        <v>736</v>
      </c>
      <c r="G22" s="343">
        <f>TRUNC((G6+G7+G10)*$J$22)</f>
        <v>27155</v>
      </c>
      <c r="H22" s="343">
        <f>TRUNC((H6+H7+H10)*$J$22)</f>
        <v>25077</v>
      </c>
      <c r="I22" s="344">
        <f t="shared" si="0"/>
        <v>52232</v>
      </c>
      <c r="J22" s="326">
        <v>8.9999999999999998E-4</v>
      </c>
      <c r="K22" s="246" t="s">
        <v>734</v>
      </c>
    </row>
    <row r="23" spans="1:16" ht="31.15" customHeight="1" x14ac:dyDescent="0.3">
      <c r="A23" s="569"/>
      <c r="B23" s="99"/>
      <c r="C23" s="374"/>
      <c r="D23" s="94" t="s">
        <v>722</v>
      </c>
      <c r="E23" s="374"/>
      <c r="F23" s="404" t="s">
        <v>729</v>
      </c>
      <c r="G23" s="341">
        <f>SUM(G10:G22)</f>
        <v>3096765</v>
      </c>
      <c r="H23" s="341">
        <f>SUM(H10:H22)</f>
        <v>2852066</v>
      </c>
      <c r="I23" s="339">
        <f t="shared" si="0"/>
        <v>5948831</v>
      </c>
      <c r="J23" s="331"/>
      <c r="K23" s="92"/>
    </row>
    <row r="24" spans="1:16" ht="31.15" customHeight="1" x14ac:dyDescent="0.3">
      <c r="A24" s="574" t="s">
        <v>723</v>
      </c>
      <c r="B24" s="575"/>
      <c r="C24" s="575"/>
      <c r="D24" s="575"/>
      <c r="E24" s="374"/>
      <c r="F24" s="404" t="s">
        <v>730</v>
      </c>
      <c r="G24" s="341">
        <f>SUM(G6,G9,G23)</f>
        <v>35112020.700000003</v>
      </c>
      <c r="H24" s="341">
        <f t="shared" ref="H24" si="4">SUM(H6,H9,H23)</f>
        <v>32416626.700000003</v>
      </c>
      <c r="I24" s="339">
        <f t="shared" si="0"/>
        <v>67528647.400000006</v>
      </c>
      <c r="J24" s="331"/>
      <c r="K24" s="92"/>
    </row>
    <row r="25" spans="1:16" ht="31.15" customHeight="1" x14ac:dyDescent="0.3">
      <c r="A25" s="570" t="s">
        <v>724</v>
      </c>
      <c r="B25" s="571"/>
      <c r="C25" s="571"/>
      <c r="D25" s="571"/>
      <c r="E25" s="372"/>
      <c r="F25" s="405" t="s">
        <v>731</v>
      </c>
      <c r="G25" s="343">
        <f>TRUNC(G24*$J25,0)</f>
        <v>2808961</v>
      </c>
      <c r="H25" s="343">
        <f>TRUNC(H24*$J25,0)</f>
        <v>2593330</v>
      </c>
      <c r="I25" s="344">
        <f t="shared" si="0"/>
        <v>5402291</v>
      </c>
      <c r="J25" s="325">
        <v>0.08</v>
      </c>
      <c r="K25" s="246" t="s">
        <v>640</v>
      </c>
    </row>
    <row r="26" spans="1:16" ht="31.15" customHeight="1" x14ac:dyDescent="0.3">
      <c r="A26" s="570" t="s">
        <v>725</v>
      </c>
      <c r="B26" s="571"/>
      <c r="C26" s="571"/>
      <c r="D26" s="571"/>
      <c r="E26" s="372"/>
      <c r="F26" s="405" t="s">
        <v>732</v>
      </c>
      <c r="G26" s="343">
        <f>TRUNC((G9+G23+G25)*$J26,0)</f>
        <v>2875859</v>
      </c>
      <c r="H26" s="343">
        <f>TRUNC((H9+H23+H25)*$J26,0)</f>
        <v>2647750</v>
      </c>
      <c r="I26" s="344">
        <f t="shared" si="0"/>
        <v>5523609</v>
      </c>
      <c r="J26" s="332">
        <v>0.14921965000000001</v>
      </c>
      <c r="K26" s="246" t="s">
        <v>640</v>
      </c>
    </row>
    <row r="27" spans="1:16" ht="31.15" customHeight="1" x14ac:dyDescent="0.3">
      <c r="A27" s="570" t="s">
        <v>726</v>
      </c>
      <c r="B27" s="571"/>
      <c r="C27" s="571"/>
      <c r="D27" s="571"/>
      <c r="E27" s="372"/>
      <c r="F27" s="405" t="s">
        <v>733</v>
      </c>
      <c r="G27" s="340">
        <f>TRUNC((G24+G25+G26),0)</f>
        <v>40796840</v>
      </c>
      <c r="H27" s="340">
        <f>TRUNC((H24+H25+H26),0)</f>
        <v>37657706</v>
      </c>
      <c r="I27" s="342">
        <f>SUM(G27:H27)</f>
        <v>78454546</v>
      </c>
      <c r="J27" s="332"/>
      <c r="K27" s="246" t="s">
        <v>620</v>
      </c>
      <c r="L27" s="11"/>
      <c r="M27" s="11"/>
    </row>
    <row r="28" spans="1:16" ht="31.15" customHeight="1" x14ac:dyDescent="0.3">
      <c r="A28" s="570" t="s">
        <v>727</v>
      </c>
      <c r="B28" s="571"/>
      <c r="C28" s="571"/>
      <c r="D28" s="571"/>
      <c r="E28" s="372"/>
      <c r="F28" s="403" t="s">
        <v>40</v>
      </c>
      <c r="G28" s="343">
        <f>G27*10%</f>
        <v>4079684</v>
      </c>
      <c r="H28" s="343">
        <f>H27*9.999999%</f>
        <v>3765770.2234229404</v>
      </c>
      <c r="I28" s="344">
        <f t="shared" si="0"/>
        <v>7845454.2234229408</v>
      </c>
      <c r="J28" s="332">
        <v>0.1</v>
      </c>
      <c r="K28" s="92"/>
      <c r="M28" s="6"/>
    </row>
    <row r="29" spans="1:16" ht="31.15" customHeight="1" x14ac:dyDescent="0.3">
      <c r="A29" s="572" t="s">
        <v>728</v>
      </c>
      <c r="B29" s="573"/>
      <c r="C29" s="573"/>
      <c r="D29" s="573"/>
      <c r="E29" s="373"/>
      <c r="F29" s="406" t="s">
        <v>104</v>
      </c>
      <c r="G29" s="345">
        <f>TRUNC((G27+G28),0)</f>
        <v>44876524</v>
      </c>
      <c r="H29" s="345">
        <f>TRUNC((H27+H28),0)</f>
        <v>41423476</v>
      </c>
      <c r="I29" s="346">
        <f t="shared" si="0"/>
        <v>86300000</v>
      </c>
      <c r="J29" s="333"/>
      <c r="K29" s="96"/>
      <c r="M29" s="6"/>
    </row>
    <row r="30" spans="1:16" ht="42" customHeight="1" x14ac:dyDescent="0.3"/>
    <row r="31" spans="1:16" ht="30" customHeight="1" x14ac:dyDescent="0.3">
      <c r="I31" s="8">
        <f>I8+I11+I12+I16+I17+I18+I25+I26</f>
        <v>20364013</v>
      </c>
    </row>
    <row r="32" spans="1:16" ht="30" customHeight="1" x14ac:dyDescent="0.3"/>
    <row r="33" ht="30" customHeight="1" x14ac:dyDescent="0.3"/>
    <row r="34" ht="30" customHeight="1" x14ac:dyDescent="0.3"/>
    <row r="35" ht="30" customHeight="1" x14ac:dyDescent="0.3"/>
    <row r="36" ht="30" customHeight="1" x14ac:dyDescent="0.3"/>
    <row r="37" ht="30" customHeight="1" x14ac:dyDescent="0.3"/>
    <row r="38" ht="30" customHeight="1" x14ac:dyDescent="0.3"/>
    <row r="39" ht="30" customHeight="1" x14ac:dyDescent="0.3"/>
    <row r="40" ht="30" customHeight="1" x14ac:dyDescent="0.3"/>
    <row r="41" ht="30" customHeight="1" x14ac:dyDescent="0.3"/>
    <row r="42" ht="30" customHeight="1" x14ac:dyDescent="0.3"/>
    <row r="43" ht="30" customHeight="1" x14ac:dyDescent="0.3"/>
    <row r="44" ht="30" customHeight="1" x14ac:dyDescent="0.3"/>
    <row r="45" ht="30" customHeight="1" x14ac:dyDescent="0.3"/>
    <row r="46" ht="30" customHeight="1" x14ac:dyDescent="0.3"/>
    <row r="47" ht="30" customHeight="1" x14ac:dyDescent="0.3"/>
    <row r="48" ht="30" customHeight="1" x14ac:dyDescent="0.3"/>
    <row r="49" ht="30" customHeight="1" x14ac:dyDescent="0.3"/>
    <row r="50" ht="30" customHeight="1" x14ac:dyDescent="0.3"/>
    <row r="51" ht="30" customHeight="1" x14ac:dyDescent="0.3"/>
    <row r="52" ht="30" customHeight="1" x14ac:dyDescent="0.3"/>
    <row r="53" ht="30" customHeight="1" x14ac:dyDescent="0.3"/>
    <row r="54" ht="30" customHeight="1" x14ac:dyDescent="0.3"/>
    <row r="55" ht="30" customHeight="1" x14ac:dyDescent="0.3"/>
    <row r="56" ht="30" customHeight="1" x14ac:dyDescent="0.3"/>
    <row r="57" ht="30" customHeight="1" x14ac:dyDescent="0.3"/>
    <row r="58" ht="30" customHeight="1" x14ac:dyDescent="0.3"/>
    <row r="59" ht="30" customHeight="1" x14ac:dyDescent="0.3"/>
    <row r="60" ht="30" customHeight="1" x14ac:dyDescent="0.3"/>
    <row r="61" ht="30" customHeight="1" x14ac:dyDescent="0.3"/>
    <row r="62" ht="30" customHeight="1" x14ac:dyDescent="0.3"/>
    <row r="63" ht="30" customHeight="1" x14ac:dyDescent="0.3"/>
    <row r="64" ht="30" customHeight="1" x14ac:dyDescent="0.3"/>
    <row r="65" ht="30" customHeight="1" x14ac:dyDescent="0.3"/>
    <row r="66" ht="30" customHeight="1" x14ac:dyDescent="0.3"/>
    <row r="67" ht="30" customHeight="1" x14ac:dyDescent="0.3"/>
    <row r="68" ht="30" customHeight="1" x14ac:dyDescent="0.3"/>
    <row r="69" ht="30" customHeight="1" x14ac:dyDescent="0.3"/>
    <row r="70" ht="30" customHeight="1" x14ac:dyDescent="0.3"/>
    <row r="71" ht="30" customHeight="1" x14ac:dyDescent="0.3"/>
    <row r="72" ht="30" customHeight="1" x14ac:dyDescent="0.3"/>
    <row r="73" ht="30" customHeight="1" x14ac:dyDescent="0.3"/>
    <row r="74" ht="30" customHeight="1" x14ac:dyDescent="0.3"/>
    <row r="75" ht="30" customHeight="1" x14ac:dyDescent="0.3"/>
    <row r="76" ht="30" customHeight="1" x14ac:dyDescent="0.3"/>
    <row r="77" ht="30" customHeight="1" x14ac:dyDescent="0.3"/>
    <row r="78" ht="30" customHeight="1" x14ac:dyDescent="0.3"/>
    <row r="79" ht="30" customHeight="1" x14ac:dyDescent="0.3"/>
    <row r="80" ht="30" customHeight="1" x14ac:dyDescent="0.3"/>
    <row r="81" ht="30" customHeight="1" x14ac:dyDescent="0.3"/>
    <row r="82" ht="30" customHeight="1" x14ac:dyDescent="0.3"/>
    <row r="83" ht="30" customHeight="1" x14ac:dyDescent="0.3"/>
    <row r="84" ht="30" customHeight="1" x14ac:dyDescent="0.3"/>
    <row r="85" ht="30" customHeight="1" x14ac:dyDescent="0.3"/>
    <row r="86" ht="30" customHeight="1" x14ac:dyDescent="0.3"/>
    <row r="87" ht="30" customHeight="1" x14ac:dyDescent="0.3"/>
    <row r="88" ht="30" customHeight="1" x14ac:dyDescent="0.3"/>
    <row r="89" ht="30" customHeight="1" x14ac:dyDescent="0.3"/>
    <row r="90" ht="30" customHeight="1" x14ac:dyDescent="0.3"/>
    <row r="91" ht="30" customHeight="1" x14ac:dyDescent="0.3"/>
    <row r="92" ht="30" customHeight="1" x14ac:dyDescent="0.3"/>
    <row r="93" ht="30" customHeight="1" x14ac:dyDescent="0.3"/>
    <row r="94" ht="30" customHeight="1" x14ac:dyDescent="0.3"/>
    <row r="95" ht="30" customHeight="1" x14ac:dyDescent="0.3"/>
    <row r="96" ht="30" customHeight="1" x14ac:dyDescent="0.3"/>
    <row r="97" ht="30" customHeight="1" x14ac:dyDescent="0.3"/>
    <row r="98" ht="30" customHeight="1" x14ac:dyDescent="0.3"/>
    <row r="99" ht="30" customHeight="1" x14ac:dyDescent="0.3"/>
    <row r="100" ht="30" customHeight="1" x14ac:dyDescent="0.3"/>
    <row r="101" ht="30" customHeight="1" x14ac:dyDescent="0.3"/>
    <row r="102" ht="30" customHeight="1" x14ac:dyDescent="0.3"/>
    <row r="103" ht="30" customHeight="1" x14ac:dyDescent="0.3"/>
    <row r="104" ht="30" customHeight="1" x14ac:dyDescent="0.3"/>
  </sheetData>
  <mergeCells count="11">
    <mergeCell ref="A28:D28"/>
    <mergeCell ref="A29:D29"/>
    <mergeCell ref="A24:D24"/>
    <mergeCell ref="A25:D25"/>
    <mergeCell ref="A26:D26"/>
    <mergeCell ref="A27:D27"/>
    <mergeCell ref="A1:K1"/>
    <mergeCell ref="A2:I2"/>
    <mergeCell ref="A3:B3"/>
    <mergeCell ref="C3:F3"/>
    <mergeCell ref="A4:A23"/>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5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
  <sheetViews>
    <sheetView view="pageBreakPreview" zoomScale="85" zoomScaleNormal="100" zoomScaleSheetLayoutView="85" workbookViewId="0">
      <selection sqref="A1:M1"/>
    </sheetView>
  </sheetViews>
  <sheetFormatPr defaultColWidth="7.75" defaultRowHeight="19.5" x14ac:dyDescent="0.35"/>
  <cols>
    <col min="1" max="1" width="23.875" style="213" customWidth="1"/>
    <col min="2" max="2" width="38.75" style="214" customWidth="1"/>
    <col min="3" max="3" width="5.75" style="215" customWidth="1"/>
    <col min="4" max="4" width="8" style="213" customWidth="1"/>
    <col min="5" max="12" width="14.25" style="213" customWidth="1"/>
    <col min="13" max="13" width="11" style="213" customWidth="1"/>
    <col min="14" max="16384" width="7.75" style="228"/>
  </cols>
  <sheetData>
    <row r="1" spans="1:13" ht="45" customHeight="1" x14ac:dyDescent="0.35">
      <c r="A1" s="580" t="s">
        <v>599</v>
      </c>
      <c r="B1" s="580"/>
      <c r="C1" s="580"/>
      <c r="D1" s="580"/>
      <c r="E1" s="580"/>
      <c r="F1" s="580"/>
      <c r="G1" s="580"/>
      <c r="H1" s="580"/>
      <c r="I1" s="580"/>
      <c r="J1" s="580"/>
      <c r="K1" s="580"/>
      <c r="L1" s="580"/>
      <c r="M1" s="580"/>
    </row>
    <row r="2" spans="1:13" s="318" customFormat="1" ht="23.25" customHeight="1" x14ac:dyDescent="0.3">
      <c r="A2" s="581" t="str">
        <f>갑지!B6</f>
        <v>□ 사  업  명 : 동양중학교 진입로 도로열선 관급자재 구매설치</v>
      </c>
      <c r="B2" s="581"/>
      <c r="C2" s="581"/>
      <c r="D2" s="581"/>
      <c r="E2" s="581"/>
      <c r="F2" s="581"/>
      <c r="G2" s="581"/>
      <c r="H2" s="581"/>
      <c r="I2" s="581"/>
      <c r="J2" s="581"/>
      <c r="K2" s="581"/>
      <c r="L2" s="581"/>
      <c r="M2" s="213"/>
    </row>
    <row r="3" spans="1:13" s="213" customFormat="1" ht="22.5" customHeight="1" x14ac:dyDescent="0.3">
      <c r="A3" s="578" t="s">
        <v>34</v>
      </c>
      <c r="B3" s="582" t="s">
        <v>35</v>
      </c>
      <c r="C3" s="578" t="s">
        <v>183</v>
      </c>
      <c r="D3" s="578" t="s">
        <v>176</v>
      </c>
      <c r="E3" s="583" t="s">
        <v>425</v>
      </c>
      <c r="F3" s="583"/>
      <c r="G3" s="583"/>
      <c r="H3" s="583"/>
      <c r="I3" s="583"/>
      <c r="J3" s="583"/>
      <c r="K3" s="583"/>
      <c r="L3" s="584"/>
      <c r="M3" s="585" t="s">
        <v>313</v>
      </c>
    </row>
    <row r="4" spans="1:13" s="213" customFormat="1" ht="22.5" customHeight="1" x14ac:dyDescent="0.3">
      <c r="A4" s="578"/>
      <c r="B4" s="582"/>
      <c r="C4" s="578"/>
      <c r="D4" s="578"/>
      <c r="E4" s="584" t="s">
        <v>70</v>
      </c>
      <c r="F4" s="588"/>
      <c r="G4" s="584" t="s">
        <v>85</v>
      </c>
      <c r="H4" s="588"/>
      <c r="I4" s="576" t="s">
        <v>53</v>
      </c>
      <c r="J4" s="577"/>
      <c r="K4" s="578" t="s">
        <v>36</v>
      </c>
      <c r="L4" s="579"/>
      <c r="M4" s="586"/>
    </row>
    <row r="5" spans="1:13" s="213" customFormat="1" ht="22.5" customHeight="1" x14ac:dyDescent="0.3">
      <c r="A5" s="578"/>
      <c r="B5" s="582"/>
      <c r="C5" s="578"/>
      <c r="D5" s="578"/>
      <c r="E5" s="182" t="s">
        <v>84</v>
      </c>
      <c r="F5" s="182" t="s">
        <v>71</v>
      </c>
      <c r="G5" s="182" t="s">
        <v>84</v>
      </c>
      <c r="H5" s="182" t="s">
        <v>71</v>
      </c>
      <c r="I5" s="182" t="s">
        <v>84</v>
      </c>
      <c r="J5" s="182" t="s">
        <v>71</v>
      </c>
      <c r="K5" s="182" t="s">
        <v>84</v>
      </c>
      <c r="L5" s="240" t="s">
        <v>71</v>
      </c>
      <c r="M5" s="587"/>
    </row>
    <row r="6" spans="1:13" s="213" customFormat="1" ht="22.5" customHeight="1" x14ac:dyDescent="0.3">
      <c r="A6" s="710" t="str">
        <f>내역서!A6</f>
        <v>A 상단부(차로)</v>
      </c>
      <c r="B6" s="711" t="s">
        <v>637</v>
      </c>
      <c r="C6" s="712" t="s">
        <v>510</v>
      </c>
      <c r="D6" s="713">
        <v>1</v>
      </c>
      <c r="E6" s="713">
        <f>내역서!F6</f>
        <v>18648320</v>
      </c>
      <c r="F6" s="714">
        <f>D6*E6</f>
        <v>18648320</v>
      </c>
      <c r="G6" s="713">
        <f>내역서!H6</f>
        <v>11473764.699999999</v>
      </c>
      <c r="H6" s="714">
        <f>D6*G6</f>
        <v>11473764.699999999</v>
      </c>
      <c r="I6" s="713">
        <f>내역서!J6</f>
        <v>50310</v>
      </c>
      <c r="J6" s="714">
        <f>D6*I6</f>
        <v>50310</v>
      </c>
      <c r="K6" s="713">
        <f>E6+G6+I6</f>
        <v>30172394.699999999</v>
      </c>
      <c r="L6" s="714">
        <f>F6+H6+J6</f>
        <v>30172394.699999999</v>
      </c>
      <c r="M6" s="713"/>
    </row>
    <row r="7" spans="1:13" s="213" customFormat="1" ht="22.5" customHeight="1" x14ac:dyDescent="0.3">
      <c r="A7" s="715" t="str">
        <f>내역서!A23</f>
        <v>B 하단부(차로+보행로)</v>
      </c>
      <c r="B7" s="716" t="s">
        <v>637</v>
      </c>
      <c r="C7" s="717" t="s">
        <v>618</v>
      </c>
      <c r="D7" s="718">
        <v>1</v>
      </c>
      <c r="E7" s="718">
        <f>내역서!F23</f>
        <v>17265978</v>
      </c>
      <c r="F7" s="719">
        <f t="shared" ref="F7" si="0">D7*E7</f>
        <v>17265978</v>
      </c>
      <c r="G7" s="718">
        <f>내역서!H23</f>
        <v>10556723.700000001</v>
      </c>
      <c r="H7" s="719">
        <f t="shared" ref="H7" si="1">D7*G7</f>
        <v>10556723.700000001</v>
      </c>
      <c r="I7" s="718">
        <f>내역서!J23</f>
        <v>41667</v>
      </c>
      <c r="J7" s="719">
        <f t="shared" ref="J7" si="2">D7*I7</f>
        <v>41667</v>
      </c>
      <c r="K7" s="718">
        <f t="shared" ref="K7" si="3">E7+G7+I7</f>
        <v>27864368.700000003</v>
      </c>
      <c r="L7" s="719">
        <f t="shared" ref="L7" si="4">F7+H7+J7</f>
        <v>27864368.700000003</v>
      </c>
      <c r="M7" s="718"/>
    </row>
    <row r="8" spans="1:13" s="213" customFormat="1" ht="22.5" customHeight="1" x14ac:dyDescent="0.3">
      <c r="A8" s="715"/>
      <c r="B8" s="716"/>
      <c r="C8" s="717"/>
      <c r="D8" s="718"/>
      <c r="E8" s="718"/>
      <c r="F8" s="719"/>
      <c r="G8" s="718"/>
      <c r="H8" s="719"/>
      <c r="I8" s="718"/>
      <c r="J8" s="719"/>
      <c r="K8" s="718"/>
      <c r="L8" s="719"/>
      <c r="M8" s="718"/>
    </row>
    <row r="9" spans="1:13" s="213" customFormat="1" ht="22.5" customHeight="1" x14ac:dyDescent="0.3">
      <c r="A9" s="715"/>
      <c r="B9" s="716"/>
      <c r="C9" s="717"/>
      <c r="D9" s="718"/>
      <c r="E9" s="718"/>
      <c r="F9" s="719"/>
      <c r="G9" s="718"/>
      <c r="H9" s="719"/>
      <c r="I9" s="718"/>
      <c r="J9" s="719"/>
      <c r="K9" s="718"/>
      <c r="L9" s="719"/>
      <c r="M9" s="717"/>
    </row>
    <row r="10" spans="1:13" s="213" customFormat="1" ht="22.5" customHeight="1" x14ac:dyDescent="0.3">
      <c r="A10" s="715"/>
      <c r="B10" s="720"/>
      <c r="C10" s="717"/>
      <c r="D10" s="718"/>
      <c r="E10" s="718"/>
      <c r="F10" s="719"/>
      <c r="G10" s="718"/>
      <c r="H10" s="719"/>
      <c r="I10" s="718"/>
      <c r="J10" s="719"/>
      <c r="K10" s="718"/>
      <c r="L10" s="719"/>
      <c r="M10" s="717"/>
    </row>
    <row r="11" spans="1:13" s="213" customFormat="1" ht="22.5" customHeight="1" x14ac:dyDescent="0.3">
      <c r="A11" s="719"/>
      <c r="B11" s="721"/>
      <c r="C11" s="717"/>
      <c r="D11" s="718"/>
      <c r="E11" s="718"/>
      <c r="F11" s="718"/>
      <c r="G11" s="718"/>
      <c r="H11" s="718"/>
      <c r="I11" s="718"/>
      <c r="J11" s="718"/>
      <c r="K11" s="718"/>
      <c r="L11" s="718"/>
      <c r="M11" s="717"/>
    </row>
    <row r="12" spans="1:13" s="213" customFormat="1" ht="22.5" customHeight="1" x14ac:dyDescent="0.3">
      <c r="A12" s="719"/>
      <c r="B12" s="721"/>
      <c r="C12" s="717"/>
      <c r="D12" s="718"/>
      <c r="E12" s="718"/>
      <c r="F12" s="718"/>
      <c r="G12" s="718"/>
      <c r="H12" s="718"/>
      <c r="I12" s="718"/>
      <c r="J12" s="718"/>
      <c r="K12" s="718"/>
      <c r="L12" s="718"/>
      <c r="M12" s="717"/>
    </row>
    <row r="13" spans="1:13" s="430" customFormat="1" ht="22.5" customHeight="1" x14ac:dyDescent="0.3">
      <c r="A13" s="719"/>
      <c r="B13" s="721"/>
      <c r="C13" s="717"/>
      <c r="D13" s="718"/>
      <c r="E13" s="718"/>
      <c r="F13" s="718"/>
      <c r="G13" s="718"/>
      <c r="H13" s="718"/>
      <c r="I13" s="718"/>
      <c r="J13" s="718"/>
      <c r="K13" s="718"/>
      <c r="L13" s="718"/>
      <c r="M13" s="717"/>
    </row>
    <row r="14" spans="1:13" s="430" customFormat="1" ht="22.5" customHeight="1" x14ac:dyDescent="0.3">
      <c r="A14" s="719"/>
      <c r="B14" s="721"/>
      <c r="C14" s="717"/>
      <c r="D14" s="718"/>
      <c r="E14" s="718"/>
      <c r="F14" s="718"/>
      <c r="G14" s="718"/>
      <c r="H14" s="718"/>
      <c r="I14" s="718"/>
      <c r="J14" s="718"/>
      <c r="K14" s="718"/>
      <c r="L14" s="718"/>
      <c r="M14" s="717"/>
    </row>
    <row r="15" spans="1:13" s="430" customFormat="1" ht="22.5" customHeight="1" x14ac:dyDescent="0.3">
      <c r="A15" s="719"/>
      <c r="B15" s="721"/>
      <c r="C15" s="717"/>
      <c r="D15" s="718"/>
      <c r="E15" s="718"/>
      <c r="F15" s="718"/>
      <c r="G15" s="718"/>
      <c r="H15" s="718"/>
      <c r="I15" s="718"/>
      <c r="J15" s="718"/>
      <c r="K15" s="718"/>
      <c r="L15" s="718"/>
      <c r="M15" s="717"/>
    </row>
    <row r="16" spans="1:13" s="430" customFormat="1" ht="22.5" customHeight="1" x14ac:dyDescent="0.3">
      <c r="A16" s="719"/>
      <c r="B16" s="721"/>
      <c r="C16" s="717"/>
      <c r="D16" s="718"/>
      <c r="E16" s="718"/>
      <c r="F16" s="718"/>
      <c r="G16" s="718"/>
      <c r="H16" s="718"/>
      <c r="I16" s="718"/>
      <c r="J16" s="718"/>
      <c r="K16" s="718"/>
      <c r="L16" s="718"/>
      <c r="M16" s="717"/>
    </row>
    <row r="17" spans="1:19" s="430" customFormat="1" ht="22.5" customHeight="1" x14ac:dyDescent="0.3">
      <c r="A17" s="719"/>
      <c r="B17" s="721"/>
      <c r="C17" s="717"/>
      <c r="D17" s="718"/>
      <c r="E17" s="718"/>
      <c r="F17" s="718"/>
      <c r="G17" s="718"/>
      <c r="H17" s="718"/>
      <c r="I17" s="718"/>
      <c r="J17" s="718"/>
      <c r="K17" s="718"/>
      <c r="L17" s="718"/>
      <c r="M17" s="717"/>
    </row>
    <row r="18" spans="1:19" s="430" customFormat="1" ht="22.5" customHeight="1" x14ac:dyDescent="0.3">
      <c r="A18" s="719"/>
      <c r="B18" s="721"/>
      <c r="C18" s="717"/>
      <c r="D18" s="718"/>
      <c r="E18" s="718"/>
      <c r="F18" s="718"/>
      <c r="G18" s="718"/>
      <c r="H18" s="718"/>
      <c r="I18" s="718"/>
      <c r="J18" s="718"/>
      <c r="K18" s="718"/>
      <c r="L18" s="718"/>
      <c r="M18" s="717"/>
    </row>
    <row r="19" spans="1:19" s="430" customFormat="1" ht="22.5" customHeight="1" x14ac:dyDescent="0.3">
      <c r="A19" s="719"/>
      <c r="B19" s="721"/>
      <c r="C19" s="717"/>
      <c r="D19" s="718"/>
      <c r="E19" s="718"/>
      <c r="F19" s="718"/>
      <c r="G19" s="718"/>
      <c r="H19" s="718"/>
      <c r="I19" s="718"/>
      <c r="J19" s="718"/>
      <c r="K19" s="718"/>
      <c r="L19" s="718"/>
      <c r="M19" s="717"/>
    </row>
    <row r="20" spans="1:19" s="430" customFormat="1" ht="22.5" customHeight="1" x14ac:dyDescent="0.3">
      <c r="A20" s="719"/>
      <c r="B20" s="721"/>
      <c r="C20" s="717"/>
      <c r="D20" s="718"/>
      <c r="E20" s="718"/>
      <c r="F20" s="718"/>
      <c r="G20" s="718"/>
      <c r="H20" s="718"/>
      <c r="I20" s="718"/>
      <c r="J20" s="718"/>
      <c r="K20" s="718"/>
      <c r="L20" s="718"/>
      <c r="M20" s="717"/>
    </row>
    <row r="21" spans="1:19" s="430" customFormat="1" ht="22.5" customHeight="1" x14ac:dyDescent="0.3">
      <c r="A21" s="719"/>
      <c r="B21" s="721"/>
      <c r="C21" s="717"/>
      <c r="D21" s="718"/>
      <c r="E21" s="718"/>
      <c r="F21" s="718"/>
      <c r="G21" s="718"/>
      <c r="H21" s="718"/>
      <c r="I21" s="718"/>
      <c r="J21" s="718"/>
      <c r="K21" s="718"/>
      <c r="L21" s="718"/>
      <c r="M21" s="717"/>
    </row>
    <row r="22" spans="1:19" s="430" customFormat="1" ht="22.5" customHeight="1" x14ac:dyDescent="0.3">
      <c r="A22" s="719"/>
      <c r="B22" s="721"/>
      <c r="C22" s="717"/>
      <c r="D22" s="718"/>
      <c r="E22" s="718"/>
      <c r="F22" s="718"/>
      <c r="G22" s="718"/>
      <c r="H22" s="718"/>
      <c r="I22" s="718"/>
      <c r="J22" s="718"/>
      <c r="K22" s="718"/>
      <c r="L22" s="718"/>
      <c r="M22" s="717"/>
    </row>
    <row r="23" spans="1:19" s="430" customFormat="1" ht="22.5" customHeight="1" x14ac:dyDescent="0.3">
      <c r="A23" s="719"/>
      <c r="B23" s="721"/>
      <c r="C23" s="717"/>
      <c r="D23" s="718"/>
      <c r="E23" s="718"/>
      <c r="F23" s="718"/>
      <c r="G23" s="718"/>
      <c r="H23" s="718"/>
      <c r="I23" s="718"/>
      <c r="J23" s="718"/>
      <c r="K23" s="718"/>
      <c r="L23" s="718"/>
      <c r="M23" s="717"/>
    </row>
    <row r="24" spans="1:19" s="430" customFormat="1" ht="22.5" customHeight="1" x14ac:dyDescent="0.3">
      <c r="A24" s="719"/>
      <c r="B24" s="721"/>
      <c r="C24" s="717"/>
      <c r="D24" s="718"/>
      <c r="E24" s="718"/>
      <c r="F24" s="718"/>
      <c r="G24" s="718"/>
      <c r="H24" s="718"/>
      <c r="I24" s="718"/>
      <c r="J24" s="718"/>
      <c r="K24" s="718"/>
      <c r="L24" s="718"/>
      <c r="M24" s="717"/>
    </row>
    <row r="25" spans="1:19" s="430" customFormat="1" ht="22.5" customHeight="1" x14ac:dyDescent="0.3">
      <c r="A25" s="719"/>
      <c r="B25" s="721"/>
      <c r="C25" s="717"/>
      <c r="D25" s="718"/>
      <c r="E25" s="718"/>
      <c r="F25" s="718"/>
      <c r="G25" s="718"/>
      <c r="H25" s="718"/>
      <c r="I25" s="718"/>
      <c r="J25" s="718"/>
      <c r="K25" s="718"/>
      <c r="L25" s="718"/>
      <c r="M25" s="717"/>
    </row>
    <row r="26" spans="1:19" s="213" customFormat="1" ht="22.5" customHeight="1" x14ac:dyDescent="0.3">
      <c r="A26" s="722"/>
      <c r="B26" s="723"/>
      <c r="C26" s="717"/>
      <c r="D26" s="718"/>
      <c r="E26" s="718"/>
      <c r="F26" s="718"/>
      <c r="G26" s="718"/>
      <c r="H26" s="718"/>
      <c r="I26" s="718"/>
      <c r="J26" s="718"/>
      <c r="K26" s="718"/>
      <c r="L26" s="718"/>
      <c r="M26" s="717"/>
    </row>
    <row r="27" spans="1:19" s="213" customFormat="1" ht="22.5" customHeight="1" x14ac:dyDescent="0.3">
      <c r="A27" s="719"/>
      <c r="B27" s="723"/>
      <c r="C27" s="717"/>
      <c r="D27" s="718"/>
      <c r="E27" s="718"/>
      <c r="F27" s="718"/>
      <c r="G27" s="718"/>
      <c r="H27" s="718"/>
      <c r="I27" s="718"/>
      <c r="J27" s="718"/>
      <c r="K27" s="718"/>
      <c r="L27" s="718"/>
      <c r="M27" s="717"/>
      <c r="S27" s="213">
        <v>0</v>
      </c>
    </row>
    <row r="28" spans="1:19" s="213" customFormat="1" ht="22.5" customHeight="1" x14ac:dyDescent="0.3">
      <c r="A28" s="719"/>
      <c r="B28" s="723"/>
      <c r="C28" s="717"/>
      <c r="D28" s="718"/>
      <c r="E28" s="718"/>
      <c r="F28" s="718"/>
      <c r="G28" s="718"/>
      <c r="H28" s="718"/>
      <c r="I28" s="718"/>
      <c r="J28" s="718"/>
      <c r="K28" s="718"/>
      <c r="L28" s="718"/>
      <c r="M28" s="717"/>
    </row>
    <row r="29" spans="1:19" s="213" customFormat="1" ht="22.5" customHeight="1" x14ac:dyDescent="0.3">
      <c r="A29" s="719"/>
      <c r="B29" s="723"/>
      <c r="C29" s="717"/>
      <c r="D29" s="718"/>
      <c r="E29" s="718"/>
      <c r="F29" s="718"/>
      <c r="G29" s="718"/>
      <c r="H29" s="718"/>
      <c r="I29" s="718"/>
      <c r="J29" s="718"/>
      <c r="K29" s="718"/>
      <c r="L29" s="718"/>
      <c r="M29" s="717"/>
    </row>
    <row r="30" spans="1:19" s="213" customFormat="1" ht="22.5" customHeight="1" x14ac:dyDescent="0.3">
      <c r="A30" s="719"/>
      <c r="B30" s="723"/>
      <c r="C30" s="717"/>
      <c r="D30" s="718"/>
      <c r="E30" s="718"/>
      <c r="F30" s="718"/>
      <c r="G30" s="718"/>
      <c r="H30" s="718"/>
      <c r="I30" s="718"/>
      <c r="J30" s="718"/>
      <c r="K30" s="718"/>
      <c r="L30" s="718"/>
      <c r="M30" s="717"/>
    </row>
    <row r="31" spans="1:19" s="213" customFormat="1" ht="22.5" customHeight="1" x14ac:dyDescent="0.3">
      <c r="A31" s="719"/>
      <c r="B31" s="723"/>
      <c r="C31" s="717"/>
      <c r="D31" s="718"/>
      <c r="E31" s="718"/>
      <c r="F31" s="718"/>
      <c r="G31" s="718"/>
      <c r="H31" s="718"/>
      <c r="I31" s="718"/>
      <c r="J31" s="718"/>
      <c r="K31" s="718"/>
      <c r="L31" s="718"/>
      <c r="M31" s="717"/>
    </row>
    <row r="32" spans="1:19" s="213" customFormat="1" ht="22.5" customHeight="1" x14ac:dyDescent="0.3">
      <c r="A32" s="719"/>
      <c r="B32" s="723"/>
      <c r="C32" s="717"/>
      <c r="D32" s="718"/>
      <c r="E32" s="718"/>
      <c r="F32" s="718"/>
      <c r="G32" s="718"/>
      <c r="H32" s="718"/>
      <c r="I32" s="718"/>
      <c r="J32" s="718"/>
      <c r="K32" s="718"/>
      <c r="L32" s="718"/>
      <c r="M32" s="717"/>
    </row>
    <row r="33" spans="1:13" s="213" customFormat="1" ht="22.5" customHeight="1" x14ac:dyDescent="0.3">
      <c r="A33" s="719"/>
      <c r="B33" s="723"/>
      <c r="C33" s="717"/>
      <c r="D33" s="718"/>
      <c r="E33" s="718"/>
      <c r="F33" s="718"/>
      <c r="G33" s="718"/>
      <c r="H33" s="718"/>
      <c r="I33" s="718"/>
      <c r="J33" s="718"/>
      <c r="K33" s="718"/>
      <c r="L33" s="718"/>
      <c r="M33" s="717"/>
    </row>
    <row r="34" spans="1:13" s="318" customFormat="1" ht="22.5" customHeight="1" x14ac:dyDescent="0.3">
      <c r="A34" s="719"/>
      <c r="B34" s="724"/>
      <c r="C34" s="725"/>
      <c r="D34" s="718"/>
      <c r="E34" s="718"/>
      <c r="F34" s="718"/>
      <c r="G34" s="718"/>
      <c r="H34" s="718"/>
      <c r="I34" s="718"/>
      <c r="J34" s="718"/>
      <c r="K34" s="718"/>
      <c r="L34" s="718"/>
      <c r="M34" s="717"/>
    </row>
    <row r="35" spans="1:13" s="318" customFormat="1" ht="22.5" customHeight="1" x14ac:dyDescent="0.3">
      <c r="A35" s="726"/>
      <c r="B35" s="727"/>
      <c r="C35" s="728"/>
      <c r="D35" s="729"/>
      <c r="E35" s="729"/>
      <c r="F35" s="729"/>
      <c r="G35" s="729"/>
      <c r="H35" s="729"/>
      <c r="I35" s="729"/>
      <c r="J35" s="729"/>
      <c r="K35" s="729"/>
      <c r="L35" s="729"/>
      <c r="M35" s="730"/>
    </row>
    <row r="36" spans="1:13" s="318" customFormat="1" ht="22.5" customHeight="1" x14ac:dyDescent="0.3">
      <c r="A36" s="429" t="s">
        <v>434</v>
      </c>
      <c r="B36" s="731"/>
      <c r="C36" s="732"/>
      <c r="D36" s="733"/>
      <c r="E36" s="733"/>
      <c r="F36" s="734">
        <f>SUM(F6:F35)</f>
        <v>35914298</v>
      </c>
      <c r="G36" s="734"/>
      <c r="H36" s="734">
        <f>SUM(H6:H35)</f>
        <v>22030488.399999999</v>
      </c>
      <c r="I36" s="734"/>
      <c r="J36" s="734">
        <f>SUM(J6:J35)</f>
        <v>91977</v>
      </c>
      <c r="K36" s="733"/>
      <c r="L36" s="734">
        <f>F36+H36+J36</f>
        <v>58036763.399999999</v>
      </c>
      <c r="M36" s="735"/>
    </row>
  </sheetData>
  <mergeCells count="12">
    <mergeCell ref="I4:J4"/>
    <mergeCell ref="K4:L4"/>
    <mergeCell ref="A1:M1"/>
    <mergeCell ref="A2:L2"/>
    <mergeCell ref="A3:A5"/>
    <mergeCell ref="B3:B5"/>
    <mergeCell ref="C3:C5"/>
    <mergeCell ref="D3:D5"/>
    <mergeCell ref="E3:L3"/>
    <mergeCell ref="M3:M5"/>
    <mergeCell ref="E4:F4"/>
    <mergeCell ref="G4:H4"/>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6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P64"/>
  <sheetViews>
    <sheetView view="pageBreakPreview" zoomScale="85" zoomScaleNormal="80" zoomScaleSheetLayoutView="85" workbookViewId="0">
      <selection sqref="A1:M1"/>
    </sheetView>
  </sheetViews>
  <sheetFormatPr defaultColWidth="7.75" defaultRowHeight="19.5" x14ac:dyDescent="0.35"/>
  <cols>
    <col min="1" max="1" width="41.625" style="213" customWidth="1"/>
    <col min="2" max="2" width="32.5" style="214" customWidth="1"/>
    <col min="3" max="3" width="5.75" style="215" customWidth="1"/>
    <col min="4" max="4" width="8" style="213" customWidth="1"/>
    <col min="5" max="12" width="13.5" style="213" customWidth="1"/>
    <col min="13" max="13" width="12.25" style="213" customWidth="1"/>
    <col min="14" max="14" width="7.75" style="228"/>
    <col min="15" max="15" width="12.25" style="228" customWidth="1"/>
    <col min="16" max="16" width="14.5" style="228" customWidth="1"/>
    <col min="17" max="16384" width="7.75" style="228"/>
  </cols>
  <sheetData>
    <row r="1" spans="1:13" ht="45" customHeight="1" x14ac:dyDescent="0.35">
      <c r="A1" s="580" t="s">
        <v>420</v>
      </c>
      <c r="B1" s="589"/>
      <c r="C1" s="589"/>
      <c r="D1" s="580"/>
      <c r="E1" s="580"/>
      <c r="F1" s="580"/>
      <c r="G1" s="580"/>
      <c r="H1" s="580"/>
      <c r="I1" s="580"/>
      <c r="J1" s="580"/>
      <c r="K1" s="580"/>
      <c r="L1" s="580"/>
      <c r="M1" s="580"/>
    </row>
    <row r="2" spans="1:13" ht="23.25" customHeight="1" x14ac:dyDescent="0.35">
      <c r="A2" s="581" t="str">
        <f>갑지!B6</f>
        <v>□ 사  업  명 : 동양중학교 진입로 도로열선 관급자재 구매설치</v>
      </c>
      <c r="B2" s="581"/>
      <c r="C2" s="581"/>
      <c r="D2" s="581"/>
      <c r="E2" s="581"/>
      <c r="F2" s="581"/>
      <c r="G2" s="581"/>
      <c r="H2" s="581"/>
      <c r="I2" s="581"/>
      <c r="J2" s="581"/>
      <c r="K2" s="581"/>
      <c r="L2" s="581"/>
    </row>
    <row r="3" spans="1:13" s="213" customFormat="1" ht="22.5" customHeight="1" x14ac:dyDescent="0.3">
      <c r="A3" s="578" t="s">
        <v>34</v>
      </c>
      <c r="B3" s="582" t="s">
        <v>35</v>
      </c>
      <c r="C3" s="578" t="s">
        <v>183</v>
      </c>
      <c r="D3" s="578" t="s">
        <v>176</v>
      </c>
      <c r="E3" s="583" t="s">
        <v>425</v>
      </c>
      <c r="F3" s="583"/>
      <c r="G3" s="583"/>
      <c r="H3" s="583"/>
      <c r="I3" s="583"/>
      <c r="J3" s="583"/>
      <c r="K3" s="583"/>
      <c r="L3" s="584"/>
      <c r="M3" s="585" t="s">
        <v>424</v>
      </c>
    </row>
    <row r="4" spans="1:13" s="213" customFormat="1" ht="22.5" customHeight="1" x14ac:dyDescent="0.3">
      <c r="A4" s="578"/>
      <c r="B4" s="582"/>
      <c r="C4" s="578"/>
      <c r="D4" s="578"/>
      <c r="E4" s="590" t="s">
        <v>70</v>
      </c>
      <c r="F4" s="591"/>
      <c r="G4" s="590" t="s">
        <v>85</v>
      </c>
      <c r="H4" s="591"/>
      <c r="I4" s="592" t="s">
        <v>53</v>
      </c>
      <c r="J4" s="593"/>
      <c r="K4" s="578" t="s">
        <v>36</v>
      </c>
      <c r="L4" s="579"/>
      <c r="M4" s="586"/>
    </row>
    <row r="5" spans="1:13" s="213" customFormat="1" ht="22.5" customHeight="1" x14ac:dyDescent="0.3">
      <c r="A5" s="578"/>
      <c r="B5" s="582"/>
      <c r="C5" s="578"/>
      <c r="D5" s="578"/>
      <c r="E5" s="182" t="s">
        <v>84</v>
      </c>
      <c r="F5" s="182" t="s">
        <v>71</v>
      </c>
      <c r="G5" s="182" t="s">
        <v>84</v>
      </c>
      <c r="H5" s="182" t="s">
        <v>71</v>
      </c>
      <c r="I5" s="182" t="s">
        <v>84</v>
      </c>
      <c r="J5" s="182" t="s">
        <v>71</v>
      </c>
      <c r="K5" s="182" t="s">
        <v>84</v>
      </c>
      <c r="L5" s="240" t="s">
        <v>71</v>
      </c>
      <c r="M5" s="587"/>
    </row>
    <row r="6" spans="1:13" s="213" customFormat="1" ht="22.5" customHeight="1" x14ac:dyDescent="0.3">
      <c r="A6" s="317" t="str">
        <f>수량산출서!A6</f>
        <v>A 상단부(차로)</v>
      </c>
      <c r="B6" s="230"/>
      <c r="C6" s="231"/>
      <c r="D6" s="232"/>
      <c r="E6" s="232"/>
      <c r="F6" s="239">
        <f>SUM(F7:F21)</f>
        <v>18648320</v>
      </c>
      <c r="G6" s="232"/>
      <c r="H6" s="239">
        <f>SUM(H7:H21)</f>
        <v>11473764.699999999</v>
      </c>
      <c r="I6" s="232"/>
      <c r="J6" s="239">
        <f>SUM(J7:J21)</f>
        <v>50310</v>
      </c>
      <c r="K6" s="232"/>
      <c r="L6" s="239">
        <f>F6+H6+J6</f>
        <v>30172394.699999999</v>
      </c>
      <c r="M6" s="233"/>
    </row>
    <row r="7" spans="1:13" s="213" customFormat="1" ht="22.5" customHeight="1" x14ac:dyDescent="0.3">
      <c r="A7" s="229" t="s">
        <v>426</v>
      </c>
      <c r="B7" s="271" t="str">
        <f>일위대가총괄표!C6</f>
        <v>DW40W110S</v>
      </c>
      <c r="C7" s="231" t="s">
        <v>182</v>
      </c>
      <c r="D7" s="232">
        <f>수량산출서!E8</f>
        <v>390</v>
      </c>
      <c r="E7" s="232">
        <f>일위대가총괄표!G6</f>
        <v>14100</v>
      </c>
      <c r="F7" s="232">
        <f t="shared" ref="F7:F21" si="0">D7*E7</f>
        <v>5499000</v>
      </c>
      <c r="G7" s="232">
        <f>일위대가총괄표!H6</f>
        <v>5708.2</v>
      </c>
      <c r="H7" s="232">
        <f t="shared" ref="H7:H21" si="1">D7*G7</f>
        <v>2226198</v>
      </c>
      <c r="I7" s="232"/>
      <c r="J7" s="232"/>
      <c r="K7" s="232">
        <f t="shared" ref="K7:L8" si="2">E7+G7+I7</f>
        <v>19808.2</v>
      </c>
      <c r="L7" s="232">
        <f t="shared" si="2"/>
        <v>7725198</v>
      </c>
      <c r="M7" s="244" t="s">
        <v>484</v>
      </c>
    </row>
    <row r="8" spans="1:13" s="213" customFormat="1" ht="22.5" customHeight="1" x14ac:dyDescent="0.3">
      <c r="A8" s="234" t="s">
        <v>585</v>
      </c>
      <c r="B8" s="307" t="str">
        <f>일위대가총괄표!C7</f>
        <v>방습,절연키트</v>
      </c>
      <c r="C8" s="231" t="s">
        <v>182</v>
      </c>
      <c r="D8" s="232">
        <f>수량산출서!E9</f>
        <v>3</v>
      </c>
      <c r="E8" s="232">
        <f>일위대가총괄표!G7</f>
        <v>65000</v>
      </c>
      <c r="F8" s="232">
        <f t="shared" ref="F8" si="3">D8*E8</f>
        <v>195000</v>
      </c>
      <c r="G8" s="232">
        <f>일위대가총괄표!I7</f>
        <v>3163.2</v>
      </c>
      <c r="H8" s="232">
        <f t="shared" ref="H8" si="4">D8*G8</f>
        <v>9489.5999999999985</v>
      </c>
      <c r="I8" s="232"/>
      <c r="J8" s="232"/>
      <c r="K8" s="232">
        <f t="shared" si="2"/>
        <v>68163.199999999997</v>
      </c>
      <c r="L8" s="232">
        <f t="shared" si="2"/>
        <v>204489.60000000001</v>
      </c>
      <c r="M8" s="244" t="s">
        <v>485</v>
      </c>
    </row>
    <row r="9" spans="1:13" s="213" customFormat="1" ht="22.5" customHeight="1" x14ac:dyDescent="0.3">
      <c r="A9" s="234" t="s">
        <v>421</v>
      </c>
      <c r="B9" s="235" t="s">
        <v>389</v>
      </c>
      <c r="C9" s="231" t="s">
        <v>182</v>
      </c>
      <c r="D9" s="232">
        <f>수량산출서!E11</f>
        <v>120</v>
      </c>
      <c r="E9" s="232">
        <f>일위대가총괄표!G8</f>
        <v>1239</v>
      </c>
      <c r="F9" s="232">
        <f t="shared" si="0"/>
        <v>148680</v>
      </c>
      <c r="G9" s="232">
        <f>일위대가총괄표!I8</f>
        <v>1714.3000000000002</v>
      </c>
      <c r="H9" s="232">
        <f t="shared" si="1"/>
        <v>205716.00000000003</v>
      </c>
      <c r="I9" s="232"/>
      <c r="J9" s="232"/>
      <c r="K9" s="232">
        <f t="shared" ref="K9:K21" si="5">E9+G9+I9</f>
        <v>2953.3</v>
      </c>
      <c r="L9" s="232">
        <f t="shared" ref="L9:L21" si="6">F9+H9+J9</f>
        <v>354396</v>
      </c>
      <c r="M9" s="244" t="s">
        <v>586</v>
      </c>
    </row>
    <row r="10" spans="1:13" s="213" customFormat="1" ht="22.5" customHeight="1" x14ac:dyDescent="0.3">
      <c r="A10" s="229" t="s">
        <v>428</v>
      </c>
      <c r="B10" s="242" t="s">
        <v>431</v>
      </c>
      <c r="C10" s="231" t="s">
        <v>182</v>
      </c>
      <c r="D10" s="232">
        <f>수량산출서!E12</f>
        <v>15</v>
      </c>
      <c r="E10" s="232">
        <f>일위대가총괄표!G9</f>
        <v>1000</v>
      </c>
      <c r="F10" s="232">
        <f t="shared" si="0"/>
        <v>15000</v>
      </c>
      <c r="G10" s="232">
        <f>일위대가총괄표!I9</f>
        <v>14574.7</v>
      </c>
      <c r="H10" s="232">
        <f t="shared" si="1"/>
        <v>218620.5</v>
      </c>
      <c r="I10" s="232"/>
      <c r="J10" s="232"/>
      <c r="K10" s="232">
        <f t="shared" si="5"/>
        <v>15574.7</v>
      </c>
      <c r="L10" s="232">
        <f t="shared" si="6"/>
        <v>233620.5</v>
      </c>
      <c r="M10" s="244" t="s">
        <v>506</v>
      </c>
    </row>
    <row r="11" spans="1:13" s="213" customFormat="1" ht="22.5" customHeight="1" x14ac:dyDescent="0.3">
      <c r="A11" s="229" t="s">
        <v>429</v>
      </c>
      <c r="B11" s="242" t="s">
        <v>744</v>
      </c>
      <c r="C11" s="231" t="s">
        <v>182</v>
      </c>
      <c r="D11" s="232">
        <f>수량산출서!E13</f>
        <v>20</v>
      </c>
      <c r="E11" s="232">
        <f>일위대가총괄표!G10</f>
        <v>1450</v>
      </c>
      <c r="F11" s="232">
        <f t="shared" si="0"/>
        <v>29000</v>
      </c>
      <c r="G11" s="232">
        <f>일위대가총괄표!I10</f>
        <v>8103.1</v>
      </c>
      <c r="H11" s="232">
        <f t="shared" si="1"/>
        <v>162062</v>
      </c>
      <c r="I11" s="232"/>
      <c r="J11" s="232"/>
      <c r="K11" s="232">
        <f t="shared" si="5"/>
        <v>9553.1</v>
      </c>
      <c r="L11" s="232">
        <f t="shared" si="6"/>
        <v>191062</v>
      </c>
      <c r="M11" s="244" t="s">
        <v>507</v>
      </c>
    </row>
    <row r="12" spans="1:13" s="213" customFormat="1" ht="22.5" customHeight="1" x14ac:dyDescent="0.3">
      <c r="A12" s="229" t="s">
        <v>483</v>
      </c>
      <c r="B12" s="271" t="str">
        <f>일위대가총괄표!C11</f>
        <v>EP-SMC300S 매립형</v>
      </c>
      <c r="C12" s="231" t="s">
        <v>177</v>
      </c>
      <c r="D12" s="232">
        <f>수량산출서!E15</f>
        <v>1</v>
      </c>
      <c r="E12" s="232">
        <f>일위대가총괄표!G11</f>
        <v>1200000</v>
      </c>
      <c r="F12" s="232">
        <f t="shared" si="0"/>
        <v>1200000</v>
      </c>
      <c r="G12" s="232">
        <f>일위대가총괄표!I11</f>
        <v>808342.5</v>
      </c>
      <c r="H12" s="232">
        <f t="shared" si="1"/>
        <v>808342.5</v>
      </c>
      <c r="I12" s="232"/>
      <c r="J12" s="232"/>
      <c r="K12" s="232">
        <f t="shared" si="5"/>
        <v>2008342.5</v>
      </c>
      <c r="L12" s="232">
        <f t="shared" si="6"/>
        <v>2008342.5</v>
      </c>
      <c r="M12" s="244" t="s">
        <v>508</v>
      </c>
    </row>
    <row r="13" spans="1:13" s="213" customFormat="1" ht="22.5" customHeight="1" x14ac:dyDescent="0.3">
      <c r="A13" s="229" t="s">
        <v>481</v>
      </c>
      <c r="B13" s="271" t="str">
        <f>일위대가총괄표!C12</f>
        <v>NTC-10K 매립형</v>
      </c>
      <c r="C13" s="231" t="s">
        <v>177</v>
      </c>
      <c r="D13" s="232">
        <f>수량산출서!E16</f>
        <v>1</v>
      </c>
      <c r="E13" s="232">
        <f>일위대가총괄표!G12</f>
        <v>1300000</v>
      </c>
      <c r="F13" s="232">
        <f t="shared" si="0"/>
        <v>1300000</v>
      </c>
      <c r="G13" s="232">
        <f>일위대가총괄표!I12</f>
        <v>808342.5</v>
      </c>
      <c r="H13" s="232">
        <f t="shared" ref="H13" si="7">D13*G13</f>
        <v>808342.5</v>
      </c>
      <c r="I13" s="232"/>
      <c r="J13" s="232"/>
      <c r="K13" s="232">
        <f t="shared" ref="K13" si="8">E13+G13+I13</f>
        <v>2108342.5</v>
      </c>
      <c r="L13" s="232">
        <f t="shared" ref="L13" si="9">F13+H13+J13</f>
        <v>2108342.5</v>
      </c>
      <c r="M13" s="244" t="s">
        <v>509</v>
      </c>
    </row>
    <row r="14" spans="1:13" s="213" customFormat="1" ht="22.5" customHeight="1" x14ac:dyDescent="0.3">
      <c r="A14" s="229" t="s">
        <v>667</v>
      </c>
      <c r="B14" s="272" t="str">
        <f>단가비교표!C12</f>
        <v>380V 15.6KW SUS304 옥외자립</v>
      </c>
      <c r="C14" s="231" t="s">
        <v>193</v>
      </c>
      <c r="D14" s="232">
        <f>수량산출서!E17</f>
        <v>1</v>
      </c>
      <c r="E14" s="232">
        <f>일위대가총괄표!G13</f>
        <v>2400000</v>
      </c>
      <c r="F14" s="232">
        <f t="shared" si="0"/>
        <v>2400000</v>
      </c>
      <c r="G14" s="232">
        <f>일위대가총괄표!I14</f>
        <v>1458780.9000000001</v>
      </c>
      <c r="H14" s="232">
        <f t="shared" si="1"/>
        <v>1458780.9000000001</v>
      </c>
      <c r="I14" s="232"/>
      <c r="J14" s="232"/>
      <c r="K14" s="232">
        <f t="shared" si="5"/>
        <v>3858780.9000000004</v>
      </c>
      <c r="L14" s="232">
        <f t="shared" si="6"/>
        <v>3858780.9000000004</v>
      </c>
      <c r="M14" s="244" t="s">
        <v>654</v>
      </c>
    </row>
    <row r="15" spans="1:13" s="213" customFormat="1" ht="22.5" customHeight="1" x14ac:dyDescent="0.3">
      <c r="A15" s="234" t="s">
        <v>427</v>
      </c>
      <c r="B15" s="236" t="s">
        <v>432</v>
      </c>
      <c r="C15" s="231" t="s">
        <v>177</v>
      </c>
      <c r="D15" s="232">
        <f>수량산출서!E18</f>
        <v>1</v>
      </c>
      <c r="E15" s="232">
        <f>일위대가총괄표!G15</f>
        <v>6500</v>
      </c>
      <c r="F15" s="232">
        <f t="shared" si="0"/>
        <v>6500</v>
      </c>
      <c r="G15" s="232">
        <f>일위대가총괄표!I15</f>
        <v>100095.79999999999</v>
      </c>
      <c r="H15" s="232">
        <f t="shared" si="1"/>
        <v>100095.79999999999</v>
      </c>
      <c r="I15" s="232"/>
      <c r="J15" s="232"/>
      <c r="K15" s="232">
        <f t="shared" si="5"/>
        <v>106595.79999999999</v>
      </c>
      <c r="L15" s="232">
        <f t="shared" si="6"/>
        <v>106595.79999999999</v>
      </c>
      <c r="M15" s="244" t="s">
        <v>747</v>
      </c>
    </row>
    <row r="16" spans="1:13" s="213" customFormat="1" ht="22.5" customHeight="1" x14ac:dyDescent="0.3">
      <c r="A16" s="229" t="s">
        <v>430</v>
      </c>
      <c r="B16" s="350" t="str">
        <f>수량산출서!B19</f>
        <v xml:space="preserve"> 1350×600×350이상(제작)</v>
      </c>
      <c r="C16" s="231" t="s">
        <v>178</v>
      </c>
      <c r="D16" s="232">
        <f>수량산출서!E19</f>
        <v>1</v>
      </c>
      <c r="E16" s="232">
        <f>일위대가총괄표!G16</f>
        <v>650000</v>
      </c>
      <c r="F16" s="232">
        <f t="shared" si="0"/>
        <v>650000</v>
      </c>
      <c r="G16" s="232">
        <f>일위대가총괄표!I16</f>
        <v>6538.5</v>
      </c>
      <c r="H16" s="232">
        <f t="shared" si="1"/>
        <v>6538.5</v>
      </c>
      <c r="I16" s="232"/>
      <c r="J16" s="232"/>
      <c r="K16" s="232">
        <f t="shared" si="5"/>
        <v>656538.5</v>
      </c>
      <c r="L16" s="232">
        <f t="shared" si="6"/>
        <v>656538.5</v>
      </c>
      <c r="M16" s="244" t="s">
        <v>748</v>
      </c>
    </row>
    <row r="17" spans="1:16" s="213" customFormat="1" ht="22.5" customHeight="1" x14ac:dyDescent="0.3">
      <c r="A17" s="229" t="s">
        <v>636</v>
      </c>
      <c r="B17" s="236" t="str">
        <f>단가비교표!C16</f>
        <v>절전형스마트시스템 V1.0, S/W포함</v>
      </c>
      <c r="C17" s="231" t="s">
        <v>583</v>
      </c>
      <c r="D17" s="232">
        <f>수량산출서!E20</f>
        <v>1</v>
      </c>
      <c r="E17" s="232">
        <f>일위대가총괄표!G17</f>
        <v>6400000</v>
      </c>
      <c r="F17" s="232">
        <f t="shared" ref="F17" si="10">D17*E17</f>
        <v>6400000</v>
      </c>
      <c r="G17" s="232">
        <f>일위대가총괄표!I17</f>
        <v>1541216.4</v>
      </c>
      <c r="H17" s="232">
        <f t="shared" ref="H17" si="11">D17*G17</f>
        <v>1541216.4</v>
      </c>
      <c r="I17" s="232"/>
      <c r="J17" s="232"/>
      <c r="K17" s="232">
        <f t="shared" ref="K17" si="12">E17+G17+I17</f>
        <v>7941216.4000000004</v>
      </c>
      <c r="L17" s="232">
        <f t="shared" ref="L17" si="13">F17+H17+J17</f>
        <v>7941216.4000000004</v>
      </c>
      <c r="M17" s="244" t="s">
        <v>749</v>
      </c>
    </row>
    <row r="18" spans="1:16" s="213" customFormat="1" ht="22.5" customHeight="1" x14ac:dyDescent="0.3">
      <c r="A18" s="229" t="s">
        <v>495</v>
      </c>
      <c r="B18" s="236" t="s">
        <v>754</v>
      </c>
      <c r="C18" s="231" t="s">
        <v>182</v>
      </c>
      <c r="D18" s="232">
        <f>수량산출서!E8</f>
        <v>390</v>
      </c>
      <c r="E18" s="232">
        <f>일위대가총괄표!G18</f>
        <v>1138</v>
      </c>
      <c r="F18" s="232">
        <f t="shared" si="0"/>
        <v>443820</v>
      </c>
      <c r="G18" s="232">
        <f>일위대가총괄표!I18</f>
        <v>4455</v>
      </c>
      <c r="H18" s="232">
        <f t="shared" si="1"/>
        <v>1737450</v>
      </c>
      <c r="I18" s="232">
        <f>일위대가총괄표!K18</f>
        <v>129</v>
      </c>
      <c r="J18" s="232">
        <f t="shared" ref="J18" si="14">D18*I18</f>
        <v>50310</v>
      </c>
      <c r="K18" s="232">
        <f t="shared" si="5"/>
        <v>5722</v>
      </c>
      <c r="L18" s="232">
        <f t="shared" si="6"/>
        <v>2231580</v>
      </c>
      <c r="M18" s="244" t="s">
        <v>750</v>
      </c>
    </row>
    <row r="19" spans="1:16" s="213" customFormat="1" ht="22.5" customHeight="1" x14ac:dyDescent="0.3">
      <c r="A19" s="229" t="s">
        <v>496</v>
      </c>
      <c r="B19" s="236" t="s">
        <v>666</v>
      </c>
      <c r="C19" s="231" t="s">
        <v>182</v>
      </c>
      <c r="D19" s="232">
        <f>수량산출서!E8</f>
        <v>390</v>
      </c>
      <c r="E19" s="232">
        <f>일위대가총괄표!G19</f>
        <v>588</v>
      </c>
      <c r="F19" s="232">
        <f t="shared" si="0"/>
        <v>229320</v>
      </c>
      <c r="G19" s="232">
        <f>일위대가총괄표!I19</f>
        <v>5600.7999999999993</v>
      </c>
      <c r="H19" s="232">
        <f t="shared" si="1"/>
        <v>2184311.9999999995</v>
      </c>
      <c r="I19" s="232"/>
      <c r="J19" s="232"/>
      <c r="K19" s="232">
        <f t="shared" si="5"/>
        <v>6188.7999999999993</v>
      </c>
      <c r="L19" s="232">
        <f t="shared" si="6"/>
        <v>2413631.9999999995</v>
      </c>
      <c r="M19" s="244" t="s">
        <v>751</v>
      </c>
    </row>
    <row r="20" spans="1:16" s="213" customFormat="1" ht="22.5" customHeight="1" x14ac:dyDescent="0.3">
      <c r="A20" s="229" t="s">
        <v>587</v>
      </c>
      <c r="B20" s="236" t="s">
        <v>588</v>
      </c>
      <c r="C20" s="231" t="s">
        <v>537</v>
      </c>
      <c r="D20" s="232">
        <f>수량산출서!E24</f>
        <v>1</v>
      </c>
      <c r="E20" s="232">
        <f>일위대가총괄표!G20</f>
        <v>120000</v>
      </c>
      <c r="F20" s="232">
        <f t="shared" si="0"/>
        <v>120000</v>
      </c>
      <c r="G20" s="232">
        <f>일위대가총괄표!I20</f>
        <v>6000</v>
      </c>
      <c r="H20" s="232">
        <f t="shared" si="1"/>
        <v>6000</v>
      </c>
      <c r="I20" s="232"/>
      <c r="J20" s="232"/>
      <c r="K20" s="232">
        <f t="shared" si="5"/>
        <v>126000</v>
      </c>
      <c r="L20" s="232">
        <f t="shared" si="6"/>
        <v>126000</v>
      </c>
      <c r="M20" s="244" t="s">
        <v>752</v>
      </c>
    </row>
    <row r="21" spans="1:16" s="213" customFormat="1" ht="22.5" customHeight="1" x14ac:dyDescent="0.3">
      <c r="A21" s="229" t="s">
        <v>589</v>
      </c>
      <c r="B21" s="306" t="s">
        <v>590</v>
      </c>
      <c r="C21" s="279" t="s">
        <v>537</v>
      </c>
      <c r="D21" s="232">
        <f>수량산출서!E25</f>
        <v>1</v>
      </c>
      <c r="E21" s="232">
        <f>일위대가총괄표!G21</f>
        <v>12000</v>
      </c>
      <c r="F21" s="232">
        <f t="shared" si="0"/>
        <v>12000</v>
      </c>
      <c r="G21" s="232">
        <f>일위대가총괄표!I21</f>
        <v>600</v>
      </c>
      <c r="H21" s="232">
        <f t="shared" si="1"/>
        <v>600</v>
      </c>
      <c r="I21" s="232"/>
      <c r="J21" s="232"/>
      <c r="K21" s="232">
        <f t="shared" si="5"/>
        <v>12600</v>
      </c>
      <c r="L21" s="232">
        <f t="shared" si="6"/>
        <v>12600</v>
      </c>
      <c r="M21" s="244" t="s">
        <v>753</v>
      </c>
    </row>
    <row r="22" spans="1:16" ht="22.5" customHeight="1" x14ac:dyDescent="0.35">
      <c r="A22" s="237"/>
      <c r="B22" s="236"/>
      <c r="C22" s="231"/>
      <c r="D22" s="232"/>
      <c r="E22" s="232"/>
      <c r="F22" s="232"/>
      <c r="G22" s="232"/>
      <c r="H22" s="232"/>
      <c r="I22" s="232"/>
      <c r="J22" s="232"/>
      <c r="K22" s="232"/>
      <c r="L22" s="241"/>
      <c r="M22" s="233"/>
      <c r="P22" s="213"/>
    </row>
    <row r="23" spans="1:16" s="213" customFormat="1" ht="22.5" customHeight="1" x14ac:dyDescent="0.3">
      <c r="A23" s="238" t="str">
        <f>수량산출서!A27</f>
        <v>B 하단부(차로+보행로)</v>
      </c>
      <c r="B23" s="319"/>
      <c r="C23" s="320"/>
      <c r="D23" s="239"/>
      <c r="E23" s="239"/>
      <c r="F23" s="239">
        <f>SUM(F24:F36)</f>
        <v>17265978</v>
      </c>
      <c r="G23" s="239"/>
      <c r="H23" s="239">
        <f>SUM(H24:H36)</f>
        <v>10556723.700000001</v>
      </c>
      <c r="I23" s="239"/>
      <c r="J23" s="239">
        <f>SUM(J24:J36)</f>
        <v>41667</v>
      </c>
      <c r="K23" s="239"/>
      <c r="L23" s="239">
        <f>F23+H23+J23</f>
        <v>27864368.700000003</v>
      </c>
      <c r="M23" s="321"/>
    </row>
    <row r="24" spans="1:16" s="213" customFormat="1" ht="22.5" customHeight="1" x14ac:dyDescent="0.3">
      <c r="A24" s="229" t="s">
        <v>426</v>
      </c>
      <c r="B24" s="271" t="s">
        <v>596</v>
      </c>
      <c r="C24" s="231" t="s">
        <v>182</v>
      </c>
      <c r="D24" s="232">
        <f>수량산출서!E29</f>
        <v>323</v>
      </c>
      <c r="E24" s="232">
        <f>일위대가총괄표!G6</f>
        <v>14100</v>
      </c>
      <c r="F24" s="232">
        <f t="shared" ref="F24:F36" si="15">D24*E24</f>
        <v>4554300</v>
      </c>
      <c r="G24" s="232">
        <f>일위대가총괄표!I6</f>
        <v>5708.2</v>
      </c>
      <c r="H24" s="232">
        <f t="shared" ref="H24:H36" si="16">D24*G24</f>
        <v>1843748.5999999999</v>
      </c>
      <c r="I24" s="232"/>
      <c r="J24" s="232"/>
      <c r="K24" s="232">
        <f t="shared" ref="K24:K36" si="17">E24+G24+I24</f>
        <v>19808.2</v>
      </c>
      <c r="L24" s="232">
        <f t="shared" ref="L24:L36" si="18">F24+H24+J24</f>
        <v>6398048.5999999996</v>
      </c>
      <c r="M24" s="244" t="s">
        <v>616</v>
      </c>
    </row>
    <row r="25" spans="1:16" s="213" customFormat="1" ht="22.5" customHeight="1" x14ac:dyDescent="0.3">
      <c r="A25" s="234" t="s">
        <v>585</v>
      </c>
      <c r="B25" s="307" t="s">
        <v>78</v>
      </c>
      <c r="C25" s="231" t="s">
        <v>182</v>
      </c>
      <c r="D25" s="232">
        <f>수량산출서!E30</f>
        <v>3</v>
      </c>
      <c r="E25" s="232">
        <f>일위대가총괄표!G7</f>
        <v>65000</v>
      </c>
      <c r="F25" s="232">
        <f t="shared" si="15"/>
        <v>195000</v>
      </c>
      <c r="G25" s="232">
        <f>일위대가총괄표!I7</f>
        <v>3163.2</v>
      </c>
      <c r="H25" s="232">
        <f t="shared" si="16"/>
        <v>9489.5999999999985</v>
      </c>
      <c r="I25" s="232"/>
      <c r="J25" s="232"/>
      <c r="K25" s="232">
        <f t="shared" si="17"/>
        <v>68163.199999999997</v>
      </c>
      <c r="L25" s="232">
        <f t="shared" si="18"/>
        <v>204489.60000000001</v>
      </c>
      <c r="M25" s="244" t="s">
        <v>617</v>
      </c>
    </row>
    <row r="26" spans="1:16" s="213" customFormat="1" ht="22.5" customHeight="1" x14ac:dyDescent="0.3">
      <c r="A26" s="234" t="s">
        <v>421</v>
      </c>
      <c r="B26" s="242" t="s">
        <v>597</v>
      </c>
      <c r="C26" s="231" t="s">
        <v>182</v>
      </c>
      <c r="D26" s="232">
        <f>수량산출서!E32</f>
        <v>120</v>
      </c>
      <c r="E26" s="232">
        <f>일위대가총괄표!G8</f>
        <v>1239</v>
      </c>
      <c r="F26" s="232">
        <f t="shared" si="15"/>
        <v>148680</v>
      </c>
      <c r="G26" s="232">
        <f>일위대가총괄표!I8</f>
        <v>1714.3000000000002</v>
      </c>
      <c r="H26" s="232">
        <f t="shared" si="16"/>
        <v>205716.00000000003</v>
      </c>
      <c r="I26" s="232"/>
      <c r="J26" s="232"/>
      <c r="K26" s="232">
        <f t="shared" si="17"/>
        <v>2953.3</v>
      </c>
      <c r="L26" s="232">
        <f t="shared" si="18"/>
        <v>354396</v>
      </c>
      <c r="M26" s="244" t="s">
        <v>586</v>
      </c>
    </row>
    <row r="27" spans="1:16" s="213" customFormat="1" ht="22.5" customHeight="1" x14ac:dyDescent="0.3">
      <c r="A27" s="229" t="s">
        <v>428</v>
      </c>
      <c r="B27" s="242" t="s">
        <v>598</v>
      </c>
      <c r="C27" s="231" t="s">
        <v>182</v>
      </c>
      <c r="D27" s="232">
        <f>수량산출서!E33</f>
        <v>25</v>
      </c>
      <c r="E27" s="232">
        <f>일위대가총괄표!G9</f>
        <v>1000</v>
      </c>
      <c r="F27" s="232">
        <f t="shared" si="15"/>
        <v>25000</v>
      </c>
      <c r="G27" s="232">
        <f>일위대가총괄표!I9</f>
        <v>14574.7</v>
      </c>
      <c r="H27" s="232">
        <f t="shared" si="16"/>
        <v>364367.5</v>
      </c>
      <c r="I27" s="232"/>
      <c r="J27" s="232"/>
      <c r="K27" s="232">
        <f t="shared" si="17"/>
        <v>15574.7</v>
      </c>
      <c r="L27" s="232">
        <f t="shared" si="18"/>
        <v>389367.5</v>
      </c>
      <c r="M27" s="244" t="s">
        <v>506</v>
      </c>
    </row>
    <row r="28" spans="1:16" s="213" customFormat="1" ht="22.5" customHeight="1" x14ac:dyDescent="0.3">
      <c r="A28" s="229" t="s">
        <v>429</v>
      </c>
      <c r="B28" s="242" t="s">
        <v>744</v>
      </c>
      <c r="C28" s="231" t="s">
        <v>182</v>
      </c>
      <c r="D28" s="232">
        <f>수량산출서!E34</f>
        <v>20</v>
      </c>
      <c r="E28" s="232">
        <f>일위대가총괄표!G10</f>
        <v>1450</v>
      </c>
      <c r="F28" s="232">
        <f t="shared" si="15"/>
        <v>29000</v>
      </c>
      <c r="G28" s="232">
        <f>일위대가총괄표!I10</f>
        <v>8103.1</v>
      </c>
      <c r="H28" s="232">
        <f t="shared" si="16"/>
        <v>162062</v>
      </c>
      <c r="I28" s="232"/>
      <c r="J28" s="232"/>
      <c r="K28" s="232">
        <f t="shared" si="17"/>
        <v>9553.1</v>
      </c>
      <c r="L28" s="232">
        <f t="shared" si="18"/>
        <v>191062</v>
      </c>
      <c r="M28" s="244" t="s">
        <v>507</v>
      </c>
    </row>
    <row r="29" spans="1:16" s="213" customFormat="1" ht="22.5" customHeight="1" x14ac:dyDescent="0.3">
      <c r="A29" s="229" t="s">
        <v>483</v>
      </c>
      <c r="B29" s="271" t="s">
        <v>302</v>
      </c>
      <c r="C29" s="231" t="s">
        <v>177</v>
      </c>
      <c r="D29" s="232">
        <f>수량산출서!E36</f>
        <v>1</v>
      </c>
      <c r="E29" s="232">
        <f>일위대가총괄표!G11</f>
        <v>1200000</v>
      </c>
      <c r="F29" s="232">
        <f t="shared" si="15"/>
        <v>1200000</v>
      </c>
      <c r="G29" s="232">
        <f>일위대가총괄표!I11</f>
        <v>808342.5</v>
      </c>
      <c r="H29" s="232">
        <f t="shared" si="16"/>
        <v>808342.5</v>
      </c>
      <c r="I29" s="232"/>
      <c r="J29" s="232"/>
      <c r="K29" s="232">
        <f t="shared" si="17"/>
        <v>2008342.5</v>
      </c>
      <c r="L29" s="232">
        <f t="shared" si="18"/>
        <v>2008342.5</v>
      </c>
      <c r="M29" s="244" t="s">
        <v>508</v>
      </c>
    </row>
    <row r="30" spans="1:16" s="213" customFormat="1" ht="22.5" customHeight="1" x14ac:dyDescent="0.3">
      <c r="A30" s="229" t="s">
        <v>481</v>
      </c>
      <c r="B30" s="271" t="s">
        <v>445</v>
      </c>
      <c r="C30" s="231" t="s">
        <v>177</v>
      </c>
      <c r="D30" s="232">
        <f>수량산출서!E36</f>
        <v>1</v>
      </c>
      <c r="E30" s="232">
        <f>일위대가총괄표!G12</f>
        <v>1300000</v>
      </c>
      <c r="F30" s="232">
        <f t="shared" si="15"/>
        <v>1300000</v>
      </c>
      <c r="G30" s="232">
        <f>일위대가총괄표!I12</f>
        <v>808342.5</v>
      </c>
      <c r="H30" s="232">
        <f t="shared" si="16"/>
        <v>808342.5</v>
      </c>
      <c r="I30" s="232"/>
      <c r="J30" s="232"/>
      <c r="K30" s="232">
        <f t="shared" si="17"/>
        <v>2108342.5</v>
      </c>
      <c r="L30" s="232">
        <f t="shared" si="18"/>
        <v>2108342.5</v>
      </c>
      <c r="M30" s="244" t="s">
        <v>509</v>
      </c>
    </row>
    <row r="31" spans="1:16" s="213" customFormat="1" ht="22.5" customHeight="1" x14ac:dyDescent="0.3">
      <c r="A31" s="229" t="s">
        <v>668</v>
      </c>
      <c r="B31" s="272" t="str">
        <f>단가비교표!C13</f>
        <v>380V 12.92KW SUS304 옥외자립</v>
      </c>
      <c r="C31" s="231" t="s">
        <v>193</v>
      </c>
      <c r="D31" s="232">
        <f>수량산출서!E38</f>
        <v>1</v>
      </c>
      <c r="E31" s="232">
        <f>일위대가총괄표!G14</f>
        <v>2200000</v>
      </c>
      <c r="F31" s="232">
        <f t="shared" si="15"/>
        <v>2200000</v>
      </c>
      <c r="G31" s="232">
        <f>일위대가총괄표!I14</f>
        <v>1458780.9000000001</v>
      </c>
      <c r="H31" s="232">
        <f t="shared" si="16"/>
        <v>1458780.9000000001</v>
      </c>
      <c r="I31" s="232"/>
      <c r="J31" s="232"/>
      <c r="K31" s="232">
        <f t="shared" si="17"/>
        <v>3658780.9000000004</v>
      </c>
      <c r="L31" s="232">
        <f t="shared" si="18"/>
        <v>3658780.9000000004</v>
      </c>
      <c r="M31" s="244" t="s">
        <v>654</v>
      </c>
    </row>
    <row r="32" spans="1:16" s="213" customFormat="1" ht="22.5" customHeight="1" x14ac:dyDescent="0.3">
      <c r="A32" s="234" t="s">
        <v>427</v>
      </c>
      <c r="B32" s="236" t="s">
        <v>432</v>
      </c>
      <c r="C32" s="231" t="s">
        <v>177</v>
      </c>
      <c r="D32" s="232">
        <f>수량산출서!E39</f>
        <v>1</v>
      </c>
      <c r="E32" s="232">
        <f>일위대가총괄표!G15</f>
        <v>6500</v>
      </c>
      <c r="F32" s="232">
        <f t="shared" si="15"/>
        <v>6500</v>
      </c>
      <c r="G32" s="232">
        <f>일위대가총괄표!I15</f>
        <v>100095.79999999999</v>
      </c>
      <c r="H32" s="232">
        <f t="shared" si="16"/>
        <v>100095.79999999999</v>
      </c>
      <c r="I32" s="232"/>
      <c r="J32" s="232"/>
      <c r="K32" s="232">
        <f t="shared" si="17"/>
        <v>106595.79999999999</v>
      </c>
      <c r="L32" s="232">
        <f t="shared" si="18"/>
        <v>106595.79999999999</v>
      </c>
      <c r="M32" s="244" t="s">
        <v>747</v>
      </c>
    </row>
    <row r="33" spans="1:13" s="213" customFormat="1" ht="22.5" customHeight="1" x14ac:dyDescent="0.3">
      <c r="A33" s="229" t="s">
        <v>430</v>
      </c>
      <c r="B33" s="350" t="s">
        <v>609</v>
      </c>
      <c r="C33" s="231" t="s">
        <v>178</v>
      </c>
      <c r="D33" s="232">
        <f>수량산출서!E40</f>
        <v>1</v>
      </c>
      <c r="E33" s="232">
        <f>일위대가총괄표!G16</f>
        <v>650000</v>
      </c>
      <c r="F33" s="232">
        <f t="shared" si="15"/>
        <v>650000</v>
      </c>
      <c r="G33" s="232">
        <f>일위대가총괄표!I16</f>
        <v>6538.5</v>
      </c>
      <c r="H33" s="232">
        <f t="shared" si="16"/>
        <v>6538.5</v>
      </c>
      <c r="I33" s="232"/>
      <c r="J33" s="232"/>
      <c r="K33" s="232">
        <f t="shared" si="17"/>
        <v>656538.5</v>
      </c>
      <c r="L33" s="232">
        <f t="shared" si="18"/>
        <v>656538.5</v>
      </c>
      <c r="M33" s="244" t="s">
        <v>748</v>
      </c>
    </row>
    <row r="34" spans="1:13" s="213" customFormat="1" ht="22.5" customHeight="1" x14ac:dyDescent="0.3">
      <c r="A34" s="229" t="str">
        <f>A17</f>
        <v xml:space="preserve">    IoT원격제어시스템 신설</v>
      </c>
      <c r="B34" s="236" t="str">
        <f>B17</f>
        <v>절전형스마트시스템 V1.0, S/W포함</v>
      </c>
      <c r="C34" s="231" t="s">
        <v>345</v>
      </c>
      <c r="D34" s="232">
        <f>수량산출서!E41</f>
        <v>1</v>
      </c>
      <c r="E34" s="232">
        <f>일위대가총괄표!G17</f>
        <v>6400000</v>
      </c>
      <c r="F34" s="232">
        <f t="shared" si="15"/>
        <v>6400000</v>
      </c>
      <c r="G34" s="232">
        <f>일위대가총괄표!I17</f>
        <v>1541216.4</v>
      </c>
      <c r="H34" s="232">
        <f t="shared" si="16"/>
        <v>1541216.4</v>
      </c>
      <c r="I34" s="232"/>
      <c r="J34" s="232"/>
      <c r="K34" s="232">
        <f t="shared" si="17"/>
        <v>7941216.4000000004</v>
      </c>
      <c r="L34" s="232">
        <f t="shared" si="18"/>
        <v>7941216.4000000004</v>
      </c>
      <c r="M34" s="244" t="s">
        <v>749</v>
      </c>
    </row>
    <row r="35" spans="1:13" s="213" customFormat="1" ht="22.5" customHeight="1" x14ac:dyDescent="0.3">
      <c r="A35" s="229" t="s">
        <v>495</v>
      </c>
      <c r="B35" s="236" t="str">
        <f>B18</f>
        <v>W10×D50mm 건식컷팅</v>
      </c>
      <c r="C35" s="231" t="s">
        <v>182</v>
      </c>
      <c r="D35" s="232">
        <f>수량산출서!E29</f>
        <v>323</v>
      </c>
      <c r="E35" s="232">
        <f>일위대가총괄표!G18</f>
        <v>1138</v>
      </c>
      <c r="F35" s="232">
        <f t="shared" si="15"/>
        <v>367574</v>
      </c>
      <c r="G35" s="232">
        <f>일위대가총괄표!I18</f>
        <v>4455</v>
      </c>
      <c r="H35" s="232">
        <f t="shared" si="16"/>
        <v>1438965</v>
      </c>
      <c r="I35" s="232">
        <f>일위대가총괄표!K18</f>
        <v>129</v>
      </c>
      <c r="J35" s="232">
        <f t="shared" ref="J35" si="19">D35*I35</f>
        <v>41667</v>
      </c>
      <c r="K35" s="232">
        <f t="shared" si="17"/>
        <v>5722</v>
      </c>
      <c r="L35" s="232">
        <f t="shared" si="18"/>
        <v>1848206</v>
      </c>
      <c r="M35" s="244" t="s">
        <v>750</v>
      </c>
    </row>
    <row r="36" spans="1:13" s="213" customFormat="1" ht="22.5" customHeight="1" x14ac:dyDescent="0.3">
      <c r="A36" s="229" t="s">
        <v>496</v>
      </c>
      <c r="B36" s="236" t="str">
        <f>B19</f>
        <v>록하드 도로보수재 25KG/포</v>
      </c>
      <c r="C36" s="231" t="s">
        <v>182</v>
      </c>
      <c r="D36" s="232">
        <f>수량산출서!E29</f>
        <v>323</v>
      </c>
      <c r="E36" s="232">
        <f>일위대가총괄표!G19</f>
        <v>588</v>
      </c>
      <c r="F36" s="232">
        <f t="shared" si="15"/>
        <v>189924</v>
      </c>
      <c r="G36" s="232">
        <f>일위대가총괄표!I19</f>
        <v>5600.7999999999993</v>
      </c>
      <c r="H36" s="232">
        <f t="shared" si="16"/>
        <v>1809058.3999999997</v>
      </c>
      <c r="I36" s="232"/>
      <c r="J36" s="232"/>
      <c r="K36" s="232">
        <f t="shared" si="17"/>
        <v>6188.7999999999993</v>
      </c>
      <c r="L36" s="232">
        <f t="shared" si="18"/>
        <v>1998982.3999999997</v>
      </c>
      <c r="M36" s="244" t="s">
        <v>751</v>
      </c>
    </row>
    <row r="37" spans="1:13" s="213" customFormat="1" ht="22.5" customHeight="1" x14ac:dyDescent="0.3">
      <c r="A37" s="237"/>
      <c r="B37" s="236"/>
      <c r="C37" s="231"/>
      <c r="D37" s="232"/>
      <c r="E37" s="232"/>
      <c r="F37" s="232"/>
      <c r="G37" s="232"/>
      <c r="H37" s="232"/>
      <c r="I37" s="232"/>
      <c r="J37" s="232"/>
      <c r="K37" s="232"/>
      <c r="L37" s="241"/>
      <c r="M37" s="233"/>
    </row>
    <row r="38" spans="1:13" s="213" customFormat="1" ht="22.5" customHeight="1" x14ac:dyDescent="0.3">
      <c r="A38" s="736"/>
      <c r="B38" s="737"/>
      <c r="C38" s="738"/>
      <c r="D38" s="243"/>
      <c r="E38" s="243"/>
      <c r="F38" s="243"/>
      <c r="G38" s="243"/>
      <c r="H38" s="243"/>
      <c r="I38" s="243"/>
      <c r="J38" s="243"/>
      <c r="K38" s="243"/>
      <c r="L38" s="243"/>
      <c r="M38" s="739"/>
    </row>
    <row r="39" spans="1:13" s="213" customFormat="1" ht="22.5" customHeight="1" x14ac:dyDescent="0.3">
      <c r="B39" s="214"/>
      <c r="C39" s="215"/>
    </row>
    <row r="40" spans="1:13" s="213" customFormat="1" ht="22.5" customHeight="1" x14ac:dyDescent="0.3">
      <c r="B40" s="214"/>
      <c r="C40" s="215"/>
    </row>
    <row r="41" spans="1:13" s="213" customFormat="1" ht="22.5" customHeight="1" x14ac:dyDescent="0.3">
      <c r="B41" s="214"/>
      <c r="C41" s="215"/>
    </row>
    <row r="42" spans="1:13" s="213" customFormat="1" ht="22.5" customHeight="1" x14ac:dyDescent="0.3">
      <c r="B42" s="214"/>
      <c r="C42" s="215"/>
    </row>
    <row r="43" spans="1:13" s="213" customFormat="1" ht="22.5" customHeight="1" x14ac:dyDescent="0.3">
      <c r="B43" s="214"/>
      <c r="C43" s="215"/>
    </row>
    <row r="44" spans="1:13" ht="22.5" customHeight="1" x14ac:dyDescent="0.35"/>
    <row r="45" spans="1:13" ht="22.5" customHeight="1" x14ac:dyDescent="0.35"/>
    <row r="46" spans="1:13" s="213" customFormat="1" ht="22.5" customHeight="1" x14ac:dyDescent="0.3">
      <c r="B46" s="214"/>
      <c r="C46" s="215"/>
    </row>
    <row r="47" spans="1:13" s="213" customFormat="1" ht="22.5" customHeight="1" x14ac:dyDescent="0.3">
      <c r="B47" s="214"/>
      <c r="C47" s="215"/>
    </row>
    <row r="48" spans="1:13" s="213" customFormat="1" ht="22.5" customHeight="1" x14ac:dyDescent="0.3">
      <c r="B48" s="214"/>
      <c r="C48" s="215"/>
    </row>
    <row r="49" spans="2:16" s="213" customFormat="1" ht="22.5" customHeight="1" x14ac:dyDescent="0.3">
      <c r="B49" s="214"/>
      <c r="C49" s="215"/>
    </row>
    <row r="50" spans="2:16" s="213" customFormat="1" ht="22.5" customHeight="1" x14ac:dyDescent="0.3">
      <c r="B50" s="214"/>
      <c r="C50" s="215"/>
    </row>
    <row r="51" spans="2:16" s="213" customFormat="1" ht="22.5" customHeight="1" x14ac:dyDescent="0.3">
      <c r="B51" s="214"/>
      <c r="C51" s="215"/>
    </row>
    <row r="52" spans="2:16" s="213" customFormat="1" ht="22.5" customHeight="1" x14ac:dyDescent="0.3">
      <c r="B52" s="214"/>
      <c r="C52" s="215"/>
    </row>
    <row r="53" spans="2:16" s="213" customFormat="1" ht="22.5" customHeight="1" x14ac:dyDescent="0.3">
      <c r="B53" s="214"/>
      <c r="C53" s="215"/>
    </row>
    <row r="54" spans="2:16" s="213" customFormat="1" ht="22.5" customHeight="1" x14ac:dyDescent="0.3">
      <c r="B54" s="214"/>
      <c r="C54" s="215"/>
    </row>
    <row r="55" spans="2:16" s="213" customFormat="1" ht="22.5" customHeight="1" x14ac:dyDescent="0.3">
      <c r="B55" s="214"/>
      <c r="C55" s="215"/>
    </row>
    <row r="56" spans="2:16" s="213" customFormat="1" ht="22.5" customHeight="1" x14ac:dyDescent="0.3">
      <c r="B56" s="214"/>
      <c r="C56" s="215"/>
    </row>
    <row r="57" spans="2:16" s="213" customFormat="1" ht="22.5" customHeight="1" x14ac:dyDescent="0.3">
      <c r="B57" s="214"/>
      <c r="C57" s="215"/>
    </row>
    <row r="58" spans="2:16" s="213" customFormat="1" ht="22.5" customHeight="1" x14ac:dyDescent="0.3">
      <c r="B58" s="214"/>
      <c r="C58" s="215"/>
      <c r="O58" s="213">
        <v>18749719.399999999</v>
      </c>
      <c r="P58" s="213" t="e">
        <f>#REF!-O58</f>
        <v>#REF!</v>
      </c>
    </row>
    <row r="59" spans="2:16" s="213" customFormat="1" ht="22.5" customHeight="1" x14ac:dyDescent="0.3">
      <c r="B59" s="214"/>
      <c r="C59" s="215"/>
    </row>
    <row r="60" spans="2:16" s="213" customFormat="1" ht="22.5" customHeight="1" x14ac:dyDescent="0.3">
      <c r="B60" s="214"/>
      <c r="C60" s="215"/>
    </row>
    <row r="61" spans="2:16" s="213" customFormat="1" ht="22.5" customHeight="1" x14ac:dyDescent="0.3">
      <c r="B61" s="214"/>
      <c r="C61" s="215"/>
    </row>
    <row r="62" spans="2:16" s="213" customFormat="1" ht="22.5" customHeight="1" x14ac:dyDescent="0.3">
      <c r="B62" s="214"/>
      <c r="C62" s="215"/>
    </row>
    <row r="63" spans="2:16" ht="22.5" customHeight="1" x14ac:dyDescent="0.35"/>
    <row r="64" spans="2:16" ht="22.5" customHeight="1" x14ac:dyDescent="0.35"/>
  </sheetData>
  <mergeCells count="12">
    <mergeCell ref="M3:M5"/>
    <mergeCell ref="A1:M1"/>
    <mergeCell ref="A2:L2"/>
    <mergeCell ref="A3:A5"/>
    <mergeCell ref="B3:B5"/>
    <mergeCell ref="C3:C5"/>
    <mergeCell ref="D3:D5"/>
    <mergeCell ref="E3:L3"/>
    <mergeCell ref="E4:F4"/>
    <mergeCell ref="G4:H4"/>
    <mergeCell ref="I4:J4"/>
    <mergeCell ref="K4:L4"/>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5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M50"/>
  <sheetViews>
    <sheetView view="pageBreakPreview" zoomScale="80" zoomScaleNormal="80" zoomScaleSheetLayoutView="75" workbookViewId="0">
      <selection sqref="A1:M1"/>
    </sheetView>
  </sheetViews>
  <sheetFormatPr defaultColWidth="7.75" defaultRowHeight="16.5" x14ac:dyDescent="0.3"/>
  <cols>
    <col min="1" max="1" width="9.75" style="29" customWidth="1"/>
    <col min="2" max="2" width="38.375" style="27" customWidth="1"/>
    <col min="3" max="3" width="38.375" style="30" customWidth="1"/>
    <col min="4" max="4" width="5.25" style="29" customWidth="1"/>
    <col min="5" max="5" width="8.25" style="29" customWidth="1"/>
    <col min="6" max="13" width="15" style="27" customWidth="1"/>
    <col min="14" max="16384" width="7.75" style="220"/>
  </cols>
  <sheetData>
    <row r="1" spans="1:13" ht="50.25" customHeight="1" x14ac:dyDescent="0.3">
      <c r="A1" s="594" t="s">
        <v>46</v>
      </c>
      <c r="B1" s="594"/>
      <c r="C1" s="594"/>
      <c r="D1" s="594"/>
      <c r="E1" s="594"/>
      <c r="F1" s="594"/>
      <c r="G1" s="594"/>
      <c r="H1" s="594"/>
      <c r="I1" s="594"/>
      <c r="J1" s="594"/>
      <c r="K1" s="594"/>
      <c r="L1" s="594"/>
      <c r="M1" s="594"/>
    </row>
    <row r="2" spans="1:13" x14ac:dyDescent="0.3">
      <c r="A2" s="595" t="str">
        <f>갑지!B6</f>
        <v>□ 사  업  명 : 동양중학교 진입로 도로열선 관급자재 구매설치</v>
      </c>
      <c r="B2" s="595"/>
      <c r="C2" s="595"/>
      <c r="D2" s="595"/>
      <c r="E2" s="595"/>
      <c r="F2" s="595"/>
      <c r="G2" s="595"/>
      <c r="H2" s="595"/>
      <c r="I2" s="595"/>
      <c r="J2" s="595"/>
      <c r="K2" s="595"/>
      <c r="L2" s="595"/>
      <c r="M2" s="595"/>
    </row>
    <row r="3" spans="1:13" s="27" customFormat="1" x14ac:dyDescent="0.3">
      <c r="A3" s="596" t="s">
        <v>52</v>
      </c>
      <c r="B3" s="596"/>
      <c r="C3" s="597" t="s">
        <v>35</v>
      </c>
      <c r="D3" s="596" t="s">
        <v>183</v>
      </c>
      <c r="E3" s="596" t="s">
        <v>176</v>
      </c>
      <c r="F3" s="598" t="s">
        <v>423</v>
      </c>
      <c r="G3" s="598"/>
      <c r="H3" s="598"/>
      <c r="I3" s="598"/>
      <c r="J3" s="598"/>
      <c r="K3" s="598"/>
      <c r="L3" s="598"/>
      <c r="M3" s="598"/>
    </row>
    <row r="4" spans="1:13" s="27" customFormat="1" ht="17.25" x14ac:dyDescent="0.3">
      <c r="A4" s="596"/>
      <c r="B4" s="596"/>
      <c r="C4" s="597"/>
      <c r="D4" s="596"/>
      <c r="E4" s="596"/>
      <c r="F4" s="599" t="s">
        <v>70</v>
      </c>
      <c r="G4" s="599"/>
      <c r="H4" s="599" t="s">
        <v>85</v>
      </c>
      <c r="I4" s="599"/>
      <c r="J4" s="599" t="s">
        <v>53</v>
      </c>
      <c r="K4" s="599"/>
      <c r="L4" s="596" t="s">
        <v>36</v>
      </c>
      <c r="M4" s="596"/>
    </row>
    <row r="5" spans="1:13" s="27" customFormat="1" x14ac:dyDescent="0.3">
      <c r="A5" s="596"/>
      <c r="B5" s="596"/>
      <c r="C5" s="597"/>
      <c r="D5" s="596"/>
      <c r="E5" s="596"/>
      <c r="F5" s="177" t="s">
        <v>84</v>
      </c>
      <c r="G5" s="177" t="s">
        <v>71</v>
      </c>
      <c r="H5" s="177" t="s">
        <v>84</v>
      </c>
      <c r="I5" s="177" t="s">
        <v>71</v>
      </c>
      <c r="J5" s="177" t="s">
        <v>84</v>
      </c>
      <c r="K5" s="177" t="s">
        <v>71</v>
      </c>
      <c r="L5" s="177" t="s">
        <v>84</v>
      </c>
      <c r="M5" s="177" t="s">
        <v>71</v>
      </c>
    </row>
    <row r="6" spans="1:13" s="27" customFormat="1" ht="28.5" customHeight="1" x14ac:dyDescent="0.3">
      <c r="A6" s="226" t="s">
        <v>470</v>
      </c>
      <c r="B6" s="221" t="str">
        <f>일위대가!B6</f>
        <v>스노우멜팅케이블 신설</v>
      </c>
      <c r="C6" s="227" t="str">
        <f>일위대가!C6</f>
        <v>DW40W110S</v>
      </c>
      <c r="D6" s="222" t="str">
        <f>일위대가!D6</f>
        <v>M</v>
      </c>
      <c r="E6" s="222">
        <v>1</v>
      </c>
      <c r="F6" s="223">
        <f>일위대가!G11</f>
        <v>14100</v>
      </c>
      <c r="G6" s="223">
        <f>E6*F6</f>
        <v>14100</v>
      </c>
      <c r="H6" s="223">
        <f>일위대가!I11</f>
        <v>5708.2</v>
      </c>
      <c r="I6" s="223">
        <f>E6*H6</f>
        <v>5708.2</v>
      </c>
      <c r="J6" s="223"/>
      <c r="K6" s="223"/>
      <c r="L6" s="223">
        <f>F6+H6+J6</f>
        <v>19808.2</v>
      </c>
      <c r="M6" s="224">
        <f>G6+I6+K6</f>
        <v>19808.2</v>
      </c>
    </row>
    <row r="7" spans="1:13" s="27" customFormat="1" ht="28.5" customHeight="1" x14ac:dyDescent="0.3">
      <c r="A7" s="226" t="s">
        <v>451</v>
      </c>
      <c r="B7" s="221" t="str">
        <f>일위대가!B13</f>
        <v>COLDLEAD KIT 신설</v>
      </c>
      <c r="C7" s="221" t="str">
        <f>일위대가!C13</f>
        <v>방습,절연키트</v>
      </c>
      <c r="D7" s="225" t="str">
        <f>일위대가!D13</f>
        <v>SET</v>
      </c>
      <c r="E7" s="222">
        <v>1</v>
      </c>
      <c r="F7" s="223">
        <f>일위대가!G18</f>
        <v>65000</v>
      </c>
      <c r="G7" s="223">
        <f t="shared" ref="G7" si="0">E7*F7</f>
        <v>65000</v>
      </c>
      <c r="H7" s="223">
        <f>일위대가!I18</f>
        <v>3163.2</v>
      </c>
      <c r="I7" s="223">
        <f t="shared" ref="I7" si="1">E7*H7</f>
        <v>3163.2</v>
      </c>
      <c r="J7" s="223"/>
      <c r="K7" s="223"/>
      <c r="L7" s="223">
        <f t="shared" ref="L7" si="2">F7+H7+J7</f>
        <v>68163.199999999997</v>
      </c>
      <c r="M7" s="224">
        <f t="shared" ref="M7" si="3">G7+I7+K7</f>
        <v>68163.199999999997</v>
      </c>
    </row>
    <row r="8" spans="1:13" s="27" customFormat="1" ht="28.5" customHeight="1" x14ac:dyDescent="0.3">
      <c r="A8" s="226" t="s">
        <v>452</v>
      </c>
      <c r="B8" s="221" t="str">
        <f>일위대가!B20</f>
        <v>난연전력케이블(0.6/1KV) 신설</v>
      </c>
      <c r="C8" s="337" t="s">
        <v>621</v>
      </c>
      <c r="D8" s="225" t="str">
        <f>일위대가!D20</f>
        <v>M</v>
      </c>
      <c r="E8" s="222">
        <v>1</v>
      </c>
      <c r="F8" s="223">
        <f>일위대가!G26</f>
        <v>1239</v>
      </c>
      <c r="G8" s="223">
        <f t="shared" ref="G8:G13" si="4">E8*F8</f>
        <v>1239</v>
      </c>
      <c r="H8" s="223">
        <f>일위대가!I26</f>
        <v>1714.3000000000002</v>
      </c>
      <c r="I8" s="223">
        <f t="shared" ref="I8:I13" si="5">E8*H8</f>
        <v>1714.3000000000002</v>
      </c>
      <c r="J8" s="223"/>
      <c r="K8" s="223"/>
      <c r="L8" s="223">
        <f t="shared" ref="L8:M13" si="6">F8+H8+J8</f>
        <v>2953.3</v>
      </c>
      <c r="M8" s="224">
        <f t="shared" si="6"/>
        <v>2953.3</v>
      </c>
    </row>
    <row r="9" spans="1:13" s="27" customFormat="1" ht="28.5" customHeight="1" x14ac:dyDescent="0.3">
      <c r="A9" s="226" t="s">
        <v>541</v>
      </c>
      <c r="B9" s="221" t="str">
        <f>일위대가!B28</f>
        <v>간선용전선관 신설</v>
      </c>
      <c r="C9" s="337" t="s">
        <v>622</v>
      </c>
      <c r="D9" s="222" t="str">
        <f>일위대가!D28</f>
        <v>M</v>
      </c>
      <c r="E9" s="222">
        <v>1</v>
      </c>
      <c r="F9" s="223">
        <f>일위대가!G34</f>
        <v>1000</v>
      </c>
      <c r="G9" s="223">
        <f t="shared" si="4"/>
        <v>1000</v>
      </c>
      <c r="H9" s="223">
        <f>일위대가!I34</f>
        <v>14574.7</v>
      </c>
      <c r="I9" s="223">
        <f t="shared" si="5"/>
        <v>14574.7</v>
      </c>
      <c r="J9" s="223"/>
      <c r="K9" s="223"/>
      <c r="L9" s="223">
        <f t="shared" si="6"/>
        <v>15574.7</v>
      </c>
      <c r="M9" s="224">
        <f t="shared" si="6"/>
        <v>15574.7</v>
      </c>
    </row>
    <row r="10" spans="1:13" s="27" customFormat="1" ht="28.5" customHeight="1" x14ac:dyDescent="0.3">
      <c r="A10" s="226" t="s">
        <v>543</v>
      </c>
      <c r="B10" s="223" t="str">
        <f>일위대가!B36</f>
        <v>파상형경질폴리에틸렌전선관 신설</v>
      </c>
      <c r="C10" s="337" t="s">
        <v>745</v>
      </c>
      <c r="D10" s="222" t="str">
        <f>일위대가!D36</f>
        <v>M</v>
      </c>
      <c r="E10" s="222">
        <v>1</v>
      </c>
      <c r="F10" s="223">
        <f>일위대가!G42</f>
        <v>1450</v>
      </c>
      <c r="G10" s="223">
        <f t="shared" si="4"/>
        <v>1450</v>
      </c>
      <c r="H10" s="223">
        <f>일위대가!I42</f>
        <v>8103.1</v>
      </c>
      <c r="I10" s="223">
        <f t="shared" si="5"/>
        <v>8103.1</v>
      </c>
      <c r="J10" s="223"/>
      <c r="K10" s="223"/>
      <c r="L10" s="223">
        <f t="shared" si="6"/>
        <v>9553.1</v>
      </c>
      <c r="M10" s="224">
        <f t="shared" si="6"/>
        <v>9553.1</v>
      </c>
    </row>
    <row r="11" spans="1:13" s="27" customFormat="1" ht="28.5" customHeight="1" x14ac:dyDescent="0.3">
      <c r="A11" s="226" t="s">
        <v>545</v>
      </c>
      <c r="B11" s="223" t="str">
        <f>일위대가!B46</f>
        <v>노면자동센서KIT 신설</v>
      </c>
      <c r="C11" s="221" t="str">
        <f>일위대가!C46</f>
        <v>EP-SMC300S 매립형</v>
      </c>
      <c r="D11" s="222" t="str">
        <f>일위대가!D46</f>
        <v>SET</v>
      </c>
      <c r="E11" s="222">
        <v>1</v>
      </c>
      <c r="F11" s="223">
        <f>일위대가!G53</f>
        <v>1200000</v>
      </c>
      <c r="G11" s="223">
        <f t="shared" si="4"/>
        <v>1200000</v>
      </c>
      <c r="H11" s="223">
        <f>일위대가!I53</f>
        <v>808342.5</v>
      </c>
      <c r="I11" s="223">
        <f t="shared" si="5"/>
        <v>808342.5</v>
      </c>
      <c r="J11" s="223"/>
      <c r="K11" s="223"/>
      <c r="L11" s="223">
        <f t="shared" si="6"/>
        <v>2008342.5</v>
      </c>
      <c r="M11" s="224">
        <f t="shared" si="6"/>
        <v>2008342.5</v>
      </c>
    </row>
    <row r="12" spans="1:13" s="27" customFormat="1" ht="28.5" customHeight="1" x14ac:dyDescent="0.3">
      <c r="A12" s="226" t="s">
        <v>505</v>
      </c>
      <c r="B12" s="223" t="str">
        <f>일위대가!B55</f>
        <v>대기자동센서KIT 신설</v>
      </c>
      <c r="C12" s="221" t="str">
        <f>일위대가!C55</f>
        <v>NTC-10K 매립형</v>
      </c>
      <c r="D12" s="221" t="str">
        <f>일위대가!D55</f>
        <v>SET</v>
      </c>
      <c r="E12" s="222">
        <v>1</v>
      </c>
      <c r="F12" s="223">
        <f>일위대가!G62</f>
        <v>1300000</v>
      </c>
      <c r="G12" s="223">
        <f t="shared" ref="G12" si="7">E12*F12</f>
        <v>1300000</v>
      </c>
      <c r="H12" s="223">
        <f>일위대가!I62</f>
        <v>808342.5</v>
      </c>
      <c r="I12" s="223">
        <f t="shared" ref="I12" si="8">E12*H12</f>
        <v>808342.5</v>
      </c>
      <c r="J12" s="223"/>
      <c r="K12" s="223"/>
      <c r="L12" s="223">
        <f t="shared" ref="L12" si="9">F12+H12+J12</f>
        <v>2108342.5</v>
      </c>
      <c r="M12" s="224">
        <f t="shared" ref="M12" si="10">G12+I12+K12</f>
        <v>2108342.5</v>
      </c>
    </row>
    <row r="13" spans="1:13" s="27" customFormat="1" ht="28.5" customHeight="1" x14ac:dyDescent="0.3">
      <c r="A13" s="226" t="s">
        <v>502</v>
      </c>
      <c r="B13" s="348" t="str">
        <f>일위대가!B64</f>
        <v xml:space="preserve"> 무인자동제어반 SMP-1 신설</v>
      </c>
      <c r="C13" s="349" t="str">
        <f>일위대가!C64</f>
        <v xml:space="preserve"> 380V 15.60KW SUS304 옥외자립</v>
      </c>
      <c r="D13" s="222" t="str">
        <f>일위대가!D64</f>
        <v>대</v>
      </c>
      <c r="E13" s="222">
        <v>1</v>
      </c>
      <c r="F13" s="223">
        <f>일위대가!G70</f>
        <v>2400000</v>
      </c>
      <c r="G13" s="223">
        <f t="shared" si="4"/>
        <v>2400000</v>
      </c>
      <c r="H13" s="223">
        <f>일위대가!I70</f>
        <v>1458780.9000000001</v>
      </c>
      <c r="I13" s="223">
        <f t="shared" si="5"/>
        <v>1458780.9000000001</v>
      </c>
      <c r="J13" s="223"/>
      <c r="K13" s="223"/>
      <c r="L13" s="223">
        <f t="shared" si="6"/>
        <v>3858780.9000000004</v>
      </c>
      <c r="M13" s="224">
        <f t="shared" si="6"/>
        <v>3858780.9000000004</v>
      </c>
    </row>
    <row r="14" spans="1:13" s="27" customFormat="1" ht="28.5" customHeight="1" x14ac:dyDescent="0.3">
      <c r="A14" s="226" t="s">
        <v>548</v>
      </c>
      <c r="B14" s="348" t="str">
        <f>일위대가!B72</f>
        <v xml:space="preserve"> 무인자동제어반 SMP-2 신설</v>
      </c>
      <c r="C14" s="349" t="str">
        <f>일위대가!C72</f>
        <v xml:space="preserve"> 380V 12.92KW SUS304 옥외자립</v>
      </c>
      <c r="D14" s="279" t="s">
        <v>193</v>
      </c>
      <c r="E14" s="222">
        <v>1</v>
      </c>
      <c r="F14" s="223">
        <f>일위대가!G78</f>
        <v>2200000</v>
      </c>
      <c r="G14" s="223">
        <f t="shared" ref="G14" si="11">E14*F14</f>
        <v>2200000</v>
      </c>
      <c r="H14" s="223">
        <f>일위대가!I78</f>
        <v>1458780.9000000001</v>
      </c>
      <c r="I14" s="223">
        <f t="shared" ref="I14" si="12">E14*H14</f>
        <v>1458780.9000000001</v>
      </c>
      <c r="J14" s="223"/>
      <c r="K14" s="223"/>
      <c r="L14" s="223">
        <f t="shared" ref="L14" si="13">F14+H14+J14</f>
        <v>3658780.9000000004</v>
      </c>
      <c r="M14" s="224">
        <f t="shared" ref="M14" si="14">G14+I14+K14</f>
        <v>3658780.9000000004</v>
      </c>
    </row>
    <row r="15" spans="1:13" s="27" customFormat="1" ht="28.5" customHeight="1" x14ac:dyDescent="0.3">
      <c r="A15" s="226" t="s">
        <v>503</v>
      </c>
      <c r="B15" s="221" t="str">
        <f>일위대가!B86</f>
        <v>접지동봉 신설</v>
      </c>
      <c r="C15" s="227" t="str">
        <f>일위대가!C86</f>
        <v>14￠×1000L</v>
      </c>
      <c r="D15" s="222" t="str">
        <f>일위대가!D86</f>
        <v>EA</v>
      </c>
      <c r="E15" s="222">
        <v>1</v>
      </c>
      <c r="F15" s="223">
        <f>일위대가!G92</f>
        <v>6500</v>
      </c>
      <c r="G15" s="223">
        <f>E15*F15</f>
        <v>6500</v>
      </c>
      <c r="H15" s="223">
        <f>일위대가!I92</f>
        <v>100095.79999999999</v>
      </c>
      <c r="I15" s="223">
        <f>E15*H15</f>
        <v>100095.79999999999</v>
      </c>
      <c r="J15" s="223"/>
      <c r="K15" s="223"/>
      <c r="L15" s="223">
        <f t="shared" ref="L15:L16" si="15">F15+H15+K15</f>
        <v>106595.79999999999</v>
      </c>
      <c r="M15" s="224">
        <f>E15*L15</f>
        <v>106595.79999999999</v>
      </c>
    </row>
    <row r="16" spans="1:13" s="27" customFormat="1" ht="28.5" customHeight="1" x14ac:dyDescent="0.3">
      <c r="A16" s="226" t="s">
        <v>738</v>
      </c>
      <c r="B16" s="221" t="str">
        <f>일위대가!B94</f>
        <v>판넬기초(BASE) 신설</v>
      </c>
      <c r="C16" s="221" t="str">
        <f>일위대가!C94</f>
        <v>1350×600×350이상(제작)</v>
      </c>
      <c r="D16" s="225" t="str">
        <f>일위대가!D94</f>
        <v>개소</v>
      </c>
      <c r="E16" s="222">
        <v>1</v>
      </c>
      <c r="F16" s="223">
        <f>일위대가!G99</f>
        <v>650000</v>
      </c>
      <c r="G16" s="223">
        <f t="shared" ref="G16:G21" si="16">E16*F16</f>
        <v>650000</v>
      </c>
      <c r="H16" s="223">
        <f>일위대가!I99</f>
        <v>6538.5</v>
      </c>
      <c r="I16" s="223">
        <f t="shared" ref="I16:I19" si="17">E16*H16</f>
        <v>6538.5</v>
      </c>
      <c r="J16" s="223"/>
      <c r="K16" s="223"/>
      <c r="L16" s="223">
        <f t="shared" si="15"/>
        <v>656538.5</v>
      </c>
      <c r="M16" s="224">
        <f>E16*L16</f>
        <v>656538.5</v>
      </c>
    </row>
    <row r="17" spans="1:13" s="27" customFormat="1" ht="28.5" customHeight="1" x14ac:dyDescent="0.3">
      <c r="A17" s="226" t="s">
        <v>504</v>
      </c>
      <c r="B17" s="221" t="str">
        <f>일위대가!B101</f>
        <v>IoT원격제어시스템 신설</v>
      </c>
      <c r="C17" s="221" t="str">
        <f>일위대가!C101</f>
        <v>절전형스마트시스템 V1.0, S/W포함</v>
      </c>
      <c r="D17" s="221" t="str">
        <f>일위대가!D101</f>
        <v>SET</v>
      </c>
      <c r="E17" s="222">
        <v>1</v>
      </c>
      <c r="F17" s="223">
        <f>일위대가!G109</f>
        <v>6400000</v>
      </c>
      <c r="G17" s="223">
        <f t="shared" ref="G17" si="18">E17*F17</f>
        <v>6400000</v>
      </c>
      <c r="H17" s="223">
        <f>일위대가!I109</f>
        <v>1541216.4</v>
      </c>
      <c r="I17" s="223">
        <f t="shared" ref="I17" si="19">E17*H17</f>
        <v>1541216.4</v>
      </c>
      <c r="J17" s="223"/>
      <c r="K17" s="223"/>
      <c r="L17" s="223">
        <f t="shared" ref="L17" si="20">F17+H17+K17</f>
        <v>7941216.4000000004</v>
      </c>
      <c r="M17" s="224">
        <f>E17*L17</f>
        <v>7941216.4000000004</v>
      </c>
    </row>
    <row r="18" spans="1:13" s="27" customFormat="1" ht="28.5" customHeight="1" x14ac:dyDescent="0.3">
      <c r="A18" s="226" t="s">
        <v>652</v>
      </c>
      <c r="B18" s="398" t="str">
        <f>일위대가!B111</f>
        <v>도로 홈파기(컷팅)</v>
      </c>
      <c r="C18" s="398" t="str">
        <f>일위대가!C111</f>
        <v>W10×D50mm 건식컷팅</v>
      </c>
      <c r="D18" s="399" t="str">
        <f>일위대가!D111</f>
        <v>M</v>
      </c>
      <c r="E18" s="399">
        <v>1</v>
      </c>
      <c r="F18" s="400">
        <f>일위대가!G115</f>
        <v>1138</v>
      </c>
      <c r="G18" s="400">
        <f t="shared" si="16"/>
        <v>1138</v>
      </c>
      <c r="H18" s="400">
        <f>일위대가!I115</f>
        <v>4455</v>
      </c>
      <c r="I18" s="400">
        <f t="shared" si="17"/>
        <v>4455</v>
      </c>
      <c r="J18" s="400">
        <f>일위대가!K115</f>
        <v>129</v>
      </c>
      <c r="K18" s="400">
        <f>E18*J18</f>
        <v>129</v>
      </c>
      <c r="L18" s="400">
        <f>F18+H18+K18</f>
        <v>5722</v>
      </c>
      <c r="M18" s="401">
        <f>E18*L18</f>
        <v>5722</v>
      </c>
    </row>
    <row r="19" spans="1:13" s="27" customFormat="1" ht="28.5" customHeight="1" x14ac:dyDescent="0.3">
      <c r="A19" s="226" t="s">
        <v>602</v>
      </c>
      <c r="B19" s="400" t="str">
        <f>일위대가!B126</f>
        <v>도로 홈되메우기</v>
      </c>
      <c r="C19" s="398" t="str">
        <f>일위대가!C126</f>
        <v>록하드 도로보수재 25KG/포</v>
      </c>
      <c r="D19" s="399" t="str">
        <f>일위대가!D126</f>
        <v>M</v>
      </c>
      <c r="E19" s="399">
        <v>1</v>
      </c>
      <c r="F19" s="400">
        <f>일위대가!G133</f>
        <v>588</v>
      </c>
      <c r="G19" s="400">
        <f t="shared" si="16"/>
        <v>588</v>
      </c>
      <c r="H19" s="400">
        <f>일위대가!I133</f>
        <v>5600.7999999999993</v>
      </c>
      <c r="I19" s="400">
        <f t="shared" si="17"/>
        <v>5600.7999999999993</v>
      </c>
      <c r="J19" s="400"/>
      <c r="K19" s="400"/>
      <c r="L19" s="400">
        <f>F19+H19+K19</f>
        <v>6188.7999999999993</v>
      </c>
      <c r="M19" s="401">
        <f t="shared" ref="M19" si="21">E19*L19</f>
        <v>6188.7999999999993</v>
      </c>
    </row>
    <row r="20" spans="1:13" s="27" customFormat="1" ht="28.5" customHeight="1" x14ac:dyDescent="0.3">
      <c r="A20" s="226" t="s">
        <v>603</v>
      </c>
      <c r="B20" s="223" t="str">
        <f>일위대가!B135</f>
        <v>공사안내표지판</v>
      </c>
      <c r="C20" s="221" t="str">
        <f>일위대가!C135</f>
        <v>대형</v>
      </c>
      <c r="D20" s="222" t="str">
        <f>일위대가!D135</f>
        <v>EA</v>
      </c>
      <c r="E20" s="222">
        <v>1</v>
      </c>
      <c r="F20" s="223">
        <f>일위대가!G138</f>
        <v>120000</v>
      </c>
      <c r="G20" s="223">
        <f t="shared" si="16"/>
        <v>120000</v>
      </c>
      <c r="H20" s="305" t="str">
        <f>일위대가!H137</f>
        <v>6,000</v>
      </c>
      <c r="I20" s="223">
        <f>E20*H20</f>
        <v>6000</v>
      </c>
      <c r="J20" s="223"/>
      <c r="K20" s="223"/>
      <c r="L20" s="223">
        <f>F20+H20+K20</f>
        <v>126000</v>
      </c>
      <c r="M20" s="224">
        <f>E20*L20</f>
        <v>126000</v>
      </c>
    </row>
    <row r="21" spans="1:13" s="27" customFormat="1" ht="28.5" customHeight="1" x14ac:dyDescent="0.3">
      <c r="A21" s="740" t="s">
        <v>604</v>
      </c>
      <c r="B21" s="741" t="str">
        <f>일위대가!B140</f>
        <v>교통안내표지판</v>
      </c>
      <c r="C21" s="742" t="str">
        <f>일위대가!C140</f>
        <v>소형</v>
      </c>
      <c r="D21" s="743" t="str">
        <f>일위대가!D140</f>
        <v>EA</v>
      </c>
      <c r="E21" s="743">
        <v>1</v>
      </c>
      <c r="F21" s="741">
        <f>일위대가!G143</f>
        <v>12000</v>
      </c>
      <c r="G21" s="741">
        <f t="shared" si="16"/>
        <v>12000</v>
      </c>
      <c r="H21" s="741">
        <f>일위대가!I143</f>
        <v>600</v>
      </c>
      <c r="I21" s="741">
        <f>E21*H21</f>
        <v>600</v>
      </c>
      <c r="J21" s="741"/>
      <c r="K21" s="741"/>
      <c r="L21" s="741">
        <f>F21+H21+K21</f>
        <v>12600</v>
      </c>
      <c r="M21" s="744">
        <f>E21*L21</f>
        <v>12600</v>
      </c>
    </row>
    <row r="22" spans="1:13" s="27" customFormat="1" ht="28.5" customHeight="1" x14ac:dyDescent="0.3">
      <c r="A22" s="745"/>
      <c r="B22" s="223"/>
      <c r="C22" s="746"/>
      <c r="D22" s="222"/>
      <c r="E22" s="222"/>
      <c r="F22" s="223"/>
      <c r="G22" s="223"/>
      <c r="H22" s="223"/>
      <c r="I22" s="223"/>
      <c r="J22" s="223"/>
      <c r="K22" s="223"/>
      <c r="L22" s="223"/>
      <c r="M22" s="224"/>
    </row>
    <row r="23" spans="1:13" ht="28.5" customHeight="1" x14ac:dyDescent="0.3">
      <c r="A23" s="745"/>
      <c r="B23" s="223"/>
      <c r="C23" s="746"/>
      <c r="D23" s="222"/>
      <c r="E23" s="222"/>
      <c r="F23" s="223"/>
      <c r="G23" s="223"/>
      <c r="H23" s="223"/>
      <c r="I23" s="223"/>
      <c r="J23" s="223"/>
      <c r="K23" s="223"/>
      <c r="L23" s="223"/>
      <c r="M23" s="224"/>
    </row>
    <row r="24" spans="1:13" ht="28.5" customHeight="1" x14ac:dyDescent="0.3">
      <c r="A24" s="745"/>
      <c r="B24" s="223"/>
      <c r="C24" s="746"/>
      <c r="D24" s="222"/>
      <c r="E24" s="222"/>
      <c r="F24" s="223"/>
      <c r="G24" s="223"/>
      <c r="H24" s="223"/>
      <c r="I24" s="223"/>
      <c r="J24" s="223"/>
      <c r="K24" s="223"/>
      <c r="L24" s="223"/>
      <c r="M24" s="224"/>
    </row>
    <row r="25" spans="1:13" ht="28.5" customHeight="1" x14ac:dyDescent="0.3">
      <c r="A25" s="745"/>
      <c r="B25" s="223"/>
      <c r="C25" s="746"/>
      <c r="D25" s="222"/>
      <c r="E25" s="222"/>
      <c r="F25" s="223"/>
      <c r="G25" s="223"/>
      <c r="H25" s="223"/>
      <c r="I25" s="223"/>
      <c r="J25" s="223"/>
      <c r="K25" s="223"/>
      <c r="L25" s="223"/>
      <c r="M25" s="224"/>
    </row>
    <row r="26" spans="1:13" ht="28.5" customHeight="1" x14ac:dyDescent="0.3">
      <c r="A26" s="745"/>
      <c r="B26" s="223"/>
      <c r="C26" s="746"/>
      <c r="D26" s="222"/>
      <c r="E26" s="222"/>
      <c r="F26" s="223"/>
      <c r="G26" s="223"/>
      <c r="H26" s="223"/>
      <c r="I26" s="223"/>
      <c r="J26" s="223"/>
      <c r="K26" s="223"/>
      <c r="L26" s="223"/>
      <c r="M26" s="224"/>
    </row>
    <row r="27" spans="1:13" ht="28.5" customHeight="1" x14ac:dyDescent="0.3">
      <c r="A27" s="745"/>
      <c r="B27" s="223"/>
      <c r="C27" s="746"/>
      <c r="D27" s="222"/>
      <c r="E27" s="222"/>
      <c r="F27" s="223"/>
      <c r="G27" s="223"/>
      <c r="H27" s="223"/>
      <c r="I27" s="223"/>
      <c r="J27" s="223"/>
      <c r="K27" s="223"/>
      <c r="L27" s="223"/>
      <c r="M27" s="224"/>
    </row>
    <row r="28" spans="1:13" ht="28.5" customHeight="1" x14ac:dyDescent="0.3">
      <c r="A28" s="745"/>
      <c r="B28" s="223"/>
      <c r="C28" s="746"/>
      <c r="D28" s="222"/>
      <c r="E28" s="222"/>
      <c r="F28" s="223"/>
      <c r="G28" s="223"/>
      <c r="H28" s="223"/>
      <c r="I28" s="223"/>
      <c r="J28" s="223"/>
      <c r="K28" s="223"/>
      <c r="L28" s="223"/>
      <c r="M28" s="224"/>
    </row>
    <row r="29" spans="1:13" ht="28.5" customHeight="1" x14ac:dyDescent="0.3">
      <c r="A29" s="745"/>
      <c r="B29" s="223"/>
      <c r="C29" s="746"/>
      <c r="D29" s="222"/>
      <c r="E29" s="222"/>
      <c r="F29" s="223"/>
      <c r="G29" s="223"/>
      <c r="H29" s="223"/>
      <c r="I29" s="223"/>
      <c r="J29" s="223"/>
      <c r="K29" s="223"/>
      <c r="L29" s="223"/>
      <c r="M29" s="224"/>
    </row>
    <row r="30" spans="1:13" ht="28.5" customHeight="1" x14ac:dyDescent="0.3">
      <c r="A30" s="745"/>
      <c r="B30" s="223"/>
      <c r="C30" s="746"/>
      <c r="D30" s="222"/>
      <c r="E30" s="222"/>
      <c r="F30" s="223"/>
      <c r="G30" s="223"/>
      <c r="H30" s="223"/>
      <c r="I30" s="223"/>
      <c r="J30" s="223"/>
      <c r="K30" s="223"/>
      <c r="L30" s="223"/>
      <c r="M30" s="224"/>
    </row>
    <row r="31" spans="1:13" ht="28.5" customHeight="1" x14ac:dyDescent="0.3">
      <c r="A31" s="745"/>
      <c r="B31" s="223"/>
      <c r="C31" s="746"/>
      <c r="D31" s="222"/>
      <c r="E31" s="222"/>
      <c r="F31" s="223"/>
      <c r="G31" s="223"/>
      <c r="H31" s="223"/>
      <c r="I31" s="223"/>
      <c r="J31" s="223"/>
      <c r="K31" s="223"/>
      <c r="L31" s="223"/>
      <c r="M31" s="224"/>
    </row>
    <row r="32" spans="1:13" ht="28.5" customHeight="1" x14ac:dyDescent="0.3">
      <c r="A32" s="747"/>
      <c r="B32" s="302"/>
      <c r="C32" s="748"/>
      <c r="D32" s="303"/>
      <c r="E32" s="303"/>
      <c r="F32" s="302"/>
      <c r="G32" s="302"/>
      <c r="H32" s="302"/>
      <c r="I32" s="302"/>
      <c r="J32" s="302"/>
      <c r="K32" s="302"/>
      <c r="L32" s="302"/>
      <c r="M32" s="304"/>
    </row>
    <row r="33" ht="28.5" customHeight="1" x14ac:dyDescent="0.3"/>
    <row r="34" ht="28.5" customHeight="1" x14ac:dyDescent="0.3"/>
    <row r="35" ht="28.5" customHeight="1" x14ac:dyDescent="0.3"/>
    <row r="36" ht="28.5" customHeight="1" x14ac:dyDescent="0.3"/>
    <row r="37" ht="28.5" customHeight="1" x14ac:dyDescent="0.3"/>
    <row r="38" ht="28.5" customHeight="1" x14ac:dyDescent="0.3"/>
    <row r="39" ht="28.5" customHeight="1" x14ac:dyDescent="0.3"/>
    <row r="40" ht="28.5" customHeight="1" x14ac:dyDescent="0.3"/>
    <row r="41" ht="28.5" customHeight="1" x14ac:dyDescent="0.3"/>
    <row r="42" ht="28.5" customHeight="1" x14ac:dyDescent="0.3"/>
    <row r="43" ht="28.5" customHeight="1" x14ac:dyDescent="0.3"/>
    <row r="44" ht="28.5" customHeight="1" x14ac:dyDescent="0.3"/>
    <row r="45" ht="28.5" customHeight="1" x14ac:dyDescent="0.3"/>
    <row r="46" ht="28.5" customHeight="1" x14ac:dyDescent="0.3"/>
    <row r="47" ht="28.5" customHeight="1" x14ac:dyDescent="0.3"/>
    <row r="48" ht="28.5" customHeight="1" x14ac:dyDescent="0.3"/>
    <row r="49" ht="28.5" customHeight="1" x14ac:dyDescent="0.3"/>
    <row r="50" ht="28.5" customHeight="1" x14ac:dyDescent="0.3"/>
  </sheetData>
  <mergeCells count="11">
    <mergeCell ref="A1:M1"/>
    <mergeCell ref="A2:M2"/>
    <mergeCell ref="A3:B5"/>
    <mergeCell ref="C3:C5"/>
    <mergeCell ref="D3:D5"/>
    <mergeCell ref="E3:E5"/>
    <mergeCell ref="F3:M3"/>
    <mergeCell ref="F4:G4"/>
    <mergeCell ref="H4:I4"/>
    <mergeCell ref="J4:K4"/>
    <mergeCell ref="L4:M4"/>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58" orientation="landscape" r:id="rId1"/>
  <rowBreaks count="1" manualBreakCount="1">
    <brk id="61" max="1048575"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W162"/>
  <sheetViews>
    <sheetView view="pageBreakPreview" zoomScale="80" zoomScaleNormal="80" zoomScaleSheetLayoutView="80" workbookViewId="0">
      <selection sqref="A1:N1"/>
    </sheetView>
  </sheetViews>
  <sheetFormatPr defaultColWidth="7.75" defaultRowHeight="16.5" x14ac:dyDescent="0.3"/>
  <cols>
    <col min="1" max="1" width="8.75" style="29" customWidth="1"/>
    <col min="2" max="2" width="37.75" style="27" customWidth="1"/>
    <col min="3" max="3" width="33.5" style="30" customWidth="1"/>
    <col min="4" max="4" width="5.875" style="29" customWidth="1"/>
    <col min="5" max="5" width="10.5" style="29" customWidth="1"/>
    <col min="6" max="6" width="13.875" style="27" customWidth="1"/>
    <col min="7" max="7" width="13.375" style="27" customWidth="1"/>
    <col min="8" max="13" width="13.875" style="27" customWidth="1"/>
    <col min="14" max="14" width="10.625" style="27" customWidth="1"/>
    <col min="15" max="15" width="4.25" style="27" customWidth="1"/>
    <col min="16" max="16" width="7.75" style="27"/>
    <col min="17" max="17" width="32.25" style="213" hidden="1" customWidth="1"/>
    <col min="18" max="18" width="28.5" style="214" hidden="1" customWidth="1"/>
    <col min="19" max="19" width="8.125" style="215" hidden="1" customWidth="1"/>
    <col min="20" max="20" width="10.625" style="215" hidden="1" customWidth="1"/>
    <col min="21" max="22" width="16.75" style="215" hidden="1" customWidth="1"/>
    <col min="23" max="23" width="0" style="27" hidden="1" customWidth="1"/>
    <col min="24" max="16384" width="7.75" style="190"/>
  </cols>
  <sheetData>
    <row r="1" spans="1:23" ht="50.25" customHeight="1" x14ac:dyDescent="0.3">
      <c r="A1" s="594" t="s">
        <v>91</v>
      </c>
      <c r="B1" s="594"/>
      <c r="C1" s="594"/>
      <c r="D1" s="594"/>
      <c r="E1" s="594"/>
      <c r="F1" s="594"/>
      <c r="G1" s="594"/>
      <c r="H1" s="594"/>
      <c r="I1" s="594"/>
      <c r="J1" s="594"/>
      <c r="K1" s="594"/>
      <c r="L1" s="594"/>
      <c r="M1" s="594"/>
      <c r="N1" s="594"/>
      <c r="Q1" s="623" t="s">
        <v>4</v>
      </c>
      <c r="R1" s="623"/>
      <c r="S1" s="623"/>
      <c r="T1" s="623"/>
      <c r="U1" s="623"/>
      <c r="V1" s="623"/>
    </row>
    <row r="2" spans="1:23" ht="23.25" customHeight="1" x14ac:dyDescent="0.3">
      <c r="A2" s="624" t="str">
        <f>갑지!B6</f>
        <v>□ 사  업  명 : 동양중학교 진입로 도로열선 관급자재 구매설치</v>
      </c>
      <c r="B2" s="624"/>
      <c r="C2" s="624"/>
      <c r="D2" s="624"/>
      <c r="E2" s="624"/>
      <c r="F2" s="624"/>
      <c r="G2" s="624"/>
      <c r="H2" s="624"/>
      <c r="I2" s="624"/>
      <c r="J2" s="624"/>
      <c r="K2" s="624"/>
      <c r="L2" s="624"/>
      <c r="M2" s="624"/>
      <c r="N2" s="216"/>
      <c r="Q2" s="625"/>
      <c r="R2" s="625"/>
      <c r="S2" s="625"/>
      <c r="T2" s="625"/>
      <c r="U2" s="625"/>
      <c r="V2" s="625"/>
    </row>
    <row r="3" spans="1:23" s="191" customFormat="1" x14ac:dyDescent="0.3">
      <c r="A3" s="612" t="s">
        <v>52</v>
      </c>
      <c r="B3" s="613"/>
      <c r="C3" s="618" t="s">
        <v>35</v>
      </c>
      <c r="D3" s="619" t="s">
        <v>183</v>
      </c>
      <c r="E3" s="619" t="s">
        <v>176</v>
      </c>
      <c r="F3" s="620" t="s">
        <v>422</v>
      </c>
      <c r="G3" s="620"/>
      <c r="H3" s="620"/>
      <c r="I3" s="620"/>
      <c r="J3" s="620"/>
      <c r="K3" s="620"/>
      <c r="L3" s="620"/>
      <c r="M3" s="621"/>
      <c r="N3" s="600" t="s">
        <v>410</v>
      </c>
      <c r="Q3" s="603" t="s">
        <v>34</v>
      </c>
      <c r="R3" s="611" t="s">
        <v>35</v>
      </c>
      <c r="S3" s="603" t="s">
        <v>183</v>
      </c>
      <c r="T3" s="604" t="s">
        <v>176</v>
      </c>
      <c r="U3" s="605" t="s">
        <v>192</v>
      </c>
      <c r="V3" s="608" t="s">
        <v>188</v>
      </c>
      <c r="W3" s="192"/>
    </row>
    <row r="4" spans="1:23" s="191" customFormat="1" x14ac:dyDescent="0.3">
      <c r="A4" s="614"/>
      <c r="B4" s="615"/>
      <c r="C4" s="618"/>
      <c r="D4" s="619"/>
      <c r="E4" s="619"/>
      <c r="F4" s="620" t="s">
        <v>70</v>
      </c>
      <c r="G4" s="620"/>
      <c r="H4" s="620" t="s">
        <v>85</v>
      </c>
      <c r="I4" s="620"/>
      <c r="J4" s="620" t="s">
        <v>53</v>
      </c>
      <c r="K4" s="620"/>
      <c r="L4" s="619" t="s">
        <v>36</v>
      </c>
      <c r="M4" s="622"/>
      <c r="N4" s="601"/>
      <c r="Q4" s="603"/>
      <c r="R4" s="611"/>
      <c r="S4" s="603"/>
      <c r="T4" s="604"/>
      <c r="U4" s="606"/>
      <c r="V4" s="609"/>
      <c r="W4" s="192"/>
    </row>
    <row r="5" spans="1:23" s="191" customFormat="1" x14ac:dyDescent="0.3">
      <c r="A5" s="616"/>
      <c r="B5" s="617"/>
      <c r="C5" s="618"/>
      <c r="D5" s="619"/>
      <c r="E5" s="619"/>
      <c r="F5" s="181" t="s">
        <v>84</v>
      </c>
      <c r="G5" s="181" t="s">
        <v>71</v>
      </c>
      <c r="H5" s="181" t="s">
        <v>84</v>
      </c>
      <c r="I5" s="181" t="s">
        <v>71</v>
      </c>
      <c r="J5" s="181" t="s">
        <v>84</v>
      </c>
      <c r="K5" s="181" t="s">
        <v>71</v>
      </c>
      <c r="L5" s="181" t="s">
        <v>84</v>
      </c>
      <c r="M5" s="217" t="s">
        <v>71</v>
      </c>
      <c r="N5" s="602"/>
      <c r="Q5" s="603"/>
      <c r="R5" s="611"/>
      <c r="S5" s="603"/>
      <c r="T5" s="604"/>
      <c r="U5" s="607"/>
      <c r="V5" s="610"/>
      <c r="W5" s="192"/>
    </row>
    <row r="6" spans="1:23" s="191" customFormat="1" ht="20.25" customHeight="1" x14ac:dyDescent="0.3">
      <c r="A6" s="202" t="s">
        <v>470</v>
      </c>
      <c r="B6" s="203" t="s">
        <v>385</v>
      </c>
      <c r="C6" s="203" t="s">
        <v>474</v>
      </c>
      <c r="D6" s="204" t="s">
        <v>380</v>
      </c>
      <c r="E6" s="292">
        <v>1</v>
      </c>
      <c r="F6" s="185"/>
      <c r="G6" s="185"/>
      <c r="H6" s="185"/>
      <c r="I6" s="185"/>
      <c r="J6" s="185"/>
      <c r="K6" s="185"/>
      <c r="L6" s="185"/>
      <c r="M6" s="218"/>
      <c r="N6" s="186"/>
      <c r="T6" s="210"/>
      <c r="U6" s="210"/>
      <c r="V6" s="210"/>
    </row>
    <row r="7" spans="1:23" s="191" customFormat="1" ht="20.25" customHeight="1" x14ac:dyDescent="0.3">
      <c r="A7" s="187"/>
      <c r="B7" s="188" t="s">
        <v>47</v>
      </c>
      <c r="C7" s="115"/>
      <c r="D7" s="184"/>
      <c r="E7" s="293"/>
      <c r="F7" s="185"/>
      <c r="G7" s="185"/>
      <c r="H7" s="185"/>
      <c r="I7" s="185"/>
      <c r="J7" s="185"/>
      <c r="K7" s="185"/>
      <c r="L7" s="185"/>
      <c r="M7" s="218"/>
      <c r="N7" s="186"/>
      <c r="Q7" s="193" t="s">
        <v>0</v>
      </c>
      <c r="R7" s="194" t="s">
        <v>31</v>
      </c>
      <c r="S7" s="194"/>
      <c r="T7" s="195"/>
      <c r="U7" s="196"/>
      <c r="V7" s="196"/>
    </row>
    <row r="8" spans="1:23" s="191" customFormat="1" ht="20.25" customHeight="1" x14ac:dyDescent="0.3">
      <c r="A8" s="187"/>
      <c r="B8" s="188" t="s">
        <v>386</v>
      </c>
      <c r="C8" s="188" t="s">
        <v>475</v>
      </c>
      <c r="D8" s="184" t="s">
        <v>388</v>
      </c>
      <c r="E8" s="293">
        <v>1</v>
      </c>
      <c r="F8" s="185">
        <f>단가비교표!O5</f>
        <v>14100</v>
      </c>
      <c r="G8" s="185">
        <f t="shared" ref="G8" si="0">TRUNC(E8*F8,1)</f>
        <v>14100</v>
      </c>
      <c r="H8" s="185"/>
      <c r="I8" s="185"/>
      <c r="J8" s="185"/>
      <c r="K8" s="185"/>
      <c r="L8" s="185">
        <f>F8+H8+J8</f>
        <v>14100</v>
      </c>
      <c r="M8" s="218">
        <f>G8+I8+K8</f>
        <v>14100</v>
      </c>
      <c r="N8" s="186"/>
      <c r="Q8" s="193" t="s">
        <v>0</v>
      </c>
      <c r="R8" s="194" t="s">
        <v>31</v>
      </c>
      <c r="S8" s="194"/>
      <c r="T8" s="195"/>
      <c r="U8" s="196"/>
      <c r="V8" s="196"/>
    </row>
    <row r="9" spans="1:23" s="191" customFormat="1" ht="20.25" customHeight="1" x14ac:dyDescent="0.3">
      <c r="A9" s="187"/>
      <c r="B9" s="188" t="s">
        <v>49</v>
      </c>
      <c r="C9" s="115"/>
      <c r="D9" s="184"/>
      <c r="E9" s="293"/>
      <c r="F9" s="185"/>
      <c r="G9" s="185"/>
      <c r="H9" s="185"/>
      <c r="I9" s="185"/>
      <c r="J9" s="185"/>
      <c r="K9" s="185"/>
      <c r="L9" s="185"/>
      <c r="M9" s="218"/>
      <c r="N9" s="186"/>
      <c r="Q9" s="198" t="s">
        <v>3</v>
      </c>
      <c r="R9" s="199" t="s">
        <v>78</v>
      </c>
      <c r="S9" s="194" t="s">
        <v>177</v>
      </c>
      <c r="T9" s="200">
        <f>1/19</f>
        <v>5.2631578947368418E-2</v>
      </c>
      <c r="U9" s="196" t="e">
        <f>노임단가!#REF!</f>
        <v>#REF!</v>
      </c>
      <c r="V9" s="196" t="e">
        <f>T9*U9</f>
        <v>#REF!</v>
      </c>
    </row>
    <row r="10" spans="1:23" s="191" customFormat="1" ht="20.25" customHeight="1" x14ac:dyDescent="0.3">
      <c r="A10" s="187"/>
      <c r="B10" s="188"/>
      <c r="C10" s="115" t="s">
        <v>387</v>
      </c>
      <c r="D10" s="184" t="s">
        <v>199</v>
      </c>
      <c r="E10" s="293">
        <f>'일위대가 소요공수 산출표'!U7</f>
        <v>2.1600000000000001E-2</v>
      </c>
      <c r="F10" s="185"/>
      <c r="G10" s="185"/>
      <c r="H10" s="185">
        <f>노임단가!E14</f>
        <v>264269</v>
      </c>
      <c r="I10" s="185">
        <f t="shared" ref="I10" si="1">TRUNC(E10*H10,1)</f>
        <v>5708.2</v>
      </c>
      <c r="J10" s="185"/>
      <c r="K10" s="185"/>
      <c r="L10" s="185">
        <f>F10+H10+J10</f>
        <v>264269</v>
      </c>
      <c r="M10" s="218">
        <f>G10+I10+K10</f>
        <v>5708.2</v>
      </c>
      <c r="N10" s="186"/>
      <c r="Q10" s="198" t="s">
        <v>3</v>
      </c>
      <c r="R10" s="199" t="s">
        <v>78</v>
      </c>
      <c r="S10" s="194" t="s">
        <v>177</v>
      </c>
      <c r="T10" s="200">
        <f>1/19</f>
        <v>5.2631578947368418E-2</v>
      </c>
      <c r="U10" s="196" t="e">
        <f>노임단가!#REF!</f>
        <v>#REF!</v>
      </c>
      <c r="V10" s="196" t="e">
        <f>T10*U10</f>
        <v>#REF!</v>
      </c>
    </row>
    <row r="11" spans="1:23" s="191" customFormat="1" ht="20.25" customHeight="1" x14ac:dyDescent="0.3">
      <c r="A11" s="187"/>
      <c r="B11" s="188" t="s">
        <v>174</v>
      </c>
      <c r="C11" s="115"/>
      <c r="D11" s="184"/>
      <c r="E11" s="189"/>
      <c r="F11" s="185"/>
      <c r="G11" s="185">
        <f>SUM(G7:G10)</f>
        <v>14100</v>
      </c>
      <c r="H11" s="185"/>
      <c r="I11" s="185">
        <f>SUM(I7:I10)</f>
        <v>5708.2</v>
      </c>
      <c r="J11" s="185"/>
      <c r="K11" s="185"/>
      <c r="L11" s="185"/>
      <c r="M11" s="218">
        <f>G11+I11+K11</f>
        <v>19808.2</v>
      </c>
      <c r="N11" s="186"/>
      <c r="Q11" s="198" t="s">
        <v>18</v>
      </c>
      <c r="R11" s="197" t="s">
        <v>10</v>
      </c>
      <c r="S11" s="194" t="s">
        <v>182</v>
      </c>
      <c r="T11" s="200">
        <f>2/140</f>
        <v>1.4285714285714285E-2</v>
      </c>
      <c r="U11" s="196" t="e">
        <f>노임단가!#REF!</f>
        <v>#REF!</v>
      </c>
      <c r="V11" s="196" t="e">
        <f t="shared" ref="V11:V29" si="2">T11*U11</f>
        <v>#REF!</v>
      </c>
    </row>
    <row r="12" spans="1:23" s="191" customFormat="1" ht="20.25" customHeight="1" x14ac:dyDescent="0.3">
      <c r="A12" s="187"/>
      <c r="B12" s="188"/>
      <c r="C12" s="115"/>
      <c r="D12" s="184"/>
      <c r="E12" s="189"/>
      <c r="F12" s="185"/>
      <c r="G12" s="185"/>
      <c r="H12" s="185"/>
      <c r="I12" s="185"/>
      <c r="J12" s="185"/>
      <c r="K12" s="185"/>
      <c r="L12" s="185"/>
      <c r="M12" s="218"/>
      <c r="N12" s="186"/>
      <c r="Q12" s="201" t="s">
        <v>75</v>
      </c>
      <c r="R12" s="199" t="s">
        <v>37</v>
      </c>
      <c r="S12" s="194" t="s">
        <v>181</v>
      </c>
      <c r="T12" s="200">
        <f>1/3</f>
        <v>0.33333333333333331</v>
      </c>
      <c r="U12" s="196" t="e">
        <f>노임단가!#REF!</f>
        <v>#REF!</v>
      </c>
      <c r="V12" s="196" t="e">
        <f t="shared" ref="V12" si="3">T12*U12</f>
        <v>#REF!</v>
      </c>
    </row>
    <row r="13" spans="1:23" s="191" customFormat="1" ht="20.25" customHeight="1" x14ac:dyDescent="0.3">
      <c r="A13" s="202" t="s">
        <v>451</v>
      </c>
      <c r="B13" s="203" t="str">
        <f>'일위대가 소요공수 산출표'!B8</f>
        <v>COLDLEAD KIT 신설</v>
      </c>
      <c r="C13" s="203" t="s">
        <v>568</v>
      </c>
      <c r="D13" s="204" t="s">
        <v>535</v>
      </c>
      <c r="E13" s="292">
        <v>1</v>
      </c>
      <c r="F13" s="185"/>
      <c r="G13" s="185"/>
      <c r="H13" s="185"/>
      <c r="I13" s="185"/>
      <c r="J13" s="185"/>
      <c r="K13" s="185"/>
      <c r="L13" s="185"/>
      <c r="M13" s="218"/>
      <c r="N13" s="186"/>
      <c r="Q13" s="205"/>
      <c r="R13" s="206"/>
      <c r="S13" s="207"/>
      <c r="T13" s="207"/>
      <c r="U13" s="207"/>
      <c r="V13" s="207"/>
    </row>
    <row r="14" spans="1:23" s="191" customFormat="1" ht="20.25" customHeight="1" x14ac:dyDescent="0.3">
      <c r="A14" s="187"/>
      <c r="B14" s="188" t="s">
        <v>47</v>
      </c>
      <c r="C14" s="115"/>
      <c r="D14" s="184"/>
      <c r="E14" s="293"/>
      <c r="F14" s="185"/>
      <c r="G14" s="185"/>
      <c r="H14" s="185"/>
      <c r="I14" s="185"/>
      <c r="J14" s="185"/>
      <c r="K14" s="185"/>
      <c r="L14" s="185"/>
      <c r="M14" s="218"/>
      <c r="N14" s="186"/>
      <c r="Q14" s="205"/>
      <c r="R14" s="206"/>
      <c r="S14" s="207"/>
      <c r="T14" s="207"/>
      <c r="U14" s="207"/>
      <c r="V14" s="207"/>
    </row>
    <row r="15" spans="1:23" s="191" customFormat="1" ht="20.25" customHeight="1" x14ac:dyDescent="0.3">
      <c r="A15" s="187"/>
      <c r="B15" s="188" t="s">
        <v>567</v>
      </c>
      <c r="C15" s="188" t="s">
        <v>569</v>
      </c>
      <c r="D15" s="184" t="s">
        <v>345</v>
      </c>
      <c r="E15" s="293">
        <v>1</v>
      </c>
      <c r="F15" s="185">
        <f>단가비교표!O6</f>
        <v>65000</v>
      </c>
      <c r="G15" s="185">
        <f t="shared" ref="G15" si="4">TRUNC(E15*F15,1)</f>
        <v>65000</v>
      </c>
      <c r="H15" s="185"/>
      <c r="I15" s="185"/>
      <c r="J15" s="185"/>
      <c r="K15" s="185"/>
      <c r="L15" s="185">
        <f>F15+H15+J15</f>
        <v>65000</v>
      </c>
      <c r="M15" s="218">
        <f>G15+I15+K15</f>
        <v>65000</v>
      </c>
      <c r="N15" s="186"/>
      <c r="Q15" s="205"/>
      <c r="R15" s="206"/>
      <c r="S15" s="207"/>
      <c r="T15" s="207"/>
      <c r="U15" s="207"/>
      <c r="V15" s="207"/>
    </row>
    <row r="16" spans="1:23" s="191" customFormat="1" ht="20.25" customHeight="1" x14ac:dyDescent="0.3">
      <c r="A16" s="187"/>
      <c r="B16" s="188" t="s">
        <v>49</v>
      </c>
      <c r="C16" s="115"/>
      <c r="D16" s="184"/>
      <c r="E16" s="293"/>
      <c r="F16" s="185"/>
      <c r="G16" s="185"/>
      <c r="H16" s="185"/>
      <c r="I16" s="185"/>
      <c r="J16" s="185"/>
      <c r="K16" s="185"/>
      <c r="L16" s="185"/>
      <c r="M16" s="218"/>
      <c r="N16" s="186"/>
      <c r="Q16" s="205"/>
      <c r="R16" s="206"/>
      <c r="S16" s="207"/>
      <c r="T16" s="207"/>
      <c r="U16" s="207"/>
      <c r="V16" s="207"/>
    </row>
    <row r="17" spans="1:22" s="191" customFormat="1" ht="20.25" customHeight="1" x14ac:dyDescent="0.3">
      <c r="A17" s="187"/>
      <c r="B17" s="188"/>
      <c r="C17" s="115" t="s">
        <v>394</v>
      </c>
      <c r="D17" s="184" t="s">
        <v>199</v>
      </c>
      <c r="E17" s="293">
        <f>'일위대가 소요공수 산출표'!U11</f>
        <v>1.04E-2</v>
      </c>
      <c r="F17" s="185"/>
      <c r="G17" s="185"/>
      <c r="H17" s="185">
        <f>노임단가!E7</f>
        <v>304156</v>
      </c>
      <c r="I17" s="185">
        <f t="shared" ref="I17" si="5">TRUNC(E17*H17,1)</f>
        <v>3163.2</v>
      </c>
      <c r="J17" s="185"/>
      <c r="K17" s="185"/>
      <c r="L17" s="185">
        <f>F17+H17+J17</f>
        <v>304156</v>
      </c>
      <c r="M17" s="218">
        <f>G17+I17+K17</f>
        <v>3163.2</v>
      </c>
      <c r="N17" s="186"/>
      <c r="Q17" s="205"/>
      <c r="R17" s="206"/>
      <c r="S17" s="207"/>
      <c r="T17" s="207"/>
      <c r="U17" s="207"/>
      <c r="V17" s="207"/>
    </row>
    <row r="18" spans="1:22" s="191" customFormat="1" ht="20.25" customHeight="1" x14ac:dyDescent="0.3">
      <c r="A18" s="187"/>
      <c r="B18" s="188" t="s">
        <v>174</v>
      </c>
      <c r="C18" s="115"/>
      <c r="D18" s="184"/>
      <c r="E18" s="293"/>
      <c r="F18" s="185"/>
      <c r="G18" s="185">
        <f>SUM(G14:G17)</f>
        <v>65000</v>
      </c>
      <c r="H18" s="185"/>
      <c r="I18" s="185">
        <f>SUM(I14:I17)</f>
        <v>3163.2</v>
      </c>
      <c r="J18" s="185"/>
      <c r="K18" s="185"/>
      <c r="L18" s="185"/>
      <c r="M18" s="218">
        <f>G18+I18+K18</f>
        <v>68163.199999999997</v>
      </c>
      <c r="N18" s="186"/>
      <c r="Q18" s="205"/>
      <c r="R18" s="206"/>
      <c r="S18" s="207"/>
      <c r="T18" s="207"/>
      <c r="U18" s="207"/>
      <c r="V18" s="207"/>
    </row>
    <row r="19" spans="1:22" s="191" customFormat="1" ht="20.25" customHeight="1" x14ac:dyDescent="0.3">
      <c r="A19" s="187"/>
      <c r="B19" s="188"/>
      <c r="C19" s="115"/>
      <c r="D19" s="184"/>
      <c r="E19" s="293"/>
      <c r="F19" s="185"/>
      <c r="G19" s="185"/>
      <c r="H19" s="185"/>
      <c r="I19" s="185"/>
      <c r="J19" s="185"/>
      <c r="K19" s="185"/>
      <c r="L19" s="185"/>
      <c r="M19" s="218"/>
      <c r="N19" s="186"/>
      <c r="Q19" s="201" t="s">
        <v>75</v>
      </c>
      <c r="R19" s="199" t="s">
        <v>37</v>
      </c>
      <c r="S19" s="194" t="s">
        <v>181</v>
      </c>
      <c r="T19" s="200">
        <f>1/3</f>
        <v>0.33333333333333331</v>
      </c>
      <c r="U19" s="196" t="e">
        <f>노임단가!#REF!</f>
        <v>#REF!</v>
      </c>
      <c r="V19" s="196" t="e">
        <f t="shared" si="2"/>
        <v>#REF!</v>
      </c>
    </row>
    <row r="20" spans="1:22" s="191" customFormat="1" ht="20.25" customHeight="1" x14ac:dyDescent="0.3">
      <c r="A20" s="202" t="s">
        <v>452</v>
      </c>
      <c r="B20" s="203" t="s">
        <v>390</v>
      </c>
      <c r="C20" s="203" t="s">
        <v>389</v>
      </c>
      <c r="D20" s="204" t="s">
        <v>380</v>
      </c>
      <c r="E20" s="292">
        <v>1</v>
      </c>
      <c r="F20" s="185"/>
      <c r="G20" s="185"/>
      <c r="H20" s="185"/>
      <c r="I20" s="185"/>
      <c r="J20" s="185"/>
      <c r="K20" s="185"/>
      <c r="L20" s="185"/>
      <c r="M20" s="218"/>
      <c r="N20" s="186"/>
      <c r="Q20" s="205"/>
      <c r="R20" s="206"/>
      <c r="S20" s="207"/>
      <c r="T20" s="207"/>
      <c r="U20" s="207"/>
      <c r="V20" s="207"/>
    </row>
    <row r="21" spans="1:22" s="191" customFormat="1" ht="20.25" customHeight="1" x14ac:dyDescent="0.3">
      <c r="A21" s="187"/>
      <c r="B21" s="188" t="s">
        <v>47</v>
      </c>
      <c r="C21" s="115"/>
      <c r="D21" s="184"/>
      <c r="E21" s="293"/>
      <c r="F21" s="185"/>
      <c r="G21" s="185"/>
      <c r="H21" s="185"/>
      <c r="I21" s="185"/>
      <c r="J21" s="185"/>
      <c r="K21" s="185"/>
      <c r="L21" s="185"/>
      <c r="M21" s="218"/>
      <c r="N21" s="186"/>
      <c r="Q21" s="205"/>
      <c r="R21" s="206"/>
      <c r="S21" s="207"/>
      <c r="T21" s="207"/>
      <c r="U21" s="207"/>
      <c r="V21" s="207"/>
    </row>
    <row r="22" spans="1:22" s="191" customFormat="1" ht="20.25" customHeight="1" x14ac:dyDescent="0.3">
      <c r="A22" s="187"/>
      <c r="B22" s="188" t="s">
        <v>391</v>
      </c>
      <c r="C22" s="188" t="s">
        <v>389</v>
      </c>
      <c r="D22" s="184" t="s">
        <v>392</v>
      </c>
      <c r="E22" s="293">
        <v>1</v>
      </c>
      <c r="F22" s="185">
        <f>단가비교표!O7</f>
        <v>1239</v>
      </c>
      <c r="G22" s="185">
        <f t="shared" ref="G22" si="6">TRUNC(E22*F22,1)</f>
        <v>1239</v>
      </c>
      <c r="H22" s="185"/>
      <c r="I22" s="185"/>
      <c r="J22" s="185"/>
      <c r="K22" s="185"/>
      <c r="L22" s="185">
        <f>F22+H22+J22</f>
        <v>1239</v>
      </c>
      <c r="M22" s="218">
        <f>G22+I22+K22</f>
        <v>1239</v>
      </c>
      <c r="N22" s="186"/>
      <c r="Q22" s="205"/>
      <c r="R22" s="206"/>
      <c r="S22" s="207"/>
      <c r="T22" s="207"/>
      <c r="U22" s="207"/>
      <c r="V22" s="207"/>
    </row>
    <row r="23" spans="1:22" s="191" customFormat="1" ht="20.25" customHeight="1" x14ac:dyDescent="0.3">
      <c r="A23" s="187"/>
      <c r="B23" s="188" t="s">
        <v>49</v>
      </c>
      <c r="C23" s="115"/>
      <c r="D23" s="184"/>
      <c r="E23" s="293"/>
      <c r="F23" s="185"/>
      <c r="G23" s="185"/>
      <c r="H23" s="185"/>
      <c r="I23" s="185"/>
      <c r="J23" s="185"/>
      <c r="K23" s="185"/>
      <c r="L23" s="185"/>
      <c r="M23" s="218"/>
      <c r="N23" s="186"/>
      <c r="Q23" s="205"/>
      <c r="R23" s="206"/>
      <c r="S23" s="207"/>
      <c r="T23" s="207"/>
      <c r="U23" s="207"/>
      <c r="V23" s="207"/>
    </row>
    <row r="24" spans="1:22" s="191" customFormat="1" ht="20.25" customHeight="1" x14ac:dyDescent="0.3">
      <c r="A24" s="187"/>
      <c r="B24" s="188"/>
      <c r="C24" s="115" t="s">
        <v>394</v>
      </c>
      <c r="D24" s="184" t="s">
        <v>199</v>
      </c>
      <c r="E24" s="293">
        <f>'일위대가 소요공수 산출표'!U16</f>
        <v>3.5999999999999999E-3</v>
      </c>
      <c r="F24" s="185"/>
      <c r="G24" s="185"/>
      <c r="H24" s="185">
        <f>노임단가!E7</f>
        <v>304156</v>
      </c>
      <c r="I24" s="185">
        <f t="shared" ref="I24:I25" si="7">TRUNC(E24*H24,1)</f>
        <v>1094.9000000000001</v>
      </c>
      <c r="J24" s="185"/>
      <c r="K24" s="185"/>
      <c r="L24" s="185">
        <f>F24+H24+J24</f>
        <v>304156</v>
      </c>
      <c r="M24" s="218">
        <f>G24+I24+K24</f>
        <v>1094.9000000000001</v>
      </c>
      <c r="N24" s="186"/>
      <c r="Q24" s="205"/>
      <c r="R24" s="206"/>
      <c r="S24" s="207"/>
      <c r="T24" s="207"/>
      <c r="U24" s="207"/>
      <c r="V24" s="207"/>
    </row>
    <row r="25" spans="1:22" s="191" customFormat="1" ht="20.25" customHeight="1" x14ac:dyDescent="0.3">
      <c r="A25" s="187"/>
      <c r="B25" s="188"/>
      <c r="C25" s="115" t="s">
        <v>381</v>
      </c>
      <c r="D25" s="184" t="s">
        <v>199</v>
      </c>
      <c r="E25" s="293">
        <f>'일위대가 소요공수 산출표'!U17</f>
        <v>3.5999999999999999E-3</v>
      </c>
      <c r="F25" s="185"/>
      <c r="G25" s="185"/>
      <c r="H25" s="185">
        <f>노임단가!E5</f>
        <v>172068</v>
      </c>
      <c r="I25" s="185">
        <f t="shared" si="7"/>
        <v>619.4</v>
      </c>
      <c r="J25" s="185"/>
      <c r="K25" s="185"/>
      <c r="L25" s="185">
        <f t="shared" ref="L25" si="8">F25+H25+J25</f>
        <v>172068</v>
      </c>
      <c r="M25" s="218">
        <f>G25+I25+K25</f>
        <v>619.4</v>
      </c>
      <c r="N25" s="186"/>
      <c r="Q25" s="205"/>
      <c r="R25" s="206"/>
      <c r="S25" s="207"/>
      <c r="T25" s="207"/>
      <c r="U25" s="207"/>
      <c r="V25" s="207"/>
    </row>
    <row r="26" spans="1:22" s="191" customFormat="1" ht="20.25" customHeight="1" x14ac:dyDescent="0.3">
      <c r="A26" s="187"/>
      <c r="B26" s="188" t="s">
        <v>174</v>
      </c>
      <c r="C26" s="115"/>
      <c r="D26" s="184"/>
      <c r="E26" s="293"/>
      <c r="F26" s="185"/>
      <c r="G26" s="185">
        <f>SUM(G21:G25)</f>
        <v>1239</v>
      </c>
      <c r="H26" s="185"/>
      <c r="I26" s="185">
        <f>SUM(I21:I25)</f>
        <v>1714.3000000000002</v>
      </c>
      <c r="J26" s="185"/>
      <c r="K26" s="185"/>
      <c r="L26" s="185"/>
      <c r="M26" s="218">
        <f>G26+I26+K26</f>
        <v>2953.3</v>
      </c>
      <c r="N26" s="186"/>
      <c r="Q26" s="205"/>
      <c r="R26" s="206"/>
      <c r="S26" s="207"/>
      <c r="T26" s="207"/>
      <c r="U26" s="207"/>
      <c r="V26" s="207"/>
    </row>
    <row r="27" spans="1:22" s="191" customFormat="1" ht="20.25" customHeight="1" x14ac:dyDescent="0.3">
      <c r="A27" s="187"/>
      <c r="B27" s="188"/>
      <c r="C27" s="115"/>
      <c r="D27" s="184"/>
      <c r="E27" s="293"/>
      <c r="F27" s="185"/>
      <c r="G27" s="185"/>
      <c r="H27" s="185"/>
      <c r="I27" s="185"/>
      <c r="J27" s="185"/>
      <c r="K27" s="185"/>
      <c r="L27" s="185"/>
      <c r="M27" s="218"/>
      <c r="N27" s="186"/>
      <c r="Q27" s="205"/>
      <c r="R27" s="206"/>
      <c r="S27" s="207"/>
      <c r="T27" s="207"/>
      <c r="U27" s="207"/>
      <c r="V27" s="207"/>
    </row>
    <row r="28" spans="1:22" s="191" customFormat="1" ht="20.25" customHeight="1" x14ac:dyDescent="0.3">
      <c r="A28" s="202" t="s">
        <v>570</v>
      </c>
      <c r="B28" s="203" t="s">
        <v>395</v>
      </c>
      <c r="C28" s="203" t="s">
        <v>317</v>
      </c>
      <c r="D28" s="204" t="s">
        <v>380</v>
      </c>
      <c r="E28" s="292">
        <v>1</v>
      </c>
      <c r="F28" s="185"/>
      <c r="G28" s="185"/>
      <c r="H28" s="185"/>
      <c r="I28" s="185"/>
      <c r="J28" s="185"/>
      <c r="K28" s="185"/>
      <c r="L28" s="185"/>
      <c r="M28" s="218"/>
      <c r="N28" s="186"/>
      <c r="Q28" s="201" t="s">
        <v>11</v>
      </c>
      <c r="R28" s="199" t="s">
        <v>1</v>
      </c>
      <c r="S28" s="194" t="s">
        <v>178</v>
      </c>
      <c r="T28" s="200">
        <f>1/3</f>
        <v>0.33333333333333331</v>
      </c>
      <c r="U28" s="196" t="e">
        <f>노임단가!#REF!</f>
        <v>#REF!</v>
      </c>
      <c r="V28" s="196" t="e">
        <f t="shared" si="2"/>
        <v>#REF!</v>
      </c>
    </row>
    <row r="29" spans="1:22" s="191" customFormat="1" ht="20.25" customHeight="1" x14ac:dyDescent="0.3">
      <c r="A29" s="187"/>
      <c r="B29" s="188" t="s">
        <v>47</v>
      </c>
      <c r="C29" s="115"/>
      <c r="D29" s="184"/>
      <c r="E29" s="293"/>
      <c r="F29" s="185"/>
      <c r="G29" s="185"/>
      <c r="H29" s="185"/>
      <c r="I29" s="185"/>
      <c r="J29" s="185"/>
      <c r="K29" s="185"/>
      <c r="L29" s="185"/>
      <c r="M29" s="218"/>
      <c r="N29" s="186"/>
      <c r="Q29" s="201" t="s">
        <v>32</v>
      </c>
      <c r="R29" s="194" t="s">
        <v>87</v>
      </c>
      <c r="S29" s="194" t="s">
        <v>178</v>
      </c>
      <c r="T29" s="200">
        <v>1</v>
      </c>
      <c r="U29" s="196" t="e">
        <f>노임단가!#REF!</f>
        <v>#REF!</v>
      </c>
      <c r="V29" s="196" t="e">
        <f t="shared" si="2"/>
        <v>#REF!</v>
      </c>
    </row>
    <row r="30" spans="1:22" s="191" customFormat="1" ht="20.25" customHeight="1" x14ac:dyDescent="0.3">
      <c r="A30" s="187"/>
      <c r="B30" s="188" t="s">
        <v>396</v>
      </c>
      <c r="C30" s="188" t="s">
        <v>397</v>
      </c>
      <c r="D30" s="184" t="s">
        <v>182</v>
      </c>
      <c r="E30" s="293">
        <v>1</v>
      </c>
      <c r="F30" s="185">
        <f>단가비교표!O8</f>
        <v>1000</v>
      </c>
      <c r="G30" s="185">
        <f>TRUNC(E30*F30,1)</f>
        <v>1000</v>
      </c>
      <c r="H30" s="185"/>
      <c r="I30" s="185"/>
      <c r="J30" s="185"/>
      <c r="K30" s="185"/>
      <c r="L30" s="185">
        <f t="shared" ref="L30" si="9">F30+H30+J30</f>
        <v>1000</v>
      </c>
      <c r="M30" s="218">
        <f>G30+I30+K30</f>
        <v>1000</v>
      </c>
      <c r="N30" s="186"/>
      <c r="Q30" s="201" t="s">
        <v>77</v>
      </c>
      <c r="R30" s="194" t="s">
        <v>82</v>
      </c>
      <c r="S30" s="194" t="s">
        <v>180</v>
      </c>
      <c r="T30" s="200">
        <f>6/3</f>
        <v>2</v>
      </c>
      <c r="U30" s="196" t="e">
        <f>노임단가!#REF!</f>
        <v>#REF!</v>
      </c>
      <c r="V30" s="196" t="e">
        <f>T30*U30</f>
        <v>#REF!</v>
      </c>
    </row>
    <row r="31" spans="1:22" s="191" customFormat="1" ht="20.25" customHeight="1" x14ac:dyDescent="0.3">
      <c r="A31" s="187"/>
      <c r="B31" s="188" t="s">
        <v>49</v>
      </c>
      <c r="C31" s="115"/>
      <c r="D31" s="184"/>
      <c r="E31" s="293"/>
      <c r="F31" s="185"/>
      <c r="G31" s="185"/>
      <c r="H31" s="185"/>
      <c r="I31" s="185"/>
      <c r="J31" s="185"/>
      <c r="K31" s="185"/>
      <c r="L31" s="185"/>
      <c r="M31" s="218"/>
      <c r="N31" s="186"/>
      <c r="Q31" s="205"/>
      <c r="R31" s="206"/>
      <c r="S31" s="207"/>
      <c r="T31" s="207"/>
      <c r="U31" s="207"/>
      <c r="V31" s="207"/>
    </row>
    <row r="32" spans="1:22" s="191" customFormat="1" ht="20.25" customHeight="1" x14ac:dyDescent="0.3">
      <c r="A32" s="187"/>
      <c r="B32" s="188"/>
      <c r="C32" s="115" t="s">
        <v>398</v>
      </c>
      <c r="D32" s="184" t="s">
        <v>199</v>
      </c>
      <c r="E32" s="293">
        <f>'일위대가 소요공수 산출표'!U22</f>
        <v>1.9199999999999998E-2</v>
      </c>
      <c r="F32" s="185"/>
      <c r="G32" s="185"/>
      <c r="H32" s="185">
        <f>노임단가!E6</f>
        <v>414968</v>
      </c>
      <c r="I32" s="185">
        <f t="shared" ref="I32:I33" si="10">TRUNC(E32*H32,1)</f>
        <v>7967.3</v>
      </c>
      <c r="J32" s="185"/>
      <c r="K32" s="185"/>
      <c r="L32" s="185">
        <f t="shared" ref="L32:L33" si="11">F32+H32+J32</f>
        <v>414968</v>
      </c>
      <c r="M32" s="218">
        <f>G32+I32+K32</f>
        <v>7967.3</v>
      </c>
      <c r="N32" s="186"/>
      <c r="Q32" s="205"/>
      <c r="R32" s="206"/>
      <c r="S32" s="207"/>
      <c r="T32" s="207"/>
      <c r="U32" s="207"/>
      <c r="V32" s="207"/>
    </row>
    <row r="33" spans="1:23" s="191" customFormat="1" ht="20.25" customHeight="1" x14ac:dyDescent="0.3">
      <c r="A33" s="187"/>
      <c r="B33" s="188"/>
      <c r="C33" s="115" t="s">
        <v>399</v>
      </c>
      <c r="D33" s="184" t="s">
        <v>199</v>
      </c>
      <c r="E33" s="293">
        <f>'일위대가 소요공수 산출표'!U23</f>
        <v>3.8399999999999997E-2</v>
      </c>
      <c r="F33" s="185"/>
      <c r="G33" s="185"/>
      <c r="H33" s="185">
        <f>노임단가!E5</f>
        <v>172068</v>
      </c>
      <c r="I33" s="185">
        <f t="shared" si="10"/>
        <v>6607.4</v>
      </c>
      <c r="J33" s="185"/>
      <c r="K33" s="185"/>
      <c r="L33" s="185">
        <f t="shared" si="11"/>
        <v>172068</v>
      </c>
      <c r="M33" s="218">
        <f>G33+I33+K33</f>
        <v>6607.4</v>
      </c>
      <c r="N33" s="186"/>
      <c r="Q33" s="205"/>
      <c r="R33" s="206"/>
      <c r="S33" s="207"/>
      <c r="T33" s="207"/>
      <c r="U33" s="207"/>
      <c r="V33" s="207"/>
    </row>
    <row r="34" spans="1:23" s="191" customFormat="1" ht="20.25" customHeight="1" x14ac:dyDescent="0.3">
      <c r="A34" s="187"/>
      <c r="B34" s="188" t="s">
        <v>174</v>
      </c>
      <c r="C34" s="115"/>
      <c r="D34" s="184"/>
      <c r="E34" s="293"/>
      <c r="F34" s="185"/>
      <c r="G34" s="185">
        <f>SUM(G29:G33)</f>
        <v>1000</v>
      </c>
      <c r="H34" s="185"/>
      <c r="I34" s="185">
        <f>SUM(I29:I33)</f>
        <v>14574.7</v>
      </c>
      <c r="J34" s="185"/>
      <c r="K34" s="185"/>
      <c r="L34" s="185"/>
      <c r="M34" s="218">
        <f>G34+I34+K34</f>
        <v>15574.7</v>
      </c>
      <c r="N34" s="186"/>
      <c r="Q34" s="205"/>
      <c r="R34" s="206"/>
      <c r="S34" s="207"/>
      <c r="T34" s="207"/>
      <c r="U34" s="207"/>
      <c r="V34" s="207"/>
    </row>
    <row r="35" spans="1:23" s="191" customFormat="1" ht="20.25" customHeight="1" x14ac:dyDescent="0.3">
      <c r="A35" s="208"/>
      <c r="B35" s="188"/>
      <c r="C35" s="188"/>
      <c r="D35" s="209"/>
      <c r="E35" s="293"/>
      <c r="F35" s="185"/>
      <c r="G35" s="185"/>
      <c r="H35" s="185"/>
      <c r="I35" s="185"/>
      <c r="J35" s="185"/>
      <c r="K35" s="185"/>
      <c r="L35" s="185"/>
      <c r="M35" s="218"/>
      <c r="N35" s="186"/>
      <c r="Q35" s="205"/>
      <c r="R35" s="206"/>
      <c r="S35" s="207"/>
      <c r="T35" s="207"/>
      <c r="U35" s="207"/>
      <c r="V35" s="207"/>
    </row>
    <row r="36" spans="1:23" s="191" customFormat="1" ht="20.25" customHeight="1" x14ac:dyDescent="0.3">
      <c r="A36" s="202" t="s">
        <v>453</v>
      </c>
      <c r="B36" s="203" t="s">
        <v>400</v>
      </c>
      <c r="C36" s="203" t="s">
        <v>745</v>
      </c>
      <c r="D36" s="204" t="s">
        <v>388</v>
      </c>
      <c r="E36" s="292">
        <v>1</v>
      </c>
      <c r="F36" s="185"/>
      <c r="G36" s="185"/>
      <c r="H36" s="185"/>
      <c r="I36" s="185"/>
      <c r="J36" s="185"/>
      <c r="K36" s="185"/>
      <c r="L36" s="185"/>
      <c r="M36" s="218"/>
      <c r="N36" s="186"/>
      <c r="Q36" s="201" t="s">
        <v>11</v>
      </c>
      <c r="R36" s="199" t="s">
        <v>1</v>
      </c>
      <c r="S36" s="194" t="s">
        <v>178</v>
      </c>
      <c r="T36" s="200">
        <f>1/3</f>
        <v>0.33333333333333331</v>
      </c>
      <c r="U36" s="196" t="e">
        <f>노임단가!#REF!</f>
        <v>#REF!</v>
      </c>
      <c r="V36" s="196" t="e">
        <f t="shared" ref="V36:V37" si="12">T36*U36</f>
        <v>#REF!</v>
      </c>
    </row>
    <row r="37" spans="1:23" s="191" customFormat="1" ht="20.25" customHeight="1" x14ac:dyDescent="0.3">
      <c r="A37" s="187"/>
      <c r="B37" s="188" t="s">
        <v>47</v>
      </c>
      <c r="C37" s="115"/>
      <c r="D37" s="184"/>
      <c r="E37" s="293"/>
      <c r="F37" s="185"/>
      <c r="G37" s="185"/>
      <c r="H37" s="185"/>
      <c r="I37" s="185"/>
      <c r="J37" s="185"/>
      <c r="K37" s="185"/>
      <c r="L37" s="185"/>
      <c r="M37" s="218"/>
      <c r="N37" s="186"/>
      <c r="Q37" s="201" t="s">
        <v>32</v>
      </c>
      <c r="R37" s="194" t="s">
        <v>87</v>
      </c>
      <c r="S37" s="194" t="s">
        <v>178</v>
      </c>
      <c r="T37" s="200">
        <v>1</v>
      </c>
      <c r="U37" s="196" t="e">
        <f>노임단가!#REF!</f>
        <v>#REF!</v>
      </c>
      <c r="V37" s="196" t="e">
        <f t="shared" si="12"/>
        <v>#REF!</v>
      </c>
    </row>
    <row r="38" spans="1:23" s="191" customFormat="1" ht="20.25" customHeight="1" x14ac:dyDescent="0.3">
      <c r="A38" s="187"/>
      <c r="B38" s="188" t="s">
        <v>401</v>
      </c>
      <c r="C38" s="188" t="s">
        <v>745</v>
      </c>
      <c r="D38" s="184" t="s">
        <v>182</v>
      </c>
      <c r="E38" s="293">
        <v>1</v>
      </c>
      <c r="F38" s="185">
        <f>단가비교표!O9</f>
        <v>1450</v>
      </c>
      <c r="G38" s="185">
        <f>TRUNC(E38*F38,1)</f>
        <v>1450</v>
      </c>
      <c r="H38" s="185"/>
      <c r="I38" s="185"/>
      <c r="J38" s="185"/>
      <c r="K38" s="185"/>
      <c r="L38" s="185">
        <f t="shared" ref="L38" si="13">F38+H38+J38</f>
        <v>1450</v>
      </c>
      <c r="M38" s="218">
        <f>G38+I38+K38</f>
        <v>1450</v>
      </c>
      <c r="N38" s="186"/>
      <c r="Q38" s="201" t="s">
        <v>77</v>
      </c>
      <c r="R38" s="194" t="s">
        <v>82</v>
      </c>
      <c r="S38" s="194" t="s">
        <v>180</v>
      </c>
      <c r="T38" s="200">
        <f>6/3</f>
        <v>2</v>
      </c>
      <c r="U38" s="196" t="e">
        <f>노임단가!#REF!</f>
        <v>#REF!</v>
      </c>
      <c r="V38" s="196" t="e">
        <f>T38*U38</f>
        <v>#REF!</v>
      </c>
    </row>
    <row r="39" spans="1:23" s="191" customFormat="1" ht="20.25" customHeight="1" x14ac:dyDescent="0.3">
      <c r="A39" s="187"/>
      <c r="B39" s="188" t="s">
        <v>49</v>
      </c>
      <c r="C39" s="115"/>
      <c r="D39" s="184"/>
      <c r="E39" s="293"/>
      <c r="F39" s="185"/>
      <c r="G39" s="185"/>
      <c r="H39" s="185"/>
      <c r="I39" s="185"/>
      <c r="J39" s="185"/>
      <c r="K39" s="185"/>
      <c r="L39" s="185"/>
      <c r="M39" s="218"/>
      <c r="N39" s="186"/>
      <c r="Q39" s="205"/>
      <c r="R39" s="206"/>
      <c r="S39" s="207"/>
      <c r="T39" s="207"/>
      <c r="U39" s="207"/>
      <c r="V39" s="207"/>
    </row>
    <row r="40" spans="1:23" s="191" customFormat="1" ht="20.25" customHeight="1" x14ac:dyDescent="0.3">
      <c r="A40" s="187"/>
      <c r="B40" s="188"/>
      <c r="C40" s="115" t="s">
        <v>398</v>
      </c>
      <c r="D40" s="184" t="s">
        <v>199</v>
      </c>
      <c r="E40" s="293">
        <f>'일위대가 소요공수 산출표'!U28</f>
        <v>9.7000000000000003E-3</v>
      </c>
      <c r="F40" s="185"/>
      <c r="G40" s="185"/>
      <c r="H40" s="185">
        <f>노임단가!E6</f>
        <v>414968</v>
      </c>
      <c r="I40" s="185">
        <f t="shared" ref="I40:I41" si="14">TRUNC(E40*H40,1)</f>
        <v>4025.1</v>
      </c>
      <c r="J40" s="185"/>
      <c r="K40" s="185"/>
      <c r="L40" s="185">
        <f t="shared" ref="L40:L41" si="15">F40+H40+J40</f>
        <v>414968</v>
      </c>
      <c r="M40" s="218">
        <f>G40+I40+K40</f>
        <v>4025.1</v>
      </c>
      <c r="N40" s="186"/>
      <c r="Q40" s="205"/>
      <c r="R40" s="206"/>
      <c r="S40" s="207"/>
      <c r="T40" s="207"/>
      <c r="U40" s="207"/>
      <c r="V40" s="207"/>
    </row>
    <row r="41" spans="1:23" s="191" customFormat="1" ht="20.25" customHeight="1" x14ac:dyDescent="0.3">
      <c r="A41" s="187"/>
      <c r="B41" s="188"/>
      <c r="C41" s="115" t="s">
        <v>399</v>
      </c>
      <c r="D41" s="184" t="s">
        <v>199</v>
      </c>
      <c r="E41" s="293">
        <f>'일위대가 소요공수 산출표'!U26</f>
        <v>2.3699999999999999E-2</v>
      </c>
      <c r="F41" s="185"/>
      <c r="G41" s="185"/>
      <c r="H41" s="185">
        <f>노임단가!E5</f>
        <v>172068</v>
      </c>
      <c r="I41" s="185">
        <f t="shared" si="14"/>
        <v>4078</v>
      </c>
      <c r="J41" s="185"/>
      <c r="K41" s="185"/>
      <c r="L41" s="185">
        <f t="shared" si="15"/>
        <v>172068</v>
      </c>
      <c r="M41" s="218">
        <f>G41+I41+K41</f>
        <v>4078</v>
      </c>
      <c r="N41" s="186"/>
      <c r="Q41" s="205"/>
      <c r="R41" s="206"/>
      <c r="S41" s="207"/>
      <c r="T41" s="207"/>
      <c r="U41" s="207"/>
      <c r="V41" s="207"/>
    </row>
    <row r="42" spans="1:23" s="191" customFormat="1" ht="20.25" customHeight="1" x14ac:dyDescent="0.3">
      <c r="A42" s="187"/>
      <c r="B42" s="188" t="s">
        <v>174</v>
      </c>
      <c r="C42" s="115"/>
      <c r="D42" s="184"/>
      <c r="E42" s="293"/>
      <c r="F42" s="185"/>
      <c r="G42" s="185">
        <f>SUM(G37:G41)</f>
        <v>1450</v>
      </c>
      <c r="H42" s="185"/>
      <c r="I42" s="185">
        <f>SUM(I37:I41)</f>
        <v>8103.1</v>
      </c>
      <c r="J42" s="185"/>
      <c r="K42" s="185"/>
      <c r="L42" s="185"/>
      <c r="M42" s="218">
        <f>G42+I42+K42</f>
        <v>9553.1</v>
      </c>
      <c r="N42" s="186"/>
      <c r="Q42" s="205"/>
      <c r="R42" s="206"/>
      <c r="S42" s="207"/>
      <c r="T42" s="207"/>
      <c r="U42" s="207"/>
      <c r="V42" s="207"/>
    </row>
    <row r="43" spans="1:23" s="191" customFormat="1" x14ac:dyDescent="0.3">
      <c r="A43" s="612" t="s">
        <v>52</v>
      </c>
      <c r="B43" s="613"/>
      <c r="C43" s="618" t="s">
        <v>35</v>
      </c>
      <c r="D43" s="619" t="s">
        <v>183</v>
      </c>
      <c r="E43" s="619" t="s">
        <v>176</v>
      </c>
      <c r="F43" s="620" t="s">
        <v>422</v>
      </c>
      <c r="G43" s="620"/>
      <c r="H43" s="620"/>
      <c r="I43" s="620"/>
      <c r="J43" s="620"/>
      <c r="K43" s="620"/>
      <c r="L43" s="620"/>
      <c r="M43" s="621"/>
      <c r="N43" s="600" t="s">
        <v>313</v>
      </c>
      <c r="Q43" s="603" t="s">
        <v>34</v>
      </c>
      <c r="R43" s="611" t="s">
        <v>35</v>
      </c>
      <c r="S43" s="603" t="s">
        <v>183</v>
      </c>
      <c r="T43" s="604" t="s">
        <v>176</v>
      </c>
      <c r="U43" s="605" t="s">
        <v>192</v>
      </c>
      <c r="V43" s="608" t="s">
        <v>188</v>
      </c>
      <c r="W43" s="192"/>
    </row>
    <row r="44" spans="1:23" s="191" customFormat="1" x14ac:dyDescent="0.3">
      <c r="A44" s="614"/>
      <c r="B44" s="615"/>
      <c r="C44" s="618"/>
      <c r="D44" s="619"/>
      <c r="E44" s="619"/>
      <c r="F44" s="620" t="s">
        <v>70</v>
      </c>
      <c r="G44" s="620"/>
      <c r="H44" s="620" t="s">
        <v>85</v>
      </c>
      <c r="I44" s="620"/>
      <c r="J44" s="620" t="s">
        <v>53</v>
      </c>
      <c r="K44" s="620"/>
      <c r="L44" s="619" t="s">
        <v>36</v>
      </c>
      <c r="M44" s="622"/>
      <c r="N44" s="601"/>
      <c r="Q44" s="603"/>
      <c r="R44" s="611"/>
      <c r="S44" s="603"/>
      <c r="T44" s="604"/>
      <c r="U44" s="606"/>
      <c r="V44" s="609"/>
      <c r="W44" s="192"/>
    </row>
    <row r="45" spans="1:23" s="191" customFormat="1" x14ac:dyDescent="0.3">
      <c r="A45" s="616"/>
      <c r="B45" s="617"/>
      <c r="C45" s="618"/>
      <c r="D45" s="619"/>
      <c r="E45" s="619"/>
      <c r="F45" s="181" t="s">
        <v>84</v>
      </c>
      <c r="G45" s="181" t="s">
        <v>71</v>
      </c>
      <c r="H45" s="181" t="s">
        <v>84</v>
      </c>
      <c r="I45" s="181" t="s">
        <v>71</v>
      </c>
      <c r="J45" s="181" t="s">
        <v>84</v>
      </c>
      <c r="K45" s="181" t="s">
        <v>71</v>
      </c>
      <c r="L45" s="181" t="s">
        <v>84</v>
      </c>
      <c r="M45" s="217" t="s">
        <v>71</v>
      </c>
      <c r="N45" s="602"/>
      <c r="Q45" s="603"/>
      <c r="R45" s="611"/>
      <c r="S45" s="603"/>
      <c r="T45" s="604"/>
      <c r="U45" s="607"/>
      <c r="V45" s="610"/>
      <c r="W45" s="192"/>
    </row>
    <row r="46" spans="1:23" s="191" customFormat="1" ht="20.25" customHeight="1" x14ac:dyDescent="0.3">
      <c r="A46" s="202" t="s">
        <v>457</v>
      </c>
      <c r="B46" s="203" t="s">
        <v>482</v>
      </c>
      <c r="C46" s="203" t="s">
        <v>302</v>
      </c>
      <c r="D46" s="204" t="s">
        <v>177</v>
      </c>
      <c r="E46" s="292">
        <v>1</v>
      </c>
      <c r="F46" s="185"/>
      <c r="G46" s="185"/>
      <c r="H46" s="185"/>
      <c r="I46" s="185"/>
      <c r="J46" s="185"/>
      <c r="K46" s="185"/>
      <c r="L46" s="185"/>
      <c r="M46" s="218"/>
      <c r="N46" s="186"/>
      <c r="Q46" s="201" t="s">
        <v>11</v>
      </c>
      <c r="R46" s="199" t="s">
        <v>1</v>
      </c>
      <c r="S46" s="194" t="s">
        <v>178</v>
      </c>
      <c r="T46" s="200">
        <f>1/3</f>
        <v>0.33333333333333331</v>
      </c>
      <c r="U46" s="196" t="e">
        <f>노임단가!#REF!</f>
        <v>#REF!</v>
      </c>
      <c r="V46" s="196" t="e">
        <f t="shared" ref="V46:V47" si="16">T46*U46</f>
        <v>#REF!</v>
      </c>
    </row>
    <row r="47" spans="1:23" s="191" customFormat="1" ht="20.25" customHeight="1" x14ac:dyDescent="0.3">
      <c r="A47" s="187"/>
      <c r="B47" s="188" t="s">
        <v>47</v>
      </c>
      <c r="C47" s="115"/>
      <c r="D47" s="184"/>
      <c r="E47" s="293"/>
      <c r="F47" s="185"/>
      <c r="G47" s="185"/>
      <c r="H47" s="185"/>
      <c r="I47" s="185"/>
      <c r="J47" s="185"/>
      <c r="K47" s="185"/>
      <c r="L47" s="185"/>
      <c r="M47" s="218"/>
      <c r="N47" s="186"/>
      <c r="Q47" s="201" t="s">
        <v>32</v>
      </c>
      <c r="R47" s="194" t="s">
        <v>87</v>
      </c>
      <c r="S47" s="194" t="s">
        <v>178</v>
      </c>
      <c r="T47" s="200">
        <v>1</v>
      </c>
      <c r="U47" s="196" t="e">
        <f>노임단가!#REF!</f>
        <v>#REF!</v>
      </c>
      <c r="V47" s="196" t="e">
        <f t="shared" si="16"/>
        <v>#REF!</v>
      </c>
    </row>
    <row r="48" spans="1:23" s="191" customFormat="1" ht="20.25" customHeight="1" x14ac:dyDescent="0.3">
      <c r="A48" s="187"/>
      <c r="B48" s="188" t="s">
        <v>441</v>
      </c>
      <c r="C48" s="188" t="s">
        <v>302</v>
      </c>
      <c r="D48" s="184" t="s">
        <v>384</v>
      </c>
      <c r="E48" s="293">
        <v>1</v>
      </c>
      <c r="F48" s="185">
        <f>단가비교표!O10</f>
        <v>1200000</v>
      </c>
      <c r="G48" s="185">
        <f>TRUNC(E48*F48,1)</f>
        <v>1200000</v>
      </c>
      <c r="H48" s="185"/>
      <c r="I48" s="185"/>
      <c r="J48" s="185"/>
      <c r="K48" s="185"/>
      <c r="L48" s="185">
        <f t="shared" ref="L48" si="17">F48+H48+J48</f>
        <v>1200000</v>
      </c>
      <c r="M48" s="218">
        <f>G48+I48+K48</f>
        <v>1200000</v>
      </c>
      <c r="N48" s="186"/>
      <c r="Q48" s="201" t="s">
        <v>77</v>
      </c>
      <c r="R48" s="194" t="s">
        <v>82</v>
      </c>
      <c r="S48" s="194" t="s">
        <v>180</v>
      </c>
      <c r="T48" s="200">
        <f>6/3</f>
        <v>2</v>
      </c>
      <c r="U48" s="196" t="e">
        <f>노임단가!#REF!</f>
        <v>#REF!</v>
      </c>
      <c r="V48" s="196" t="e">
        <f>T48*U48</f>
        <v>#REF!</v>
      </c>
    </row>
    <row r="49" spans="1:22" s="191" customFormat="1" ht="20.25" customHeight="1" x14ac:dyDescent="0.3">
      <c r="A49" s="187"/>
      <c r="B49" s="188" t="s">
        <v>49</v>
      </c>
      <c r="C49" s="115"/>
      <c r="D49" s="184"/>
      <c r="E49" s="293"/>
      <c r="F49" s="185"/>
      <c r="G49" s="185"/>
      <c r="H49" s="185"/>
      <c r="I49" s="185"/>
      <c r="J49" s="185"/>
      <c r="K49" s="185"/>
      <c r="L49" s="185"/>
      <c r="M49" s="218"/>
      <c r="N49" s="186"/>
      <c r="Q49" s="205"/>
      <c r="R49" s="206"/>
      <c r="S49" s="207"/>
      <c r="T49" s="207"/>
      <c r="U49" s="207"/>
      <c r="V49" s="207"/>
    </row>
    <row r="50" spans="1:22" s="191" customFormat="1" ht="20.25" customHeight="1" x14ac:dyDescent="0.3">
      <c r="A50" s="187"/>
      <c r="B50" s="188"/>
      <c r="C50" s="115" t="s">
        <v>402</v>
      </c>
      <c r="D50" s="184" t="s">
        <v>199</v>
      </c>
      <c r="E50" s="293">
        <f>'일위대가 소요공수 산출표'!U35</f>
        <v>0.875</v>
      </c>
      <c r="F50" s="185"/>
      <c r="G50" s="185"/>
      <c r="H50" s="185">
        <f>노임단가!E15</f>
        <v>436224</v>
      </c>
      <c r="I50" s="185">
        <f t="shared" ref="I50:I52" si="18">TRUNC(E50*H50,1)</f>
        <v>381696</v>
      </c>
      <c r="J50" s="185"/>
      <c r="K50" s="185"/>
      <c r="L50" s="185">
        <f t="shared" ref="L50:L52" si="19">F50+H50+J50</f>
        <v>436224</v>
      </c>
      <c r="M50" s="218">
        <f>G50+I50+K50</f>
        <v>381696</v>
      </c>
      <c r="N50" s="186"/>
      <c r="Q50" s="205"/>
      <c r="R50" s="206"/>
      <c r="S50" s="207"/>
      <c r="T50" s="207"/>
      <c r="U50" s="207"/>
      <c r="V50" s="207"/>
    </row>
    <row r="51" spans="1:22" s="191" customFormat="1" ht="20.25" customHeight="1" x14ac:dyDescent="0.3">
      <c r="A51" s="187"/>
      <c r="B51" s="188"/>
      <c r="C51" s="115" t="s">
        <v>118</v>
      </c>
      <c r="D51" s="184" t="s">
        <v>199</v>
      </c>
      <c r="E51" s="293">
        <f>'일위대가 소요공수 산출표'!U36</f>
        <v>0.875</v>
      </c>
      <c r="F51" s="185"/>
      <c r="G51" s="185"/>
      <c r="H51" s="185">
        <f>노임단가!E8</f>
        <v>315528</v>
      </c>
      <c r="I51" s="185">
        <f t="shared" ref="I51" si="20">TRUNC(E51*H51,1)</f>
        <v>276087</v>
      </c>
      <c r="J51" s="185"/>
      <c r="K51" s="185"/>
      <c r="L51" s="185">
        <f t="shared" ref="L51" si="21">F51+H51+J51</f>
        <v>315528</v>
      </c>
      <c r="M51" s="218">
        <f>G51+I51+K51</f>
        <v>276087</v>
      </c>
      <c r="N51" s="186"/>
      <c r="Q51" s="205"/>
      <c r="R51" s="206"/>
      <c r="S51" s="207"/>
      <c r="T51" s="207"/>
      <c r="U51" s="207"/>
      <c r="V51" s="207"/>
    </row>
    <row r="52" spans="1:22" s="191" customFormat="1" ht="20.25" customHeight="1" x14ac:dyDescent="0.3">
      <c r="A52" s="187"/>
      <c r="B52" s="188"/>
      <c r="C52" s="115" t="s">
        <v>115</v>
      </c>
      <c r="D52" s="184" t="s">
        <v>199</v>
      </c>
      <c r="E52" s="293">
        <f>'일위대가 소요공수 산출표'!U37</f>
        <v>0.875</v>
      </c>
      <c r="F52" s="185"/>
      <c r="G52" s="185"/>
      <c r="H52" s="185">
        <f>노임단가!E5</f>
        <v>172068</v>
      </c>
      <c r="I52" s="185">
        <f t="shared" si="18"/>
        <v>150559.5</v>
      </c>
      <c r="J52" s="185"/>
      <c r="K52" s="185"/>
      <c r="L52" s="185">
        <f t="shared" si="19"/>
        <v>172068</v>
      </c>
      <c r="M52" s="218">
        <f>G52+I52+K52</f>
        <v>150559.5</v>
      </c>
      <c r="N52" s="186"/>
      <c r="Q52" s="205"/>
      <c r="R52" s="206"/>
      <c r="S52" s="207"/>
      <c r="T52" s="207"/>
      <c r="U52" s="207"/>
      <c r="V52" s="207"/>
    </row>
    <row r="53" spans="1:22" s="191" customFormat="1" ht="20.25" customHeight="1" x14ac:dyDescent="0.3">
      <c r="A53" s="187"/>
      <c r="B53" s="188" t="s">
        <v>174</v>
      </c>
      <c r="C53" s="115"/>
      <c r="D53" s="184"/>
      <c r="E53" s="189"/>
      <c r="F53" s="185"/>
      <c r="G53" s="185">
        <f>SUM(G47:G52)</f>
        <v>1200000</v>
      </c>
      <c r="H53" s="185"/>
      <c r="I53" s="185">
        <f>SUM(I47:I52)</f>
        <v>808342.5</v>
      </c>
      <c r="J53" s="185"/>
      <c r="K53" s="185"/>
      <c r="L53" s="185"/>
      <c r="M53" s="218">
        <f>G53+I53+K53</f>
        <v>2008342.5</v>
      </c>
      <c r="N53" s="186"/>
      <c r="Q53" s="205"/>
      <c r="R53" s="206"/>
      <c r="S53" s="207"/>
      <c r="T53" s="207"/>
      <c r="U53" s="207"/>
      <c r="V53" s="207"/>
    </row>
    <row r="54" spans="1:22" s="191" customFormat="1" ht="20.25" customHeight="1" x14ac:dyDescent="0.3">
      <c r="A54" s="208"/>
      <c r="B54" s="188"/>
      <c r="C54" s="188"/>
      <c r="D54" s="209"/>
      <c r="E54" s="189"/>
      <c r="F54" s="185"/>
      <c r="G54" s="185"/>
      <c r="H54" s="185"/>
      <c r="I54" s="185"/>
      <c r="J54" s="185"/>
      <c r="K54" s="185"/>
      <c r="L54" s="185"/>
      <c r="M54" s="218"/>
      <c r="N54" s="186"/>
      <c r="Q54" s="205"/>
      <c r="R54" s="206"/>
      <c r="S54" s="207"/>
      <c r="T54" s="207"/>
      <c r="U54" s="207"/>
      <c r="V54" s="207"/>
    </row>
    <row r="55" spans="1:22" s="191" customFormat="1" ht="20.25" customHeight="1" x14ac:dyDescent="0.3">
      <c r="A55" s="202" t="s">
        <v>571</v>
      </c>
      <c r="B55" s="203" t="s">
        <v>476</v>
      </c>
      <c r="C55" s="203" t="s">
        <v>478</v>
      </c>
      <c r="D55" s="204" t="s">
        <v>177</v>
      </c>
      <c r="E55" s="292">
        <v>1</v>
      </c>
      <c r="F55" s="185"/>
      <c r="G55" s="185"/>
      <c r="H55" s="185"/>
      <c r="I55" s="185"/>
      <c r="J55" s="185"/>
      <c r="K55" s="185"/>
      <c r="L55" s="185"/>
      <c r="M55" s="218"/>
      <c r="N55" s="186"/>
      <c r="Q55" s="201" t="s">
        <v>11</v>
      </c>
      <c r="R55" s="199" t="s">
        <v>1</v>
      </c>
      <c r="S55" s="194" t="s">
        <v>178</v>
      </c>
      <c r="T55" s="200">
        <f>1/3</f>
        <v>0.33333333333333331</v>
      </c>
      <c r="U55" s="196" t="e">
        <f>노임단가!#REF!</f>
        <v>#REF!</v>
      </c>
      <c r="V55" s="196" t="e">
        <f t="shared" ref="V55:V56" si="22">T55*U55</f>
        <v>#REF!</v>
      </c>
    </row>
    <row r="56" spans="1:22" s="191" customFormat="1" ht="20.25" customHeight="1" x14ac:dyDescent="0.3">
      <c r="A56" s="187"/>
      <c r="B56" s="188" t="s">
        <v>47</v>
      </c>
      <c r="C56" s="115"/>
      <c r="D56" s="184"/>
      <c r="E56" s="293"/>
      <c r="F56" s="185"/>
      <c r="G56" s="185"/>
      <c r="H56" s="185"/>
      <c r="I56" s="185"/>
      <c r="J56" s="185"/>
      <c r="K56" s="185"/>
      <c r="L56" s="185"/>
      <c r="M56" s="218"/>
      <c r="N56" s="186"/>
      <c r="Q56" s="201" t="s">
        <v>32</v>
      </c>
      <c r="R56" s="194" t="s">
        <v>87</v>
      </c>
      <c r="S56" s="194" t="s">
        <v>178</v>
      </c>
      <c r="T56" s="200">
        <v>1</v>
      </c>
      <c r="U56" s="196" t="e">
        <f>노임단가!#REF!</f>
        <v>#REF!</v>
      </c>
      <c r="V56" s="196" t="e">
        <f t="shared" si="22"/>
        <v>#REF!</v>
      </c>
    </row>
    <row r="57" spans="1:22" s="191" customFormat="1" ht="20.25" customHeight="1" x14ac:dyDescent="0.3">
      <c r="A57" s="187"/>
      <c r="B57" s="188" t="s">
        <v>444</v>
      </c>
      <c r="C57" s="188" t="s">
        <v>477</v>
      </c>
      <c r="D57" s="184" t="s">
        <v>345</v>
      </c>
      <c r="E57" s="293">
        <v>1</v>
      </c>
      <c r="F57" s="185">
        <f>단가비교표!O11</f>
        <v>1300000</v>
      </c>
      <c r="G57" s="185">
        <f>TRUNC(E57*F57,1)</f>
        <v>1300000</v>
      </c>
      <c r="H57" s="185"/>
      <c r="I57" s="185"/>
      <c r="J57" s="185"/>
      <c r="K57" s="185"/>
      <c r="L57" s="185">
        <f t="shared" ref="L57" si="23">F57+H57+J57</f>
        <v>1300000</v>
      </c>
      <c r="M57" s="218">
        <f>G57+I57+K57</f>
        <v>1300000</v>
      </c>
      <c r="N57" s="186"/>
      <c r="Q57" s="201" t="s">
        <v>77</v>
      </c>
      <c r="R57" s="194" t="s">
        <v>82</v>
      </c>
      <c r="S57" s="194" t="s">
        <v>180</v>
      </c>
      <c r="T57" s="200">
        <f>6/3</f>
        <v>2</v>
      </c>
      <c r="U57" s="196" t="e">
        <f>노임단가!#REF!</f>
        <v>#REF!</v>
      </c>
      <c r="V57" s="196" t="e">
        <f>T57*U57</f>
        <v>#REF!</v>
      </c>
    </row>
    <row r="58" spans="1:22" s="191" customFormat="1" ht="20.25" customHeight="1" x14ac:dyDescent="0.3">
      <c r="A58" s="187"/>
      <c r="B58" s="188" t="s">
        <v>49</v>
      </c>
      <c r="C58" s="115"/>
      <c r="D58" s="184"/>
      <c r="E58" s="293"/>
      <c r="F58" s="185"/>
      <c r="G58" s="185"/>
      <c r="H58" s="185"/>
      <c r="I58" s="185"/>
      <c r="J58" s="185"/>
      <c r="K58" s="185"/>
      <c r="L58" s="185"/>
      <c r="M58" s="218"/>
      <c r="N58" s="186"/>
      <c r="Q58" s="205"/>
      <c r="R58" s="206"/>
      <c r="S58" s="207"/>
      <c r="T58" s="207"/>
      <c r="U58" s="207"/>
      <c r="V58" s="207"/>
    </row>
    <row r="59" spans="1:22" s="191" customFormat="1" ht="20.25" customHeight="1" x14ac:dyDescent="0.3">
      <c r="A59" s="187"/>
      <c r="B59" s="188"/>
      <c r="C59" s="115" t="s">
        <v>402</v>
      </c>
      <c r="D59" s="184" t="s">
        <v>199</v>
      </c>
      <c r="E59" s="293">
        <f>'일위대가 소요공수 산출표'!U49</f>
        <v>0.875</v>
      </c>
      <c r="F59" s="185"/>
      <c r="G59" s="185"/>
      <c r="H59" s="185">
        <f>노임단가!E15</f>
        <v>436224</v>
      </c>
      <c r="I59" s="185">
        <f t="shared" ref="I59:I61" si="24">TRUNC(E59*H59,1)</f>
        <v>381696</v>
      </c>
      <c r="J59" s="185"/>
      <c r="K59" s="185"/>
      <c r="L59" s="185">
        <f t="shared" ref="L59:L61" si="25">F59+H59+J59</f>
        <v>436224</v>
      </c>
      <c r="M59" s="218">
        <f>G59+I59+K59</f>
        <v>381696</v>
      </c>
      <c r="N59" s="186"/>
      <c r="Q59" s="205"/>
      <c r="R59" s="206"/>
      <c r="S59" s="207"/>
      <c r="T59" s="207"/>
      <c r="U59" s="207"/>
      <c r="V59" s="207"/>
    </row>
    <row r="60" spans="1:22" s="191" customFormat="1" ht="20.25" customHeight="1" x14ac:dyDescent="0.3">
      <c r="A60" s="187"/>
      <c r="B60" s="188"/>
      <c r="C60" s="115" t="s">
        <v>118</v>
      </c>
      <c r="D60" s="184" t="s">
        <v>199</v>
      </c>
      <c r="E60" s="293">
        <f>'일위대가 소요공수 산출표'!U50</f>
        <v>0.875</v>
      </c>
      <c r="F60" s="185"/>
      <c r="G60" s="185"/>
      <c r="H60" s="185">
        <f>노임단가!E8</f>
        <v>315528</v>
      </c>
      <c r="I60" s="185">
        <f t="shared" si="24"/>
        <v>276087</v>
      </c>
      <c r="J60" s="185"/>
      <c r="K60" s="185"/>
      <c r="L60" s="185">
        <f t="shared" si="25"/>
        <v>315528</v>
      </c>
      <c r="M60" s="218">
        <f>G60+I60+K60</f>
        <v>276087</v>
      </c>
      <c r="N60" s="186"/>
      <c r="Q60" s="205"/>
      <c r="R60" s="206"/>
      <c r="S60" s="207"/>
      <c r="T60" s="207"/>
      <c r="U60" s="207"/>
      <c r="V60" s="207"/>
    </row>
    <row r="61" spans="1:22" s="191" customFormat="1" ht="20.25" customHeight="1" x14ac:dyDescent="0.3">
      <c r="A61" s="187"/>
      <c r="B61" s="188"/>
      <c r="C61" s="115" t="s">
        <v>115</v>
      </c>
      <c r="D61" s="184" t="s">
        <v>199</v>
      </c>
      <c r="E61" s="293">
        <f>'일위대가 소요공수 산출표'!U51</f>
        <v>0.875</v>
      </c>
      <c r="F61" s="185"/>
      <c r="G61" s="185"/>
      <c r="H61" s="185">
        <f>노임단가!E5</f>
        <v>172068</v>
      </c>
      <c r="I61" s="185">
        <f t="shared" si="24"/>
        <v>150559.5</v>
      </c>
      <c r="J61" s="185"/>
      <c r="K61" s="185"/>
      <c r="L61" s="185">
        <f t="shared" si="25"/>
        <v>172068</v>
      </c>
      <c r="M61" s="218">
        <f>G61+I61+K61</f>
        <v>150559.5</v>
      </c>
      <c r="N61" s="186"/>
      <c r="Q61" s="205"/>
      <c r="R61" s="206"/>
      <c r="S61" s="207"/>
      <c r="T61" s="207"/>
      <c r="U61" s="207"/>
      <c r="V61" s="207"/>
    </row>
    <row r="62" spans="1:22" s="191" customFormat="1" ht="20.25" customHeight="1" x14ac:dyDescent="0.3">
      <c r="A62" s="187"/>
      <c r="B62" s="188" t="s">
        <v>174</v>
      </c>
      <c r="C62" s="115"/>
      <c r="D62" s="184"/>
      <c r="E62" s="293"/>
      <c r="F62" s="185"/>
      <c r="G62" s="185">
        <f>SUM(G56:G61)</f>
        <v>1300000</v>
      </c>
      <c r="H62" s="185"/>
      <c r="I62" s="185">
        <f>SUM(I56:I61)</f>
        <v>808342.5</v>
      </c>
      <c r="J62" s="185"/>
      <c r="K62" s="185"/>
      <c r="L62" s="185"/>
      <c r="M62" s="218">
        <f>G62+I62+K62</f>
        <v>2108342.5</v>
      </c>
      <c r="N62" s="186"/>
      <c r="Q62" s="205"/>
      <c r="R62" s="206"/>
      <c r="S62" s="207"/>
      <c r="T62" s="207"/>
      <c r="U62" s="207"/>
      <c r="V62" s="207"/>
    </row>
    <row r="63" spans="1:22" s="191" customFormat="1" ht="20.25" customHeight="1" x14ac:dyDescent="0.3">
      <c r="A63" s="208"/>
      <c r="B63" s="188"/>
      <c r="C63" s="188"/>
      <c r="D63" s="209"/>
      <c r="E63" s="293"/>
      <c r="F63" s="185"/>
      <c r="G63" s="185"/>
      <c r="H63" s="185"/>
      <c r="I63" s="185"/>
      <c r="J63" s="185"/>
      <c r="K63" s="185"/>
      <c r="L63" s="185"/>
      <c r="M63" s="218"/>
      <c r="N63" s="186"/>
      <c r="Q63" s="205"/>
      <c r="R63" s="206"/>
      <c r="S63" s="207"/>
      <c r="T63" s="207"/>
      <c r="U63" s="207"/>
      <c r="V63" s="207"/>
    </row>
    <row r="64" spans="1:22" s="191" customFormat="1" ht="20.25" customHeight="1" x14ac:dyDescent="0.3">
      <c r="A64" s="202" t="s">
        <v>479</v>
      </c>
      <c r="B64" s="347" t="str">
        <f>'일위대가 소요공수 산출표'!B52</f>
        <v xml:space="preserve"> 무인자동제어반 SMP-1 신설</v>
      </c>
      <c r="C64" s="203" t="str">
        <f>'일위대가 소요공수 산출표'!C52</f>
        <v xml:space="preserve"> 380V 15.60KW SUS304 옥외자립</v>
      </c>
      <c r="D64" s="204" t="s">
        <v>193</v>
      </c>
      <c r="E64" s="292">
        <v>1</v>
      </c>
      <c r="F64" s="185"/>
      <c r="G64" s="185"/>
      <c r="H64" s="185"/>
      <c r="I64" s="185"/>
      <c r="J64" s="185"/>
      <c r="K64" s="185"/>
      <c r="L64" s="185"/>
      <c r="M64" s="218"/>
      <c r="N64" s="186"/>
      <c r="Q64" s="201" t="s">
        <v>11</v>
      </c>
      <c r="R64" s="199" t="s">
        <v>1</v>
      </c>
      <c r="S64" s="194" t="s">
        <v>178</v>
      </c>
      <c r="T64" s="200">
        <f>1/3</f>
        <v>0.33333333333333331</v>
      </c>
      <c r="U64" s="196" t="e">
        <f>노임단가!#REF!</f>
        <v>#REF!</v>
      </c>
      <c r="V64" s="196" t="e">
        <f t="shared" ref="V64:V65" si="26">T64*U64</f>
        <v>#REF!</v>
      </c>
    </row>
    <row r="65" spans="1:22" s="191" customFormat="1" ht="20.25" customHeight="1" x14ac:dyDescent="0.3">
      <c r="A65" s="187"/>
      <c r="B65" s="188" t="s">
        <v>47</v>
      </c>
      <c r="C65" s="115"/>
      <c r="D65" s="184"/>
      <c r="E65" s="293"/>
      <c r="F65" s="185"/>
      <c r="G65" s="185"/>
      <c r="H65" s="185"/>
      <c r="I65" s="185"/>
      <c r="J65" s="185"/>
      <c r="K65" s="185"/>
      <c r="L65" s="185"/>
      <c r="M65" s="218"/>
      <c r="N65" s="186"/>
      <c r="Q65" s="201" t="s">
        <v>32</v>
      </c>
      <c r="R65" s="194" t="s">
        <v>87</v>
      </c>
      <c r="S65" s="194" t="s">
        <v>178</v>
      </c>
      <c r="T65" s="200">
        <v>1</v>
      </c>
      <c r="U65" s="196" t="e">
        <f>노임단가!#REF!</f>
        <v>#REF!</v>
      </c>
      <c r="V65" s="196" t="e">
        <f t="shared" si="26"/>
        <v>#REF!</v>
      </c>
    </row>
    <row r="66" spans="1:22" s="191" customFormat="1" ht="20.25" customHeight="1" x14ac:dyDescent="0.3">
      <c r="A66" s="187"/>
      <c r="B66" s="188" t="s">
        <v>664</v>
      </c>
      <c r="C66" s="188" t="str">
        <f>C64</f>
        <v xml:space="preserve"> 380V 15.60KW SUS304 옥외자립</v>
      </c>
      <c r="D66" s="184" t="s">
        <v>404</v>
      </c>
      <c r="E66" s="293">
        <v>1</v>
      </c>
      <c r="F66" s="185">
        <f>단가비교표!O12</f>
        <v>2400000</v>
      </c>
      <c r="G66" s="185">
        <f>TRUNC(E66*F66,1)</f>
        <v>2400000</v>
      </c>
      <c r="H66" s="185"/>
      <c r="I66" s="185"/>
      <c r="J66" s="185"/>
      <c r="K66" s="185"/>
      <c r="L66" s="185">
        <f t="shared" ref="L66" si="27">F66+H66+J66</f>
        <v>2400000</v>
      </c>
      <c r="M66" s="218">
        <f>G66+I66+K66</f>
        <v>2400000</v>
      </c>
      <c r="N66" s="186"/>
      <c r="Q66" s="201" t="s">
        <v>77</v>
      </c>
      <c r="R66" s="194" t="s">
        <v>82</v>
      </c>
      <c r="S66" s="194" t="s">
        <v>180</v>
      </c>
      <c r="T66" s="200">
        <f>6/3</f>
        <v>2</v>
      </c>
      <c r="U66" s="196" t="e">
        <f>노임단가!#REF!</f>
        <v>#REF!</v>
      </c>
      <c r="V66" s="196" t="e">
        <f>T66*U66</f>
        <v>#REF!</v>
      </c>
    </row>
    <row r="67" spans="1:22" s="191" customFormat="1" ht="20.25" customHeight="1" x14ac:dyDescent="0.3">
      <c r="A67" s="187"/>
      <c r="B67" s="188" t="s">
        <v>49</v>
      </c>
      <c r="C67" s="115"/>
      <c r="D67" s="184"/>
      <c r="E67" s="293"/>
      <c r="F67" s="185"/>
      <c r="G67" s="185"/>
      <c r="H67" s="185"/>
      <c r="I67" s="185"/>
      <c r="J67" s="185"/>
      <c r="K67" s="185"/>
      <c r="L67" s="185"/>
      <c r="M67" s="218"/>
      <c r="N67" s="186"/>
      <c r="Q67" s="205"/>
      <c r="R67" s="206"/>
      <c r="S67" s="207"/>
      <c r="T67" s="207"/>
      <c r="U67" s="207"/>
      <c r="V67" s="207"/>
    </row>
    <row r="68" spans="1:22" s="191" customFormat="1" ht="20.25" customHeight="1" x14ac:dyDescent="0.3">
      <c r="A68" s="187"/>
      <c r="B68" s="188"/>
      <c r="C68" s="115" t="s">
        <v>405</v>
      </c>
      <c r="D68" s="184" t="s">
        <v>199</v>
      </c>
      <c r="E68" s="293">
        <f>'일위대가 소요공수 산출표'!U56</f>
        <v>3.36</v>
      </c>
      <c r="F68" s="185"/>
      <c r="G68" s="185"/>
      <c r="H68" s="185">
        <f>노임단가!E9</f>
        <v>319449</v>
      </c>
      <c r="I68" s="185">
        <f t="shared" ref="I68:I69" si="28">TRUNC(E68*H68,1)</f>
        <v>1073348.6000000001</v>
      </c>
      <c r="J68" s="185"/>
      <c r="K68" s="185"/>
      <c r="L68" s="185">
        <f t="shared" ref="L68:L69" si="29">F68+H68+J68</f>
        <v>319449</v>
      </c>
      <c r="M68" s="218">
        <f>G68+I68+K68</f>
        <v>1073348.6000000001</v>
      </c>
      <c r="N68" s="186"/>
      <c r="Q68" s="205"/>
      <c r="R68" s="206"/>
      <c r="S68" s="207"/>
      <c r="T68" s="207"/>
      <c r="U68" s="207"/>
      <c r="V68" s="207"/>
    </row>
    <row r="69" spans="1:22" s="191" customFormat="1" ht="20.25" customHeight="1" x14ac:dyDescent="0.3">
      <c r="A69" s="187"/>
      <c r="B69" s="188"/>
      <c r="C69" s="115" t="s">
        <v>115</v>
      </c>
      <c r="D69" s="184" t="s">
        <v>199</v>
      </c>
      <c r="E69" s="293">
        <f>'일위대가 소요공수 산출표'!U57</f>
        <v>2.2400000000000002</v>
      </c>
      <c r="F69" s="185"/>
      <c r="G69" s="185"/>
      <c r="H69" s="185">
        <f>노임단가!E5</f>
        <v>172068</v>
      </c>
      <c r="I69" s="185">
        <f t="shared" si="28"/>
        <v>385432.3</v>
      </c>
      <c r="J69" s="185"/>
      <c r="K69" s="185"/>
      <c r="L69" s="185">
        <f t="shared" si="29"/>
        <v>172068</v>
      </c>
      <c r="M69" s="218">
        <f>G69+I69+K69</f>
        <v>385432.3</v>
      </c>
      <c r="N69" s="186"/>
      <c r="Q69" s="205"/>
      <c r="R69" s="206"/>
      <c r="S69" s="207"/>
      <c r="T69" s="207"/>
      <c r="U69" s="207"/>
      <c r="V69" s="207"/>
    </row>
    <row r="70" spans="1:22" s="191" customFormat="1" ht="20.25" customHeight="1" x14ac:dyDescent="0.3">
      <c r="A70" s="187"/>
      <c r="B70" s="188" t="s">
        <v>174</v>
      </c>
      <c r="C70" s="115"/>
      <c r="D70" s="184"/>
      <c r="E70" s="189"/>
      <c r="F70" s="185"/>
      <c r="G70" s="185">
        <f>SUM(G65:G69)</f>
        <v>2400000</v>
      </c>
      <c r="H70" s="185"/>
      <c r="I70" s="185">
        <f>SUM(I65:I69)</f>
        <v>1458780.9000000001</v>
      </c>
      <c r="J70" s="185"/>
      <c r="K70" s="185"/>
      <c r="L70" s="185"/>
      <c r="M70" s="218">
        <f>G70+I70+K70</f>
        <v>3858780.9000000004</v>
      </c>
      <c r="N70" s="186"/>
      <c r="Q70" s="205"/>
      <c r="R70" s="206"/>
      <c r="S70" s="207"/>
      <c r="T70" s="207"/>
      <c r="U70" s="207"/>
      <c r="V70" s="207"/>
    </row>
    <row r="71" spans="1:22" s="191" customFormat="1" ht="20.25" customHeight="1" x14ac:dyDescent="0.3">
      <c r="A71" s="208"/>
      <c r="B71" s="188"/>
      <c r="C71" s="188"/>
      <c r="D71" s="209"/>
      <c r="E71" s="189"/>
      <c r="F71" s="185"/>
      <c r="G71" s="185"/>
      <c r="H71" s="185"/>
      <c r="I71" s="185"/>
      <c r="J71" s="185"/>
      <c r="K71" s="185"/>
      <c r="L71" s="185"/>
      <c r="M71" s="218"/>
      <c r="N71" s="186"/>
      <c r="Q71" s="205"/>
      <c r="R71" s="206"/>
      <c r="S71" s="207"/>
      <c r="T71" s="207"/>
      <c r="U71" s="207"/>
      <c r="V71" s="207"/>
    </row>
    <row r="72" spans="1:22" s="191" customFormat="1" ht="20.25" customHeight="1" x14ac:dyDescent="0.3">
      <c r="A72" s="202" t="s">
        <v>480</v>
      </c>
      <c r="B72" s="347" t="str">
        <f>'일위대가 소요공수 산출표'!B58</f>
        <v xml:space="preserve"> 무인자동제어반 SMP-2 신설</v>
      </c>
      <c r="C72" s="203" t="str">
        <f>'일위대가 소요공수 산출표'!C58</f>
        <v xml:space="preserve"> 380V 12.92KW SUS304 옥외자립</v>
      </c>
      <c r="D72" s="204" t="s">
        <v>193</v>
      </c>
      <c r="E72" s="292">
        <v>1</v>
      </c>
      <c r="F72" s="185"/>
      <c r="G72" s="185"/>
      <c r="H72" s="185"/>
      <c r="I72" s="185"/>
      <c r="J72" s="185"/>
      <c r="K72" s="185"/>
      <c r="L72" s="185"/>
      <c r="M72" s="218"/>
      <c r="N72" s="186"/>
      <c r="Q72" s="201" t="s">
        <v>11</v>
      </c>
      <c r="R72" s="199" t="s">
        <v>1</v>
      </c>
      <c r="S72" s="194" t="s">
        <v>178</v>
      </c>
      <c r="T72" s="200">
        <f>1/3</f>
        <v>0.33333333333333331</v>
      </c>
      <c r="U72" s="196" t="e">
        <f>노임단가!#REF!</f>
        <v>#REF!</v>
      </c>
      <c r="V72" s="196" t="e">
        <f t="shared" ref="V72:V73" si="30">T72*U72</f>
        <v>#REF!</v>
      </c>
    </row>
    <row r="73" spans="1:22" s="191" customFormat="1" ht="20.25" customHeight="1" x14ac:dyDescent="0.3">
      <c r="A73" s="187"/>
      <c r="B73" s="188" t="s">
        <v>47</v>
      </c>
      <c r="C73" s="115"/>
      <c r="D73" s="184"/>
      <c r="E73" s="293"/>
      <c r="F73" s="185"/>
      <c r="G73" s="185"/>
      <c r="H73" s="185"/>
      <c r="I73" s="185"/>
      <c r="J73" s="185"/>
      <c r="K73" s="185"/>
      <c r="L73" s="185"/>
      <c r="M73" s="218"/>
      <c r="N73" s="186"/>
      <c r="Q73" s="201" t="s">
        <v>32</v>
      </c>
      <c r="R73" s="194" t="s">
        <v>87</v>
      </c>
      <c r="S73" s="194" t="s">
        <v>178</v>
      </c>
      <c r="T73" s="200">
        <v>1</v>
      </c>
      <c r="U73" s="196" t="e">
        <f>노임단가!#REF!</f>
        <v>#REF!</v>
      </c>
      <c r="V73" s="196" t="e">
        <f t="shared" si="30"/>
        <v>#REF!</v>
      </c>
    </row>
    <row r="74" spans="1:22" s="191" customFormat="1" ht="20.25" customHeight="1" x14ac:dyDescent="0.3">
      <c r="A74" s="187"/>
      <c r="B74" s="188" t="s">
        <v>665</v>
      </c>
      <c r="C74" s="188" t="str">
        <f>C72</f>
        <v xml:space="preserve"> 380V 12.92KW SUS304 옥외자립</v>
      </c>
      <c r="D74" s="184" t="s">
        <v>319</v>
      </c>
      <c r="E74" s="293">
        <v>1</v>
      </c>
      <c r="F74" s="185">
        <f>단가비교표!O13</f>
        <v>2200000</v>
      </c>
      <c r="G74" s="185">
        <f>TRUNC(E74*F74,1)</f>
        <v>2200000</v>
      </c>
      <c r="H74" s="185"/>
      <c r="I74" s="185"/>
      <c r="J74" s="185"/>
      <c r="K74" s="185"/>
      <c r="L74" s="185">
        <f t="shared" ref="L74" si="31">F74+H74+J74</f>
        <v>2200000</v>
      </c>
      <c r="M74" s="218">
        <f>G74+I74+K74</f>
        <v>2200000</v>
      </c>
      <c r="N74" s="186"/>
      <c r="Q74" s="201" t="s">
        <v>77</v>
      </c>
      <c r="R74" s="194" t="s">
        <v>82</v>
      </c>
      <c r="S74" s="194" t="s">
        <v>180</v>
      </c>
      <c r="T74" s="200">
        <f>6/3</f>
        <v>2</v>
      </c>
      <c r="U74" s="196" t="e">
        <f>노임단가!#REF!</f>
        <v>#REF!</v>
      </c>
      <c r="V74" s="196" t="e">
        <f>T74*U74</f>
        <v>#REF!</v>
      </c>
    </row>
    <row r="75" spans="1:22" s="191" customFormat="1" ht="20.25" customHeight="1" x14ac:dyDescent="0.3">
      <c r="A75" s="187"/>
      <c r="B75" s="188" t="s">
        <v>49</v>
      </c>
      <c r="C75" s="115"/>
      <c r="D75" s="184"/>
      <c r="E75" s="293"/>
      <c r="F75" s="185"/>
      <c r="G75" s="185"/>
      <c r="H75" s="185"/>
      <c r="I75" s="185"/>
      <c r="J75" s="185"/>
      <c r="K75" s="185"/>
      <c r="L75" s="185"/>
      <c r="M75" s="218"/>
      <c r="N75" s="186"/>
      <c r="Q75" s="205"/>
      <c r="R75" s="206"/>
      <c r="S75" s="207"/>
      <c r="T75" s="207"/>
      <c r="U75" s="207"/>
      <c r="V75" s="207"/>
    </row>
    <row r="76" spans="1:22" s="191" customFormat="1" ht="20.25" customHeight="1" x14ac:dyDescent="0.3">
      <c r="A76" s="187"/>
      <c r="B76" s="188"/>
      <c r="C76" s="115" t="s">
        <v>374</v>
      </c>
      <c r="D76" s="184" t="s">
        <v>199</v>
      </c>
      <c r="E76" s="293">
        <f>'일위대가 소요공수 산출표'!U62</f>
        <v>3.36</v>
      </c>
      <c r="F76" s="185"/>
      <c r="G76" s="185"/>
      <c r="H76" s="185">
        <f>노임단가!E9</f>
        <v>319449</v>
      </c>
      <c r="I76" s="185">
        <f t="shared" ref="I76:I77" si="32">TRUNC(E76*H76,1)</f>
        <v>1073348.6000000001</v>
      </c>
      <c r="J76" s="185"/>
      <c r="K76" s="185"/>
      <c r="L76" s="185">
        <f t="shared" ref="L76:L77" si="33">F76+H76+J76</f>
        <v>319449</v>
      </c>
      <c r="M76" s="218">
        <f>G76+I76+K76</f>
        <v>1073348.6000000001</v>
      </c>
      <c r="N76" s="186"/>
      <c r="Q76" s="205"/>
      <c r="R76" s="206"/>
      <c r="S76" s="207"/>
      <c r="T76" s="207"/>
      <c r="U76" s="207"/>
      <c r="V76" s="207"/>
    </row>
    <row r="77" spans="1:22" s="191" customFormat="1" ht="20.25" customHeight="1" x14ac:dyDescent="0.3">
      <c r="A77" s="187"/>
      <c r="B77" s="188"/>
      <c r="C77" s="115" t="s">
        <v>115</v>
      </c>
      <c r="D77" s="184" t="s">
        <v>199</v>
      </c>
      <c r="E77" s="293">
        <f>'일위대가 소요공수 산출표'!U63</f>
        <v>2.2400000000000002</v>
      </c>
      <c r="F77" s="185"/>
      <c r="G77" s="185"/>
      <c r="H77" s="185">
        <f>노임단가!E5</f>
        <v>172068</v>
      </c>
      <c r="I77" s="185">
        <f t="shared" si="32"/>
        <v>385432.3</v>
      </c>
      <c r="J77" s="185"/>
      <c r="K77" s="185"/>
      <c r="L77" s="185">
        <f t="shared" si="33"/>
        <v>172068</v>
      </c>
      <c r="M77" s="218">
        <f>G77+I77+K77</f>
        <v>385432.3</v>
      </c>
      <c r="N77" s="186"/>
      <c r="Q77" s="205"/>
      <c r="R77" s="206"/>
      <c r="S77" s="207"/>
      <c r="T77" s="207"/>
      <c r="U77" s="207"/>
      <c r="V77" s="207"/>
    </row>
    <row r="78" spans="1:22" s="191" customFormat="1" ht="20.25" customHeight="1" x14ac:dyDescent="0.3">
      <c r="A78" s="187"/>
      <c r="B78" s="188" t="s">
        <v>174</v>
      </c>
      <c r="C78" s="115"/>
      <c r="D78" s="184"/>
      <c r="E78" s="293"/>
      <c r="F78" s="185"/>
      <c r="G78" s="185">
        <f>SUM(G73:G77)</f>
        <v>2200000</v>
      </c>
      <c r="H78" s="185"/>
      <c r="I78" s="185">
        <f>SUM(I73:I77)</f>
        <v>1458780.9000000001</v>
      </c>
      <c r="J78" s="185"/>
      <c r="K78" s="185"/>
      <c r="L78" s="185"/>
      <c r="M78" s="218">
        <f>G78+I78+K78</f>
        <v>3658780.9000000004</v>
      </c>
      <c r="N78" s="186"/>
      <c r="Q78" s="205"/>
      <c r="R78" s="206"/>
      <c r="S78" s="207"/>
      <c r="T78" s="207"/>
      <c r="U78" s="207"/>
      <c r="V78" s="207"/>
    </row>
    <row r="79" spans="1:22" s="191" customFormat="1" ht="20.25" customHeight="1" x14ac:dyDescent="0.3">
      <c r="A79" s="187"/>
      <c r="B79" s="188"/>
      <c r="C79" s="115"/>
      <c r="D79" s="184"/>
      <c r="E79" s="293"/>
      <c r="F79" s="185"/>
      <c r="G79" s="185"/>
      <c r="H79" s="185"/>
      <c r="I79" s="185"/>
      <c r="J79" s="185"/>
      <c r="K79" s="185"/>
      <c r="L79" s="185"/>
      <c r="M79" s="218"/>
      <c r="N79" s="186"/>
      <c r="Q79" s="205"/>
      <c r="R79" s="206"/>
      <c r="S79" s="207"/>
      <c r="T79" s="207"/>
      <c r="U79" s="207"/>
      <c r="V79" s="207"/>
    </row>
    <row r="80" spans="1:22" s="191" customFormat="1" ht="20.25" customHeight="1" x14ac:dyDescent="0.3">
      <c r="A80" s="187"/>
      <c r="B80" s="188"/>
      <c r="C80" s="115"/>
      <c r="D80" s="184"/>
      <c r="E80" s="293"/>
      <c r="F80" s="185"/>
      <c r="G80" s="185"/>
      <c r="H80" s="185"/>
      <c r="I80" s="185"/>
      <c r="J80" s="185"/>
      <c r="K80" s="185"/>
      <c r="L80" s="185"/>
      <c r="M80" s="218"/>
      <c r="N80" s="186"/>
      <c r="Q80" s="205"/>
      <c r="R80" s="206"/>
      <c r="S80" s="207"/>
      <c r="T80" s="207"/>
      <c r="U80" s="207"/>
      <c r="V80" s="207"/>
    </row>
    <row r="81" spans="1:23" s="191" customFormat="1" ht="20.25" customHeight="1" x14ac:dyDescent="0.3">
      <c r="A81" s="187"/>
      <c r="B81" s="188"/>
      <c r="C81" s="115"/>
      <c r="D81" s="184"/>
      <c r="E81" s="293"/>
      <c r="F81" s="185"/>
      <c r="G81" s="185"/>
      <c r="H81" s="185"/>
      <c r="I81" s="185"/>
      <c r="J81" s="185"/>
      <c r="K81" s="185"/>
      <c r="L81" s="185"/>
      <c r="M81" s="218"/>
      <c r="N81" s="186"/>
      <c r="Q81" s="205"/>
      <c r="R81" s="206"/>
      <c r="S81" s="207"/>
      <c r="T81" s="207"/>
      <c r="U81" s="207"/>
      <c r="V81" s="207"/>
    </row>
    <row r="82" spans="1:23" s="191" customFormat="1" ht="20.25" customHeight="1" x14ac:dyDescent="0.3">
      <c r="A82" s="208"/>
      <c r="B82" s="188"/>
      <c r="C82" s="188"/>
      <c r="D82" s="209"/>
      <c r="E82" s="293"/>
      <c r="F82" s="185"/>
      <c r="G82" s="185"/>
      <c r="H82" s="185"/>
      <c r="I82" s="185"/>
      <c r="J82" s="185"/>
      <c r="K82" s="185"/>
      <c r="L82" s="185"/>
      <c r="M82" s="218"/>
      <c r="N82" s="186"/>
      <c r="Q82" s="205"/>
      <c r="R82" s="206"/>
      <c r="S82" s="207"/>
      <c r="T82" s="207"/>
      <c r="U82" s="207"/>
      <c r="V82" s="207"/>
    </row>
    <row r="83" spans="1:23" s="191" customFormat="1" x14ac:dyDescent="0.3">
      <c r="A83" s="612" t="s">
        <v>52</v>
      </c>
      <c r="B83" s="613"/>
      <c r="C83" s="618" t="s">
        <v>35</v>
      </c>
      <c r="D83" s="619" t="s">
        <v>183</v>
      </c>
      <c r="E83" s="619" t="s">
        <v>176</v>
      </c>
      <c r="F83" s="620" t="s">
        <v>422</v>
      </c>
      <c r="G83" s="620"/>
      <c r="H83" s="620"/>
      <c r="I83" s="620"/>
      <c r="J83" s="620"/>
      <c r="K83" s="620"/>
      <c r="L83" s="620"/>
      <c r="M83" s="621"/>
      <c r="N83" s="600" t="s">
        <v>313</v>
      </c>
      <c r="Q83" s="603" t="s">
        <v>34</v>
      </c>
      <c r="R83" s="611" t="s">
        <v>35</v>
      </c>
      <c r="S83" s="603" t="s">
        <v>183</v>
      </c>
      <c r="T83" s="604" t="s">
        <v>176</v>
      </c>
      <c r="U83" s="605" t="s">
        <v>192</v>
      </c>
      <c r="V83" s="608" t="s">
        <v>188</v>
      </c>
      <c r="W83" s="192"/>
    </row>
    <row r="84" spans="1:23" s="191" customFormat="1" x14ac:dyDescent="0.3">
      <c r="A84" s="614"/>
      <c r="B84" s="615"/>
      <c r="C84" s="618"/>
      <c r="D84" s="619"/>
      <c r="E84" s="619"/>
      <c r="F84" s="620" t="s">
        <v>70</v>
      </c>
      <c r="G84" s="620"/>
      <c r="H84" s="620" t="s">
        <v>85</v>
      </c>
      <c r="I84" s="620"/>
      <c r="J84" s="620" t="s">
        <v>53</v>
      </c>
      <c r="K84" s="620"/>
      <c r="L84" s="619" t="s">
        <v>36</v>
      </c>
      <c r="M84" s="622"/>
      <c r="N84" s="601"/>
      <c r="Q84" s="603"/>
      <c r="R84" s="611"/>
      <c r="S84" s="603"/>
      <c r="T84" s="604"/>
      <c r="U84" s="606"/>
      <c r="V84" s="609"/>
      <c r="W84" s="192"/>
    </row>
    <row r="85" spans="1:23" s="191" customFormat="1" x14ac:dyDescent="0.3">
      <c r="A85" s="616"/>
      <c r="B85" s="617"/>
      <c r="C85" s="618"/>
      <c r="D85" s="619"/>
      <c r="E85" s="619"/>
      <c r="F85" s="181" t="s">
        <v>84</v>
      </c>
      <c r="G85" s="181" t="s">
        <v>71</v>
      </c>
      <c r="H85" s="181" t="s">
        <v>84</v>
      </c>
      <c r="I85" s="181" t="s">
        <v>71</v>
      </c>
      <c r="J85" s="181" t="s">
        <v>84</v>
      </c>
      <c r="K85" s="181" t="s">
        <v>71</v>
      </c>
      <c r="L85" s="181" t="s">
        <v>84</v>
      </c>
      <c r="M85" s="217" t="s">
        <v>71</v>
      </c>
      <c r="N85" s="602"/>
      <c r="Q85" s="603"/>
      <c r="R85" s="611"/>
      <c r="S85" s="603"/>
      <c r="T85" s="604"/>
      <c r="U85" s="607"/>
      <c r="V85" s="610"/>
      <c r="W85" s="192"/>
    </row>
    <row r="86" spans="1:23" s="191" customFormat="1" ht="20.25" customHeight="1" x14ac:dyDescent="0.3">
      <c r="A86" s="202" t="s">
        <v>459</v>
      </c>
      <c r="B86" s="203" t="s">
        <v>382</v>
      </c>
      <c r="C86" s="203" t="s">
        <v>37</v>
      </c>
      <c r="D86" s="204" t="s">
        <v>181</v>
      </c>
      <c r="E86" s="292">
        <v>1</v>
      </c>
      <c r="F86" s="185"/>
      <c r="G86" s="185"/>
      <c r="H86" s="185"/>
      <c r="I86" s="185"/>
      <c r="J86" s="185"/>
      <c r="K86" s="185"/>
      <c r="L86" s="185"/>
      <c r="M86" s="218"/>
      <c r="N86" s="186"/>
      <c r="Q86" s="201" t="s">
        <v>11</v>
      </c>
      <c r="R86" s="199" t="s">
        <v>1</v>
      </c>
      <c r="S86" s="194" t="s">
        <v>178</v>
      </c>
      <c r="T86" s="200">
        <f>1/3</f>
        <v>0.33333333333333331</v>
      </c>
      <c r="U86" s="196" t="e">
        <f>노임단가!#REF!</f>
        <v>#REF!</v>
      </c>
      <c r="V86" s="196" t="e">
        <f t="shared" ref="V86:V87" si="34">T86*U86</f>
        <v>#REF!</v>
      </c>
    </row>
    <row r="87" spans="1:23" s="191" customFormat="1" ht="20.25" customHeight="1" x14ac:dyDescent="0.3">
      <c r="A87" s="187"/>
      <c r="B87" s="188" t="s">
        <v>47</v>
      </c>
      <c r="C87" s="115"/>
      <c r="D87" s="184"/>
      <c r="E87" s="293"/>
      <c r="F87" s="185"/>
      <c r="G87" s="185"/>
      <c r="H87" s="185"/>
      <c r="I87" s="185"/>
      <c r="J87" s="185"/>
      <c r="K87" s="185"/>
      <c r="L87" s="185"/>
      <c r="M87" s="218"/>
      <c r="N87" s="186"/>
      <c r="Q87" s="201" t="s">
        <v>32</v>
      </c>
      <c r="R87" s="194" t="s">
        <v>87</v>
      </c>
      <c r="S87" s="194" t="s">
        <v>178</v>
      </c>
      <c r="T87" s="200">
        <v>1</v>
      </c>
      <c r="U87" s="196" t="e">
        <f>노임단가!#REF!</f>
        <v>#REF!</v>
      </c>
      <c r="V87" s="196" t="e">
        <f t="shared" si="34"/>
        <v>#REF!</v>
      </c>
    </row>
    <row r="88" spans="1:23" s="191" customFormat="1" ht="20.25" customHeight="1" x14ac:dyDescent="0.3">
      <c r="A88" s="187"/>
      <c r="B88" s="188" t="s">
        <v>406</v>
      </c>
      <c r="C88" s="188" t="s">
        <v>37</v>
      </c>
      <c r="D88" s="184" t="s">
        <v>407</v>
      </c>
      <c r="E88" s="293">
        <v>1</v>
      </c>
      <c r="F88" s="185">
        <f>단가비교표!O14</f>
        <v>6500</v>
      </c>
      <c r="G88" s="185">
        <f>TRUNC(E88*F88,1)</f>
        <v>6500</v>
      </c>
      <c r="H88" s="185"/>
      <c r="I88" s="185"/>
      <c r="J88" s="185"/>
      <c r="K88" s="185"/>
      <c r="L88" s="185">
        <f t="shared" ref="L88" si="35">F88+H88+J88</f>
        <v>6500</v>
      </c>
      <c r="M88" s="218">
        <f>G88+I88+K88</f>
        <v>6500</v>
      </c>
      <c r="N88" s="186"/>
      <c r="Q88" s="201" t="s">
        <v>77</v>
      </c>
      <c r="R88" s="194" t="s">
        <v>82</v>
      </c>
      <c r="S88" s="194" t="s">
        <v>180</v>
      </c>
      <c r="T88" s="200">
        <f>6/3</f>
        <v>2</v>
      </c>
      <c r="U88" s="196" t="e">
        <f>노임단가!#REF!</f>
        <v>#REF!</v>
      </c>
      <c r="V88" s="196" t="e">
        <f>T88*U88</f>
        <v>#REF!</v>
      </c>
    </row>
    <row r="89" spans="1:23" s="191" customFormat="1" ht="20.25" customHeight="1" x14ac:dyDescent="0.3">
      <c r="A89" s="187"/>
      <c r="B89" s="188" t="s">
        <v>49</v>
      </c>
      <c r="C89" s="115"/>
      <c r="D89" s="184"/>
      <c r="E89" s="293"/>
      <c r="F89" s="185"/>
      <c r="G89" s="185"/>
      <c r="H89" s="185"/>
      <c r="I89" s="185"/>
      <c r="J89" s="185"/>
      <c r="K89" s="185"/>
      <c r="L89" s="185"/>
      <c r="M89" s="218"/>
      <c r="N89" s="186"/>
      <c r="Q89" s="205"/>
      <c r="R89" s="206"/>
      <c r="S89" s="207"/>
      <c r="T89" s="207"/>
      <c r="U89" s="207"/>
      <c r="V89" s="207"/>
    </row>
    <row r="90" spans="1:23" s="191" customFormat="1" ht="20.25" customHeight="1" x14ac:dyDescent="0.3">
      <c r="A90" s="187"/>
      <c r="B90" s="188"/>
      <c r="C90" s="115" t="s">
        <v>383</v>
      </c>
      <c r="D90" s="184" t="s">
        <v>199</v>
      </c>
      <c r="E90" s="293">
        <f>'일위대가 소요공수 산출표'!U68</f>
        <v>0.24</v>
      </c>
      <c r="F90" s="185"/>
      <c r="G90" s="185"/>
      <c r="H90" s="185">
        <f>노임단가!E4</f>
        <v>273676</v>
      </c>
      <c r="I90" s="185">
        <f t="shared" ref="I90:I91" si="36">TRUNC(E90*H90,1)</f>
        <v>65682.2</v>
      </c>
      <c r="J90" s="185"/>
      <c r="K90" s="185"/>
      <c r="L90" s="185">
        <f t="shared" ref="L90:L91" si="37">F90+H90+J90</f>
        <v>273676</v>
      </c>
      <c r="M90" s="218">
        <f>G90+I90+K90</f>
        <v>65682.2</v>
      </c>
      <c r="N90" s="186"/>
      <c r="Q90" s="205"/>
      <c r="R90" s="206"/>
      <c r="S90" s="207"/>
      <c r="T90" s="207"/>
      <c r="U90" s="207"/>
      <c r="V90" s="207"/>
    </row>
    <row r="91" spans="1:23" s="191" customFormat="1" ht="20.25" customHeight="1" x14ac:dyDescent="0.3">
      <c r="A91" s="187"/>
      <c r="B91" s="188"/>
      <c r="C91" s="115" t="s">
        <v>115</v>
      </c>
      <c r="D91" s="184" t="s">
        <v>199</v>
      </c>
      <c r="E91" s="293">
        <f>'일위대가 소요공수 산출표'!U69</f>
        <v>0.2</v>
      </c>
      <c r="F91" s="185"/>
      <c r="G91" s="185"/>
      <c r="H91" s="185">
        <f>노임단가!E5</f>
        <v>172068</v>
      </c>
      <c r="I91" s="185">
        <f t="shared" si="36"/>
        <v>34413.599999999999</v>
      </c>
      <c r="J91" s="185"/>
      <c r="K91" s="185"/>
      <c r="L91" s="185">
        <f t="shared" si="37"/>
        <v>172068</v>
      </c>
      <c r="M91" s="218">
        <f>G91+I91+K91</f>
        <v>34413.599999999999</v>
      </c>
      <c r="N91" s="186"/>
      <c r="Q91" s="205"/>
      <c r="R91" s="206"/>
      <c r="S91" s="207"/>
      <c r="T91" s="207"/>
      <c r="U91" s="207"/>
      <c r="V91" s="207"/>
    </row>
    <row r="92" spans="1:23" s="191" customFormat="1" ht="20.25" customHeight="1" x14ac:dyDescent="0.3">
      <c r="A92" s="187"/>
      <c r="B92" s="188" t="s">
        <v>174</v>
      </c>
      <c r="C92" s="115"/>
      <c r="D92" s="184"/>
      <c r="E92" s="189"/>
      <c r="F92" s="185"/>
      <c r="G92" s="185">
        <f>SUM(G87:G91)</f>
        <v>6500</v>
      </c>
      <c r="H92" s="185"/>
      <c r="I92" s="185">
        <f>SUM(I87:I91)</f>
        <v>100095.79999999999</v>
      </c>
      <c r="J92" s="185"/>
      <c r="K92" s="185"/>
      <c r="L92" s="185"/>
      <c r="M92" s="218">
        <f>G92+I92+K92</f>
        <v>106595.79999999999</v>
      </c>
      <c r="N92" s="186"/>
      <c r="Q92" s="205"/>
      <c r="R92" s="206"/>
      <c r="S92" s="207"/>
      <c r="T92" s="207"/>
      <c r="U92" s="207"/>
      <c r="V92" s="207"/>
    </row>
    <row r="93" spans="1:23" s="191" customFormat="1" ht="20.25" customHeight="1" x14ac:dyDescent="0.3">
      <c r="A93" s="187"/>
      <c r="B93" s="188"/>
      <c r="C93" s="115"/>
      <c r="D93" s="184"/>
      <c r="E93" s="189"/>
      <c r="F93" s="185"/>
      <c r="G93" s="185"/>
      <c r="H93" s="185"/>
      <c r="I93" s="185"/>
      <c r="J93" s="185"/>
      <c r="K93" s="185"/>
      <c r="L93" s="185"/>
      <c r="M93" s="218"/>
      <c r="N93" s="186"/>
      <c r="Q93" s="205"/>
      <c r="R93" s="206"/>
      <c r="S93" s="207"/>
      <c r="T93" s="207"/>
      <c r="U93" s="207"/>
      <c r="V93" s="207"/>
    </row>
    <row r="94" spans="1:23" s="191" customFormat="1" ht="20.25" customHeight="1" x14ac:dyDescent="0.3">
      <c r="A94" s="202" t="s">
        <v>462</v>
      </c>
      <c r="B94" s="203" t="s">
        <v>419</v>
      </c>
      <c r="C94" s="203" t="s">
        <v>613</v>
      </c>
      <c r="D94" s="204" t="s">
        <v>178</v>
      </c>
      <c r="E94" s="292">
        <v>1</v>
      </c>
      <c r="F94" s="185"/>
      <c r="G94" s="185"/>
      <c r="H94" s="185"/>
      <c r="I94" s="185"/>
      <c r="J94" s="185"/>
      <c r="K94" s="185"/>
      <c r="L94" s="185"/>
      <c r="M94" s="218"/>
      <c r="N94" s="186"/>
      <c r="Q94" s="201" t="s">
        <v>11</v>
      </c>
      <c r="R94" s="199" t="s">
        <v>1</v>
      </c>
      <c r="S94" s="194" t="s">
        <v>178</v>
      </c>
      <c r="T94" s="200">
        <f>1/3</f>
        <v>0.33333333333333331</v>
      </c>
      <c r="U94" s="196" t="e">
        <f>노임단가!#REF!</f>
        <v>#REF!</v>
      </c>
      <c r="V94" s="196" t="e">
        <f t="shared" ref="V94:V95" si="38">T94*U94</f>
        <v>#REF!</v>
      </c>
    </row>
    <row r="95" spans="1:23" s="191" customFormat="1" ht="20.25" customHeight="1" x14ac:dyDescent="0.3">
      <c r="A95" s="187"/>
      <c r="B95" s="188" t="s">
        <v>47</v>
      </c>
      <c r="C95" s="115"/>
      <c r="D95" s="184"/>
      <c r="E95" s="293"/>
      <c r="F95" s="185"/>
      <c r="G95" s="185"/>
      <c r="H95" s="185"/>
      <c r="I95" s="185"/>
      <c r="J95" s="185"/>
      <c r="K95" s="185"/>
      <c r="L95" s="185"/>
      <c r="M95" s="218"/>
      <c r="N95" s="186"/>
      <c r="Q95" s="201" t="s">
        <v>32</v>
      </c>
      <c r="R95" s="194" t="s">
        <v>87</v>
      </c>
      <c r="S95" s="194" t="s">
        <v>178</v>
      </c>
      <c r="T95" s="200">
        <v>1</v>
      </c>
      <c r="U95" s="196" t="e">
        <f>노임단가!#REF!</f>
        <v>#REF!</v>
      </c>
      <c r="V95" s="196" t="e">
        <f t="shared" si="38"/>
        <v>#REF!</v>
      </c>
    </row>
    <row r="96" spans="1:23" s="191" customFormat="1" ht="20.25" customHeight="1" x14ac:dyDescent="0.3">
      <c r="A96" s="187"/>
      <c r="B96" s="188" t="s">
        <v>409</v>
      </c>
      <c r="C96" s="188" t="str">
        <f>C94</f>
        <v>1350×600×350이상(제작)</v>
      </c>
      <c r="D96" s="184" t="s">
        <v>408</v>
      </c>
      <c r="E96" s="293">
        <v>1</v>
      </c>
      <c r="F96" s="185">
        <f>단가비교표!O15</f>
        <v>650000</v>
      </c>
      <c r="G96" s="185">
        <f>TRUNC(E96*F96,1)</f>
        <v>650000</v>
      </c>
      <c r="H96" s="185"/>
      <c r="I96" s="185"/>
      <c r="J96" s="185"/>
      <c r="K96" s="185"/>
      <c r="L96" s="185">
        <f t="shared" ref="L96" si="39">F96+H96+J96</f>
        <v>650000</v>
      </c>
      <c r="M96" s="218">
        <f>G96+I96+K96</f>
        <v>650000</v>
      </c>
      <c r="N96" s="186"/>
      <c r="Q96" s="201" t="s">
        <v>77</v>
      </c>
      <c r="R96" s="194" t="s">
        <v>82</v>
      </c>
      <c r="S96" s="194" t="s">
        <v>180</v>
      </c>
      <c r="T96" s="200">
        <f>6/3</f>
        <v>2</v>
      </c>
      <c r="U96" s="196" t="e">
        <f>노임단가!#REF!</f>
        <v>#REF!</v>
      </c>
      <c r="V96" s="196" t="e">
        <f>T96*U96</f>
        <v>#REF!</v>
      </c>
    </row>
    <row r="97" spans="1:22" s="191" customFormat="1" ht="20.25" customHeight="1" x14ac:dyDescent="0.3">
      <c r="A97" s="187"/>
      <c r="B97" s="188" t="s">
        <v>49</v>
      </c>
      <c r="C97" s="115"/>
      <c r="D97" s="184"/>
      <c r="E97" s="293"/>
      <c r="F97" s="185"/>
      <c r="G97" s="185"/>
      <c r="H97" s="185"/>
      <c r="I97" s="185"/>
      <c r="J97" s="185"/>
      <c r="K97" s="185"/>
      <c r="L97" s="185"/>
      <c r="M97" s="218"/>
      <c r="N97" s="186"/>
      <c r="Q97" s="205"/>
      <c r="R97" s="206"/>
      <c r="S97" s="207"/>
      <c r="T97" s="207"/>
      <c r="U97" s="207"/>
      <c r="V97" s="207"/>
    </row>
    <row r="98" spans="1:22" s="191" customFormat="1" ht="20.25" customHeight="1" x14ac:dyDescent="0.3">
      <c r="A98" s="187"/>
      <c r="B98" s="188"/>
      <c r="C98" s="115" t="s">
        <v>115</v>
      </c>
      <c r="D98" s="184" t="s">
        <v>199</v>
      </c>
      <c r="E98" s="293">
        <f>'일위대가 소요공수 산출표'!U72</f>
        <v>3.7999999999999999E-2</v>
      </c>
      <c r="F98" s="185"/>
      <c r="G98" s="185"/>
      <c r="H98" s="185">
        <f>노임단가!E5</f>
        <v>172068</v>
      </c>
      <c r="I98" s="185">
        <f t="shared" ref="I98" si="40">TRUNC(E98*H98,1)</f>
        <v>6538.5</v>
      </c>
      <c r="J98" s="185"/>
      <c r="K98" s="185"/>
      <c r="L98" s="185">
        <f t="shared" ref="L98" si="41">F98+H98+J98</f>
        <v>172068</v>
      </c>
      <c r="M98" s="218">
        <f>G98+I98+K98</f>
        <v>6538.5</v>
      </c>
      <c r="N98" s="186"/>
      <c r="Q98" s="205"/>
      <c r="R98" s="206"/>
      <c r="S98" s="207"/>
      <c r="T98" s="207"/>
      <c r="U98" s="207"/>
      <c r="V98" s="207"/>
    </row>
    <row r="99" spans="1:22" s="191" customFormat="1" ht="20.25" customHeight="1" x14ac:dyDescent="0.3">
      <c r="A99" s="187"/>
      <c r="B99" s="188" t="s">
        <v>174</v>
      </c>
      <c r="C99" s="115"/>
      <c r="D99" s="184"/>
      <c r="E99" s="293"/>
      <c r="F99" s="185"/>
      <c r="G99" s="185">
        <f>SUM(G95:G98)</f>
        <v>650000</v>
      </c>
      <c r="H99" s="185"/>
      <c r="I99" s="185">
        <f>SUM(I95:I98)</f>
        <v>6538.5</v>
      </c>
      <c r="J99" s="185"/>
      <c r="K99" s="185"/>
      <c r="L99" s="185"/>
      <c r="M99" s="218">
        <f>G99+I99+K99</f>
        <v>656538.5</v>
      </c>
      <c r="N99" s="186"/>
      <c r="Q99" s="205"/>
      <c r="R99" s="206"/>
      <c r="S99" s="207"/>
      <c r="T99" s="207"/>
      <c r="U99" s="207"/>
      <c r="V99" s="207"/>
    </row>
    <row r="100" spans="1:22" s="191" customFormat="1" ht="20.25" customHeight="1" x14ac:dyDescent="0.3">
      <c r="A100" s="208"/>
      <c r="B100" s="188"/>
      <c r="C100" s="188"/>
      <c r="D100" s="209"/>
      <c r="E100" s="293"/>
      <c r="F100" s="185"/>
      <c r="G100" s="185"/>
      <c r="H100" s="185"/>
      <c r="I100" s="185"/>
      <c r="J100" s="185"/>
      <c r="K100" s="185"/>
      <c r="L100" s="185"/>
      <c r="M100" s="218"/>
      <c r="N100" s="186"/>
      <c r="Q100" s="205"/>
      <c r="R100" s="206"/>
      <c r="S100" s="207"/>
      <c r="T100" s="207"/>
      <c r="U100" s="207"/>
      <c r="V100" s="207"/>
    </row>
    <row r="101" spans="1:22" s="191" customFormat="1" ht="20.25" customHeight="1" x14ac:dyDescent="0.3">
      <c r="A101" s="202" t="s">
        <v>651</v>
      </c>
      <c r="B101" s="203" t="s">
        <v>634</v>
      </c>
      <c r="C101" s="203" t="s">
        <v>500</v>
      </c>
      <c r="D101" s="204" t="s">
        <v>177</v>
      </c>
      <c r="E101" s="292">
        <v>1</v>
      </c>
      <c r="F101" s="185"/>
      <c r="G101" s="185"/>
      <c r="H101" s="185"/>
      <c r="I101" s="185"/>
      <c r="J101" s="185"/>
      <c r="K101" s="185"/>
      <c r="L101" s="185"/>
      <c r="M101" s="218"/>
      <c r="N101" s="186"/>
      <c r="Q101" s="201" t="s">
        <v>11</v>
      </c>
      <c r="R101" s="199" t="s">
        <v>1</v>
      </c>
      <c r="S101" s="194" t="s">
        <v>178</v>
      </c>
      <c r="T101" s="200">
        <f>1/3</f>
        <v>0.33333333333333331</v>
      </c>
      <c r="U101" s="196" t="e">
        <f>노임단가!#REF!</f>
        <v>#REF!</v>
      </c>
      <c r="V101" s="196" t="e">
        <f t="shared" ref="V101:V102" si="42">T101*U101</f>
        <v>#REF!</v>
      </c>
    </row>
    <row r="102" spans="1:22" s="191" customFormat="1" ht="20.25" customHeight="1" x14ac:dyDescent="0.3">
      <c r="A102" s="187"/>
      <c r="B102" s="188" t="s">
        <v>47</v>
      </c>
      <c r="C102" s="115"/>
      <c r="D102" s="184"/>
      <c r="E102" s="293"/>
      <c r="F102" s="185"/>
      <c r="G102" s="185"/>
      <c r="H102" s="185"/>
      <c r="I102" s="185"/>
      <c r="J102" s="185"/>
      <c r="K102" s="185"/>
      <c r="L102" s="185"/>
      <c r="M102" s="218"/>
      <c r="N102" s="186"/>
      <c r="Q102" s="201" t="s">
        <v>32</v>
      </c>
      <c r="R102" s="194" t="s">
        <v>87</v>
      </c>
      <c r="S102" s="194" t="s">
        <v>178</v>
      </c>
      <c r="T102" s="200">
        <v>1</v>
      </c>
      <c r="U102" s="196" t="e">
        <f>노임단가!#REF!</f>
        <v>#REF!</v>
      </c>
      <c r="V102" s="196" t="e">
        <f t="shared" si="42"/>
        <v>#REF!</v>
      </c>
    </row>
    <row r="103" spans="1:22" s="191" customFormat="1" ht="20.25" customHeight="1" x14ac:dyDescent="0.3">
      <c r="A103" s="187"/>
      <c r="B103" s="188" t="s">
        <v>501</v>
      </c>
      <c r="C103" s="188" t="s">
        <v>499</v>
      </c>
      <c r="D103" s="184" t="s">
        <v>345</v>
      </c>
      <c r="E103" s="293">
        <v>1</v>
      </c>
      <c r="F103" s="185">
        <f>단가비교표!O16</f>
        <v>6400000</v>
      </c>
      <c r="G103" s="185">
        <f>TRUNC(E103*F103,1)</f>
        <v>6400000</v>
      </c>
      <c r="H103" s="185"/>
      <c r="I103" s="185"/>
      <c r="J103" s="185"/>
      <c r="K103" s="185"/>
      <c r="L103" s="185">
        <f t="shared" ref="L103" si="43">F103+H103+J103</f>
        <v>6400000</v>
      </c>
      <c r="M103" s="218">
        <f>G103+I103+K103</f>
        <v>6400000</v>
      </c>
      <c r="N103" s="186"/>
      <c r="Q103" s="201" t="s">
        <v>77</v>
      </c>
      <c r="R103" s="194" t="s">
        <v>82</v>
      </c>
      <c r="S103" s="194" t="s">
        <v>180</v>
      </c>
      <c r="T103" s="200">
        <f>6/3</f>
        <v>2</v>
      </c>
      <c r="U103" s="196" t="e">
        <f>노임단가!#REF!</f>
        <v>#REF!</v>
      </c>
      <c r="V103" s="196" t="e">
        <f>T103*U103</f>
        <v>#REF!</v>
      </c>
    </row>
    <row r="104" spans="1:22" s="191" customFormat="1" ht="20.25" customHeight="1" x14ac:dyDescent="0.3">
      <c r="A104" s="187"/>
      <c r="B104" s="188" t="s">
        <v>49</v>
      </c>
      <c r="C104" s="115"/>
      <c r="D104" s="184"/>
      <c r="E104" s="293"/>
      <c r="F104" s="185"/>
      <c r="G104" s="185"/>
      <c r="H104" s="185"/>
      <c r="I104" s="185"/>
      <c r="J104" s="185"/>
      <c r="K104" s="185"/>
      <c r="L104" s="185"/>
      <c r="M104" s="218"/>
      <c r="N104" s="186"/>
      <c r="Q104" s="205"/>
      <c r="R104" s="206"/>
      <c r="S104" s="207"/>
      <c r="T104" s="207"/>
      <c r="U104" s="207"/>
      <c r="V104" s="207"/>
    </row>
    <row r="105" spans="1:22" s="191" customFormat="1" ht="20.25" customHeight="1" x14ac:dyDescent="0.3">
      <c r="A105" s="187"/>
      <c r="B105" s="188"/>
      <c r="C105" s="115" t="s">
        <v>463</v>
      </c>
      <c r="D105" s="184" t="s">
        <v>199</v>
      </c>
      <c r="E105" s="293">
        <f>'일위대가 소요공수 산출표'!U90</f>
        <v>0.84699999999999998</v>
      </c>
      <c r="F105" s="185"/>
      <c r="G105" s="185"/>
      <c r="H105" s="185">
        <f>노임단가!E16</f>
        <v>304509</v>
      </c>
      <c r="I105" s="185">
        <f t="shared" ref="I105:I107" si="44">TRUNC(E105*H105,1)</f>
        <v>257919.1</v>
      </c>
      <c r="J105" s="185"/>
      <c r="K105" s="185"/>
      <c r="L105" s="185">
        <f t="shared" ref="L105:L107" si="45">F105+H105+J105</f>
        <v>304509</v>
      </c>
      <c r="M105" s="218">
        <f t="shared" ref="M105:M109" si="46">G105+I105+K105</f>
        <v>257919.1</v>
      </c>
      <c r="N105" s="186"/>
      <c r="Q105" s="205"/>
      <c r="R105" s="206"/>
      <c r="S105" s="207"/>
      <c r="T105" s="207"/>
      <c r="U105" s="207"/>
      <c r="V105" s="207"/>
    </row>
    <row r="106" spans="1:22" s="191" customFormat="1" ht="20.25" customHeight="1" x14ac:dyDescent="0.3">
      <c r="A106" s="187"/>
      <c r="B106" s="188"/>
      <c r="C106" s="115" t="s">
        <v>615</v>
      </c>
      <c r="D106" s="184" t="s">
        <v>199</v>
      </c>
      <c r="E106" s="293">
        <f>'일위대가 소요공수 산출표'!U91</f>
        <v>0.67200000000000004</v>
      </c>
      <c r="F106" s="185"/>
      <c r="G106" s="185"/>
      <c r="H106" s="185">
        <f>노임단가!E19</f>
        <v>393090</v>
      </c>
      <c r="I106" s="185">
        <f t="shared" si="44"/>
        <v>264156.40000000002</v>
      </c>
      <c r="J106" s="185"/>
      <c r="K106" s="185"/>
      <c r="L106" s="185">
        <f t="shared" si="45"/>
        <v>393090</v>
      </c>
      <c r="M106" s="218">
        <f t="shared" si="46"/>
        <v>264156.40000000002</v>
      </c>
      <c r="N106" s="186"/>
      <c r="Q106" s="205"/>
      <c r="R106" s="206"/>
      <c r="S106" s="207"/>
      <c r="T106" s="207"/>
      <c r="U106" s="207"/>
      <c r="V106" s="207"/>
    </row>
    <row r="107" spans="1:22" s="191" customFormat="1" ht="20.25" customHeight="1" x14ac:dyDescent="0.3">
      <c r="A107" s="187"/>
      <c r="B107" s="188"/>
      <c r="C107" s="115" t="s">
        <v>465</v>
      </c>
      <c r="D107" s="184" t="s">
        <v>199</v>
      </c>
      <c r="E107" s="293">
        <f>'일위대가 소요공수 산출표'!U92</f>
        <v>1.841</v>
      </c>
      <c r="F107" s="185"/>
      <c r="G107" s="185"/>
      <c r="H107" s="185">
        <f>노임단가!E18</f>
        <v>446358</v>
      </c>
      <c r="I107" s="185">
        <f t="shared" si="44"/>
        <v>821745</v>
      </c>
      <c r="J107" s="185"/>
      <c r="K107" s="185"/>
      <c r="L107" s="185">
        <f t="shared" si="45"/>
        <v>446358</v>
      </c>
      <c r="M107" s="218">
        <f t="shared" si="46"/>
        <v>821745</v>
      </c>
      <c r="N107" s="186"/>
      <c r="Q107" s="205"/>
      <c r="R107" s="206"/>
      <c r="S107" s="207"/>
      <c r="T107" s="207"/>
      <c r="U107" s="207"/>
      <c r="V107" s="207"/>
    </row>
    <row r="108" spans="1:22" s="191" customFormat="1" ht="20.25" customHeight="1" x14ac:dyDescent="0.3">
      <c r="A108" s="187"/>
      <c r="B108" s="188"/>
      <c r="C108" s="115" t="s">
        <v>467</v>
      </c>
      <c r="D108" s="184" t="s">
        <v>199</v>
      </c>
      <c r="E108" s="293">
        <f>'일위대가 소요공수 산출표'!U93</f>
        <v>0.44800000000000001</v>
      </c>
      <c r="F108" s="185"/>
      <c r="G108" s="185"/>
      <c r="H108" s="185">
        <f>노임단가!E20</f>
        <v>440616</v>
      </c>
      <c r="I108" s="185">
        <f t="shared" ref="I108" si="47">TRUNC(E108*H108,1)</f>
        <v>197395.9</v>
      </c>
      <c r="J108" s="185"/>
      <c r="K108" s="185"/>
      <c r="L108" s="185">
        <f t="shared" ref="L108" si="48">F108+H108+J108</f>
        <v>440616</v>
      </c>
      <c r="M108" s="218">
        <f t="shared" si="46"/>
        <v>197395.9</v>
      </c>
      <c r="N108" s="186"/>
      <c r="Q108" s="205"/>
      <c r="R108" s="206"/>
      <c r="S108" s="207"/>
      <c r="T108" s="207"/>
      <c r="U108" s="207"/>
      <c r="V108" s="207"/>
    </row>
    <row r="109" spans="1:22" s="191" customFormat="1" ht="20.25" customHeight="1" x14ac:dyDescent="0.3">
      <c r="A109" s="187"/>
      <c r="B109" s="188" t="s">
        <v>174</v>
      </c>
      <c r="C109" s="115"/>
      <c r="D109" s="184"/>
      <c r="E109" s="293"/>
      <c r="F109" s="185" t="s">
        <v>600</v>
      </c>
      <c r="G109" s="185">
        <f>SUM(G102:G108)</f>
        <v>6400000</v>
      </c>
      <c r="H109" s="185"/>
      <c r="I109" s="185">
        <f>SUM(I102:I108)</f>
        <v>1541216.4</v>
      </c>
      <c r="J109" s="185"/>
      <c r="K109" s="185"/>
      <c r="L109" s="185"/>
      <c r="M109" s="218">
        <f t="shared" si="46"/>
        <v>7941216.4000000004</v>
      </c>
      <c r="N109" s="186"/>
      <c r="Q109" s="205"/>
      <c r="R109" s="206"/>
      <c r="S109" s="207"/>
      <c r="T109" s="207"/>
      <c r="U109" s="207"/>
      <c r="V109" s="207"/>
    </row>
    <row r="110" spans="1:22" s="191" customFormat="1" ht="20.25" customHeight="1" x14ac:dyDescent="0.3">
      <c r="A110" s="187"/>
      <c r="B110" s="188"/>
      <c r="C110" s="115"/>
      <c r="D110" s="184"/>
      <c r="E110" s="293"/>
      <c r="F110" s="185"/>
      <c r="G110" s="185"/>
      <c r="H110" s="185"/>
      <c r="I110" s="185"/>
      <c r="J110" s="185"/>
      <c r="K110" s="185"/>
      <c r="L110" s="185"/>
      <c r="M110" s="218"/>
      <c r="N110" s="186"/>
      <c r="Q110" s="205"/>
      <c r="R110" s="206"/>
      <c r="S110" s="207"/>
      <c r="T110" s="207"/>
      <c r="U110" s="207"/>
      <c r="V110" s="207"/>
    </row>
    <row r="111" spans="1:22" s="191" customFormat="1" ht="20.25" customHeight="1" x14ac:dyDescent="0.3">
      <c r="A111" s="202" t="s">
        <v>653</v>
      </c>
      <c r="B111" s="203" t="s">
        <v>460</v>
      </c>
      <c r="C111" s="203" t="s">
        <v>754</v>
      </c>
      <c r="D111" s="204" t="s">
        <v>411</v>
      </c>
      <c r="E111" s="292">
        <v>1</v>
      </c>
      <c r="F111" s="185"/>
      <c r="G111" s="185"/>
      <c r="H111" s="185"/>
      <c r="I111" s="185"/>
      <c r="J111" s="185"/>
      <c r="K111" s="185"/>
      <c r="L111" s="185"/>
      <c r="M111" s="218"/>
      <c r="N111" s="186" t="s">
        <v>415</v>
      </c>
      <c r="Q111" s="205"/>
      <c r="R111" s="206"/>
      <c r="S111" s="207"/>
      <c r="T111" s="207"/>
      <c r="U111" s="207"/>
      <c r="V111" s="207"/>
    </row>
    <row r="112" spans="1:22" s="191" customFormat="1" ht="20.25" customHeight="1" x14ac:dyDescent="0.3">
      <c r="A112" s="187"/>
      <c r="B112" s="188" t="s">
        <v>47</v>
      </c>
      <c r="C112" s="115" t="s">
        <v>755</v>
      </c>
      <c r="D112" s="184" t="s">
        <v>392</v>
      </c>
      <c r="E112" s="293">
        <v>1</v>
      </c>
      <c r="F112" s="219" t="str">
        <f>단가산출총괄표_공통!H4</f>
        <v>1,138</v>
      </c>
      <c r="G112" s="185">
        <f>TRUNC(E112*F112,1)</f>
        <v>1138</v>
      </c>
      <c r="H112" s="185"/>
      <c r="I112" s="185"/>
      <c r="J112" s="185"/>
      <c r="K112" s="185"/>
      <c r="L112" s="185"/>
      <c r="M112" s="218">
        <f>G112+I112+K112</f>
        <v>1138</v>
      </c>
      <c r="N112" s="186"/>
      <c r="Q112" s="205"/>
      <c r="R112" s="206"/>
      <c r="S112" s="207"/>
      <c r="T112" s="207"/>
      <c r="U112" s="207"/>
      <c r="V112" s="207"/>
    </row>
    <row r="113" spans="1:23" s="191" customFormat="1" ht="20.25" customHeight="1" x14ac:dyDescent="0.3">
      <c r="A113" s="187"/>
      <c r="B113" s="188" t="s">
        <v>413</v>
      </c>
      <c r="C113" s="188"/>
      <c r="D113" s="184" t="s">
        <v>392</v>
      </c>
      <c r="E113" s="293">
        <v>1</v>
      </c>
      <c r="F113" s="185"/>
      <c r="G113" s="185"/>
      <c r="H113" s="219" t="str">
        <f>단가산출총괄표_공통!G4</f>
        <v>4,455</v>
      </c>
      <c r="I113" s="185">
        <f>TRUNC(E113*H113,1)</f>
        <v>4455</v>
      </c>
      <c r="J113" s="185"/>
      <c r="K113" s="185"/>
      <c r="L113" s="185"/>
      <c r="M113" s="218">
        <f>G113+I113+K113</f>
        <v>4455</v>
      </c>
      <c r="N113" s="186"/>
      <c r="Q113" s="205"/>
      <c r="R113" s="206"/>
      <c r="S113" s="207"/>
      <c r="T113" s="207"/>
      <c r="U113" s="207"/>
      <c r="V113" s="207"/>
    </row>
    <row r="114" spans="1:23" s="191" customFormat="1" ht="20.25" customHeight="1" x14ac:dyDescent="0.3">
      <c r="A114" s="187"/>
      <c r="B114" s="188" t="s">
        <v>414</v>
      </c>
      <c r="C114" s="115"/>
      <c r="D114" s="184" t="s">
        <v>380</v>
      </c>
      <c r="E114" s="293">
        <v>1</v>
      </c>
      <c r="F114" s="185"/>
      <c r="G114" s="185"/>
      <c r="H114" s="185"/>
      <c r="I114" s="185"/>
      <c r="J114" s="219" t="str">
        <f>단가산출총괄표_공통!I4</f>
        <v>129</v>
      </c>
      <c r="K114" s="185">
        <f>TRUNC(E114*J114,1)</f>
        <v>129</v>
      </c>
      <c r="L114" s="185"/>
      <c r="M114" s="218">
        <f>G114+I114+K114</f>
        <v>129</v>
      </c>
      <c r="N114" s="186"/>
      <c r="Q114" s="205"/>
      <c r="R114" s="206"/>
      <c r="S114" s="207"/>
      <c r="T114" s="207"/>
      <c r="U114" s="207"/>
      <c r="V114" s="207"/>
    </row>
    <row r="115" spans="1:23" s="191" customFormat="1" ht="20.25" customHeight="1" x14ac:dyDescent="0.3">
      <c r="A115" s="187"/>
      <c r="B115" s="188" t="s">
        <v>174</v>
      </c>
      <c r="C115" s="115"/>
      <c r="D115" s="184"/>
      <c r="E115" s="293"/>
      <c r="F115" s="185"/>
      <c r="G115" s="185">
        <f>SUM(G112:G114)</f>
        <v>1138</v>
      </c>
      <c r="H115" s="185"/>
      <c r="I115" s="185">
        <f>SUM(I112:I114)</f>
        <v>4455</v>
      </c>
      <c r="J115" s="185"/>
      <c r="K115" s="185">
        <f>SUM(K112:K114)</f>
        <v>129</v>
      </c>
      <c r="L115" s="185"/>
      <c r="M115" s="218">
        <f>G115+I115+K115</f>
        <v>5722</v>
      </c>
      <c r="N115" s="186"/>
      <c r="Q115" s="205"/>
      <c r="R115" s="206"/>
      <c r="S115" s="207"/>
      <c r="T115" s="207"/>
      <c r="U115" s="207"/>
      <c r="V115" s="207"/>
    </row>
    <row r="116" spans="1:23" s="191" customFormat="1" ht="20.25" customHeight="1" x14ac:dyDescent="0.3">
      <c r="A116" s="187"/>
      <c r="B116" s="188"/>
      <c r="C116" s="115"/>
      <c r="D116" s="184"/>
      <c r="E116" s="293"/>
      <c r="F116" s="185"/>
      <c r="G116" s="185"/>
      <c r="H116" s="185"/>
      <c r="I116" s="185"/>
      <c r="J116" s="185"/>
      <c r="K116" s="185"/>
      <c r="L116" s="185"/>
      <c r="M116" s="218"/>
      <c r="N116" s="186"/>
      <c r="Q116" s="205"/>
      <c r="R116" s="206"/>
      <c r="S116" s="207"/>
      <c r="T116" s="207"/>
      <c r="U116" s="207"/>
      <c r="V116" s="207"/>
    </row>
    <row r="117" spans="1:23" s="191" customFormat="1" ht="20.25" customHeight="1" x14ac:dyDescent="0.3">
      <c r="A117" s="187"/>
      <c r="B117" s="188"/>
      <c r="C117" s="115"/>
      <c r="D117" s="184"/>
      <c r="E117" s="293"/>
      <c r="F117" s="185"/>
      <c r="G117" s="185"/>
      <c r="H117" s="185"/>
      <c r="I117" s="185"/>
      <c r="J117" s="185"/>
      <c r="K117" s="185"/>
      <c r="L117" s="185"/>
      <c r="M117" s="218"/>
      <c r="N117" s="186"/>
      <c r="Q117" s="205"/>
      <c r="R117" s="206"/>
      <c r="S117" s="207"/>
      <c r="T117" s="207"/>
      <c r="U117" s="207"/>
      <c r="V117" s="207"/>
    </row>
    <row r="118" spans="1:23" s="191" customFormat="1" ht="20.25" customHeight="1" x14ac:dyDescent="0.3">
      <c r="A118" s="187"/>
      <c r="B118" s="188"/>
      <c r="C118" s="115"/>
      <c r="D118" s="184"/>
      <c r="E118" s="293"/>
      <c r="F118" s="185"/>
      <c r="G118" s="185"/>
      <c r="H118" s="185"/>
      <c r="I118" s="185"/>
      <c r="J118" s="185"/>
      <c r="K118" s="185"/>
      <c r="L118" s="185"/>
      <c r="M118" s="218"/>
      <c r="N118" s="186"/>
      <c r="Q118" s="205"/>
      <c r="R118" s="206"/>
      <c r="S118" s="207"/>
      <c r="T118" s="207"/>
      <c r="U118" s="207"/>
      <c r="V118" s="207"/>
    </row>
    <row r="119" spans="1:23" s="191" customFormat="1" ht="20.25" customHeight="1" x14ac:dyDescent="0.3">
      <c r="A119" s="187"/>
      <c r="B119" s="188"/>
      <c r="C119" s="115"/>
      <c r="D119" s="184"/>
      <c r="E119" s="293"/>
      <c r="F119" s="185"/>
      <c r="G119" s="185"/>
      <c r="H119" s="185"/>
      <c r="I119" s="185"/>
      <c r="J119" s="185"/>
      <c r="K119" s="185"/>
      <c r="L119" s="185"/>
      <c r="M119" s="218"/>
      <c r="N119" s="186"/>
      <c r="Q119" s="205"/>
      <c r="R119" s="206"/>
      <c r="S119" s="207"/>
      <c r="T119" s="207"/>
      <c r="U119" s="207"/>
      <c r="V119" s="207"/>
    </row>
    <row r="120" spans="1:23" s="191" customFormat="1" ht="20.25" customHeight="1" x14ac:dyDescent="0.3">
      <c r="A120" s="187"/>
      <c r="B120" s="188"/>
      <c r="C120" s="115"/>
      <c r="D120" s="184"/>
      <c r="E120" s="293"/>
      <c r="F120" s="185"/>
      <c r="G120" s="185"/>
      <c r="H120" s="185"/>
      <c r="I120" s="185"/>
      <c r="J120" s="185"/>
      <c r="K120" s="185"/>
      <c r="L120" s="185"/>
      <c r="M120" s="218"/>
      <c r="N120" s="186"/>
      <c r="Q120" s="205"/>
      <c r="R120" s="206"/>
      <c r="S120" s="207"/>
      <c r="T120" s="207"/>
      <c r="U120" s="207"/>
      <c r="V120" s="207"/>
    </row>
    <row r="121" spans="1:23" s="191" customFormat="1" ht="20.25" customHeight="1" x14ac:dyDescent="0.3">
      <c r="A121" s="187"/>
      <c r="B121" s="188"/>
      <c r="C121" s="115"/>
      <c r="D121" s="184"/>
      <c r="E121" s="293"/>
      <c r="F121" s="185"/>
      <c r="G121" s="185"/>
      <c r="H121" s="185"/>
      <c r="I121" s="185"/>
      <c r="J121" s="185"/>
      <c r="K121" s="185"/>
      <c r="L121" s="185"/>
      <c r="M121" s="218"/>
      <c r="N121" s="186"/>
      <c r="Q121" s="205"/>
      <c r="R121" s="206"/>
      <c r="S121" s="207"/>
      <c r="T121" s="207"/>
      <c r="U121" s="207"/>
      <c r="V121" s="207"/>
    </row>
    <row r="122" spans="1:23" s="191" customFormat="1" ht="20.25" customHeight="1" x14ac:dyDescent="0.3">
      <c r="A122" s="187"/>
      <c r="B122" s="188"/>
      <c r="C122" s="115"/>
      <c r="D122" s="184"/>
      <c r="E122" s="293"/>
      <c r="F122" s="185"/>
      <c r="G122" s="185"/>
      <c r="H122" s="185"/>
      <c r="I122" s="185"/>
      <c r="J122" s="185"/>
      <c r="K122" s="185"/>
      <c r="L122" s="185"/>
      <c r="M122" s="218"/>
      <c r="N122" s="186"/>
      <c r="Q122" s="205"/>
      <c r="R122" s="206"/>
      <c r="S122" s="207"/>
      <c r="T122" s="207"/>
      <c r="U122" s="207"/>
      <c r="V122" s="207"/>
    </row>
    <row r="123" spans="1:23" s="191" customFormat="1" ht="20.25" customHeight="1" x14ac:dyDescent="0.3">
      <c r="A123" s="612" t="s">
        <v>52</v>
      </c>
      <c r="B123" s="613"/>
      <c r="C123" s="618" t="s">
        <v>35</v>
      </c>
      <c r="D123" s="619" t="s">
        <v>183</v>
      </c>
      <c r="E123" s="619" t="s">
        <v>176</v>
      </c>
      <c r="F123" s="620" t="s">
        <v>422</v>
      </c>
      <c r="G123" s="620"/>
      <c r="H123" s="620"/>
      <c r="I123" s="620"/>
      <c r="J123" s="620"/>
      <c r="K123" s="620"/>
      <c r="L123" s="620"/>
      <c r="M123" s="621"/>
      <c r="N123" s="600" t="s">
        <v>313</v>
      </c>
      <c r="Q123" s="201" t="s">
        <v>11</v>
      </c>
      <c r="R123" s="199" t="s">
        <v>1</v>
      </c>
      <c r="S123" s="194" t="s">
        <v>178</v>
      </c>
      <c r="T123" s="200">
        <f>1/3</f>
        <v>0.33333333333333331</v>
      </c>
      <c r="U123" s="196" t="e">
        <v>#REF!</v>
      </c>
      <c r="V123" s="196" t="e">
        <f t="shared" ref="V123:V124" si="49">T123*U123</f>
        <v>#REF!</v>
      </c>
    </row>
    <row r="124" spans="1:23" s="191" customFormat="1" ht="20.25" customHeight="1" x14ac:dyDescent="0.3">
      <c r="A124" s="614"/>
      <c r="B124" s="615"/>
      <c r="C124" s="618"/>
      <c r="D124" s="619"/>
      <c r="E124" s="619"/>
      <c r="F124" s="620" t="s">
        <v>70</v>
      </c>
      <c r="G124" s="620"/>
      <c r="H124" s="620" t="s">
        <v>85</v>
      </c>
      <c r="I124" s="620"/>
      <c r="J124" s="620" t="s">
        <v>53</v>
      </c>
      <c r="K124" s="620"/>
      <c r="L124" s="619" t="s">
        <v>36</v>
      </c>
      <c r="M124" s="622"/>
      <c r="N124" s="601"/>
      <c r="Q124" s="201" t="s">
        <v>32</v>
      </c>
      <c r="R124" s="194" t="s">
        <v>87</v>
      </c>
      <c r="S124" s="194" t="s">
        <v>178</v>
      </c>
      <c r="T124" s="200">
        <v>1</v>
      </c>
      <c r="U124" s="196" t="e">
        <v>#REF!</v>
      </c>
      <c r="V124" s="196" t="e">
        <f t="shared" si="49"/>
        <v>#REF!</v>
      </c>
    </row>
    <row r="125" spans="1:23" s="191" customFormat="1" ht="20.25" customHeight="1" x14ac:dyDescent="0.3">
      <c r="A125" s="616"/>
      <c r="B125" s="617"/>
      <c r="C125" s="618"/>
      <c r="D125" s="619"/>
      <c r="E125" s="619"/>
      <c r="F125" s="181" t="s">
        <v>84</v>
      </c>
      <c r="G125" s="181" t="s">
        <v>71</v>
      </c>
      <c r="H125" s="181" t="s">
        <v>84</v>
      </c>
      <c r="I125" s="181" t="s">
        <v>71</v>
      </c>
      <c r="J125" s="181" t="s">
        <v>84</v>
      </c>
      <c r="K125" s="181" t="s">
        <v>71</v>
      </c>
      <c r="L125" s="181" t="s">
        <v>84</v>
      </c>
      <c r="M125" s="217" t="s">
        <v>71</v>
      </c>
      <c r="N125" s="602"/>
      <c r="Q125" s="201" t="s">
        <v>77</v>
      </c>
      <c r="R125" s="194" t="s">
        <v>82</v>
      </c>
      <c r="S125" s="194" t="s">
        <v>180</v>
      </c>
      <c r="T125" s="200">
        <f>6/3</f>
        <v>2</v>
      </c>
      <c r="U125" s="196" t="e">
        <v>#REF!</v>
      </c>
      <c r="V125" s="196" t="e">
        <f>T125*U125</f>
        <v>#REF!</v>
      </c>
    </row>
    <row r="126" spans="1:23" s="191" customFormat="1" ht="20.25" customHeight="1" x14ac:dyDescent="0.3">
      <c r="A126" s="202" t="s">
        <v>631</v>
      </c>
      <c r="B126" s="203" t="s">
        <v>461</v>
      </c>
      <c r="C126" s="203" t="s">
        <v>550</v>
      </c>
      <c r="D126" s="204" t="s">
        <v>380</v>
      </c>
      <c r="E126" s="292">
        <v>1</v>
      </c>
      <c r="F126" s="185"/>
      <c r="G126" s="185"/>
      <c r="H126" s="185"/>
      <c r="I126" s="185"/>
      <c r="J126" s="185"/>
      <c r="K126" s="185"/>
      <c r="L126" s="185"/>
      <c r="M126" s="218"/>
      <c r="N126" s="186"/>
      <c r="Q126" s="205"/>
      <c r="R126" s="206"/>
      <c r="S126" s="207"/>
      <c r="T126" s="207"/>
      <c r="U126" s="207"/>
      <c r="V126" s="207"/>
    </row>
    <row r="127" spans="1:23" s="191" customFormat="1" ht="20.25" customHeight="1" x14ac:dyDescent="0.3">
      <c r="A127" s="187"/>
      <c r="B127" s="188" t="s">
        <v>47</v>
      </c>
      <c r="C127" s="115"/>
      <c r="D127" s="184"/>
      <c r="E127" s="293"/>
      <c r="F127" s="185"/>
      <c r="G127" s="185"/>
      <c r="H127" s="185"/>
      <c r="I127" s="185"/>
      <c r="J127" s="185"/>
      <c r="K127" s="185"/>
      <c r="L127" s="185"/>
      <c r="M127" s="218"/>
      <c r="N127" s="186"/>
      <c r="Q127" s="205"/>
      <c r="R127" s="206"/>
      <c r="S127" s="207"/>
      <c r="T127" s="207"/>
      <c r="U127" s="207"/>
      <c r="V127" s="207"/>
    </row>
    <row r="128" spans="1:23" s="191" customFormat="1" x14ac:dyDescent="0.3">
      <c r="A128" s="187"/>
      <c r="B128" s="188" t="s">
        <v>416</v>
      </c>
      <c r="C128" s="188" t="s">
        <v>550</v>
      </c>
      <c r="D128" s="184" t="s">
        <v>417</v>
      </c>
      <c r="E128" s="293">
        <f>수량산출서!E22/수량산출서!E8</f>
        <v>2.8000000000000001E-2</v>
      </c>
      <c r="F128" s="185">
        <f>단가비교표!O21</f>
        <v>21000</v>
      </c>
      <c r="G128" s="185">
        <f>TRUNC(E128*F128,1)</f>
        <v>588</v>
      </c>
      <c r="H128" s="185"/>
      <c r="I128" s="185"/>
      <c r="J128" s="185"/>
      <c r="K128" s="185"/>
      <c r="L128" s="185">
        <f>F128+H128+J128</f>
        <v>21000</v>
      </c>
      <c r="M128" s="218">
        <f>G128+I128+K128</f>
        <v>588</v>
      </c>
      <c r="N128" s="186"/>
      <c r="Q128" s="603" t="s">
        <v>34</v>
      </c>
      <c r="R128" s="611" t="s">
        <v>35</v>
      </c>
      <c r="S128" s="603" t="s">
        <v>183</v>
      </c>
      <c r="T128" s="604" t="s">
        <v>176</v>
      </c>
      <c r="U128" s="605" t="s">
        <v>192</v>
      </c>
      <c r="V128" s="608" t="s">
        <v>188</v>
      </c>
      <c r="W128" s="192"/>
    </row>
    <row r="129" spans="1:23" s="191" customFormat="1" x14ac:dyDescent="0.3">
      <c r="A129" s="187"/>
      <c r="B129" s="188" t="s">
        <v>49</v>
      </c>
      <c r="C129" s="115"/>
      <c r="D129" s="184"/>
      <c r="E129" s="293"/>
      <c r="F129" s="185"/>
      <c r="G129" s="185"/>
      <c r="H129" s="185"/>
      <c r="I129" s="185"/>
      <c r="J129" s="185"/>
      <c r="K129" s="185"/>
      <c r="L129" s="185"/>
      <c r="M129" s="218"/>
      <c r="N129" s="186"/>
      <c r="Q129" s="603"/>
      <c r="R129" s="611"/>
      <c r="S129" s="603"/>
      <c r="T129" s="604"/>
      <c r="U129" s="606"/>
      <c r="V129" s="609"/>
      <c r="W129" s="192"/>
    </row>
    <row r="130" spans="1:23" s="191" customFormat="1" x14ac:dyDescent="0.3">
      <c r="A130" s="187"/>
      <c r="B130" s="188"/>
      <c r="C130" s="115" t="s">
        <v>551</v>
      </c>
      <c r="D130" s="184" t="s">
        <v>199</v>
      </c>
      <c r="E130" s="293">
        <f>'일위대가 소요공수 산출표'!U105</f>
        <v>7.9000000000000008E-3</v>
      </c>
      <c r="F130" s="185"/>
      <c r="G130" s="185"/>
      <c r="H130" s="185">
        <f>노임단가!E13</f>
        <v>215907</v>
      </c>
      <c r="I130" s="185">
        <f>TRUNC(E130*H130,1)</f>
        <v>1705.6</v>
      </c>
      <c r="J130" s="185"/>
      <c r="K130" s="185"/>
      <c r="L130" s="185">
        <f>F130+H130+J130</f>
        <v>215907</v>
      </c>
      <c r="M130" s="218">
        <f>G130+I130+K130</f>
        <v>1705.6</v>
      </c>
      <c r="N130" s="186"/>
      <c r="Q130" s="603"/>
      <c r="R130" s="611"/>
      <c r="S130" s="603"/>
      <c r="T130" s="604"/>
      <c r="U130" s="607"/>
      <c r="V130" s="610"/>
      <c r="W130" s="192"/>
    </row>
    <row r="131" spans="1:23" s="191" customFormat="1" ht="20.25" customHeight="1" x14ac:dyDescent="0.3">
      <c r="A131" s="187"/>
      <c r="B131" s="188"/>
      <c r="C131" s="115" t="s">
        <v>112</v>
      </c>
      <c r="D131" s="184" t="s">
        <v>199</v>
      </c>
      <c r="E131" s="293">
        <f>'일위대가 소요공수 산출표'!U106</f>
        <v>1.1900000000000001E-2</v>
      </c>
      <c r="F131" s="185"/>
      <c r="G131" s="185"/>
      <c r="H131" s="185">
        <f>노임단가!E10</f>
        <v>226122</v>
      </c>
      <c r="I131" s="185">
        <f>TRUNC(E131*H131,1)</f>
        <v>2690.8</v>
      </c>
      <c r="J131" s="185"/>
      <c r="K131" s="185"/>
      <c r="L131" s="185">
        <f>F131+H131+J131</f>
        <v>226122</v>
      </c>
      <c r="M131" s="218">
        <f>G131+I131+K131</f>
        <v>2690.8</v>
      </c>
      <c r="N131" s="186"/>
      <c r="Q131" s="201" t="s">
        <v>11</v>
      </c>
      <c r="R131" s="199" t="s">
        <v>1</v>
      </c>
      <c r="S131" s="194" t="s">
        <v>178</v>
      </c>
      <c r="T131" s="200">
        <f>1/3</f>
        <v>0.33333333333333331</v>
      </c>
      <c r="U131" s="196" t="e">
        <f>노임단가!#REF!</f>
        <v>#REF!</v>
      </c>
      <c r="V131" s="196" t="e">
        <f>T131*U131</f>
        <v>#REF!</v>
      </c>
    </row>
    <row r="132" spans="1:23" s="191" customFormat="1" ht="20.25" customHeight="1" x14ac:dyDescent="0.3">
      <c r="A132" s="187"/>
      <c r="B132" s="188"/>
      <c r="C132" s="115" t="s">
        <v>115</v>
      </c>
      <c r="D132" s="184" t="s">
        <v>199</v>
      </c>
      <c r="E132" s="293">
        <f>'일위대가 소요공수 산출표'!U107</f>
        <v>7.0000000000000001E-3</v>
      </c>
      <c r="F132" s="185"/>
      <c r="G132" s="185"/>
      <c r="H132" s="185">
        <f>노임단가!E5</f>
        <v>172068</v>
      </c>
      <c r="I132" s="185">
        <f>TRUNC(E132*H132,1)</f>
        <v>1204.4000000000001</v>
      </c>
      <c r="J132" s="185"/>
      <c r="K132" s="185"/>
      <c r="L132" s="185">
        <f>F132+H132+J132</f>
        <v>172068</v>
      </c>
      <c r="M132" s="218">
        <f>G132+I132+K132</f>
        <v>1204.4000000000001</v>
      </c>
      <c r="N132" s="186"/>
      <c r="Q132" s="201" t="s">
        <v>32</v>
      </c>
      <c r="R132" s="194" t="s">
        <v>87</v>
      </c>
      <c r="S132" s="194" t="s">
        <v>178</v>
      </c>
      <c r="T132" s="200">
        <v>1</v>
      </c>
      <c r="U132" s="196" t="e">
        <f>노임단가!#REF!</f>
        <v>#REF!</v>
      </c>
      <c r="V132" s="196" t="e">
        <f>T132*U132</f>
        <v>#REF!</v>
      </c>
    </row>
    <row r="133" spans="1:23" s="191" customFormat="1" ht="20.25" customHeight="1" x14ac:dyDescent="0.3">
      <c r="A133" s="187"/>
      <c r="B133" s="188" t="s">
        <v>174</v>
      </c>
      <c r="C133" s="115"/>
      <c r="D133" s="184"/>
      <c r="E133" s="293"/>
      <c r="F133" s="185"/>
      <c r="G133" s="185">
        <f>SUM(G127:G132)</f>
        <v>588</v>
      </c>
      <c r="H133" s="185"/>
      <c r="I133" s="185">
        <f>SUM(I127:I132)</f>
        <v>5600.7999999999993</v>
      </c>
      <c r="J133" s="185"/>
      <c r="K133" s="185"/>
      <c r="L133" s="185"/>
      <c r="M133" s="218">
        <f>G133+I133+K133</f>
        <v>6188.7999999999993</v>
      </c>
      <c r="N133" s="186"/>
      <c r="Q133" s="201" t="s">
        <v>77</v>
      </c>
      <c r="R133" s="194" t="s">
        <v>82</v>
      </c>
      <c r="S133" s="194" t="s">
        <v>180</v>
      </c>
      <c r="T133" s="200">
        <f>6/3</f>
        <v>2</v>
      </c>
      <c r="U133" s="196" t="e">
        <f>노임단가!#REF!</f>
        <v>#REF!</v>
      </c>
      <c r="V133" s="196" t="e">
        <f>T133*U133</f>
        <v>#REF!</v>
      </c>
    </row>
    <row r="134" spans="1:23" s="191" customFormat="1" ht="20.25" customHeight="1" x14ac:dyDescent="0.3">
      <c r="A134" s="208"/>
      <c r="B134" s="188"/>
      <c r="C134" s="188"/>
      <c r="D134" s="209"/>
      <c r="E134" s="293"/>
      <c r="F134" s="185"/>
      <c r="G134" s="185"/>
      <c r="H134" s="185"/>
      <c r="I134" s="185"/>
      <c r="J134" s="185"/>
      <c r="K134" s="185"/>
      <c r="L134" s="185"/>
      <c r="M134" s="218"/>
      <c r="N134" s="186"/>
      <c r="Q134" s="205"/>
      <c r="R134" s="206"/>
      <c r="S134" s="207"/>
      <c r="T134" s="207"/>
      <c r="U134" s="207"/>
      <c r="V134" s="207"/>
    </row>
    <row r="135" spans="1:23" s="191" customFormat="1" ht="20.25" customHeight="1" x14ac:dyDescent="0.3">
      <c r="A135" s="202" t="s">
        <v>632</v>
      </c>
      <c r="B135" s="203" t="s">
        <v>573</v>
      </c>
      <c r="C135" s="203" t="s">
        <v>574</v>
      </c>
      <c r="D135" s="204" t="s">
        <v>575</v>
      </c>
      <c r="E135" s="292">
        <v>1</v>
      </c>
      <c r="F135" s="185"/>
      <c r="G135" s="185"/>
      <c r="H135" s="185"/>
      <c r="I135" s="185"/>
      <c r="J135" s="185"/>
      <c r="K135" s="185"/>
      <c r="L135" s="185"/>
      <c r="M135" s="218"/>
      <c r="N135" s="186"/>
      <c r="Q135" s="205"/>
      <c r="R135" s="206"/>
      <c r="S135" s="207"/>
      <c r="T135" s="207"/>
      <c r="U135" s="207"/>
      <c r="V135" s="207"/>
    </row>
    <row r="136" spans="1:23" s="191" customFormat="1" ht="20.25" customHeight="1" x14ac:dyDescent="0.3">
      <c r="A136" s="187"/>
      <c r="B136" s="188" t="s">
        <v>47</v>
      </c>
      <c r="C136" s="115" t="s">
        <v>578</v>
      </c>
      <c r="D136" s="184" t="s">
        <v>536</v>
      </c>
      <c r="E136" s="293">
        <v>1</v>
      </c>
      <c r="F136" s="219" t="str">
        <f>단가산출총괄표_공통!H5</f>
        <v>120,000</v>
      </c>
      <c r="G136" s="185">
        <f>TRUNC(E136*F136,1)</f>
        <v>120000</v>
      </c>
      <c r="H136" s="185"/>
      <c r="I136" s="185"/>
      <c r="J136" s="185"/>
      <c r="K136" s="185"/>
      <c r="L136" s="185"/>
      <c r="M136" s="218">
        <f>G136+I136+K136</f>
        <v>120000</v>
      </c>
      <c r="N136" s="186"/>
      <c r="Q136" s="205"/>
      <c r="R136" s="206"/>
      <c r="S136" s="207"/>
      <c r="T136" s="207"/>
      <c r="U136" s="207"/>
      <c r="V136" s="207"/>
    </row>
    <row r="137" spans="1:23" s="191" customFormat="1" ht="20.25" customHeight="1" x14ac:dyDescent="0.3">
      <c r="A137" s="187"/>
      <c r="B137" s="188" t="s">
        <v>413</v>
      </c>
      <c r="C137" s="115" t="s">
        <v>557</v>
      </c>
      <c r="D137" s="184" t="s">
        <v>579</v>
      </c>
      <c r="E137" s="293">
        <f>'일위대가 소요공수 산출표'!U111</f>
        <v>1</v>
      </c>
      <c r="F137" s="185"/>
      <c r="G137" s="185"/>
      <c r="H137" s="219" t="str">
        <f>단가산출총괄표_공통!G5</f>
        <v>6,000</v>
      </c>
      <c r="I137" s="185">
        <f>TRUNC(E137*H137,1)</f>
        <v>6000</v>
      </c>
      <c r="J137" s="185"/>
      <c r="K137" s="185"/>
      <c r="L137" s="185"/>
      <c r="M137" s="218">
        <f>G137+I137+K137</f>
        <v>6000</v>
      </c>
      <c r="N137" s="186"/>
      <c r="Q137" s="205"/>
      <c r="R137" s="206"/>
      <c r="S137" s="207"/>
      <c r="T137" s="207"/>
      <c r="U137" s="207"/>
      <c r="V137" s="207"/>
    </row>
    <row r="138" spans="1:23" s="191" customFormat="1" ht="20.25" customHeight="1" x14ac:dyDescent="0.3">
      <c r="A138" s="294"/>
      <c r="B138" s="295" t="s">
        <v>174</v>
      </c>
      <c r="C138" s="296"/>
      <c r="D138" s="297"/>
      <c r="E138" s="298"/>
      <c r="F138" s="299"/>
      <c r="G138" s="299">
        <f>SUM(G136:G137)</f>
        <v>120000</v>
      </c>
      <c r="H138" s="299"/>
      <c r="I138" s="299">
        <f>SUM(I136:I137)</f>
        <v>6000</v>
      </c>
      <c r="J138" s="299"/>
      <c r="K138" s="299"/>
      <c r="L138" s="299"/>
      <c r="M138" s="300">
        <f>G138+I138+K138</f>
        <v>126000</v>
      </c>
      <c r="N138" s="301"/>
      <c r="Q138" s="205"/>
      <c r="R138" s="206"/>
      <c r="S138" s="207"/>
      <c r="T138" s="207"/>
      <c r="U138" s="207"/>
      <c r="V138" s="207"/>
    </row>
    <row r="139" spans="1:23" s="191" customFormat="1" ht="20.25" customHeight="1" x14ac:dyDescent="0.3">
      <c r="A139" s="208"/>
      <c r="B139" s="188"/>
      <c r="C139" s="188"/>
      <c r="D139" s="209"/>
      <c r="E139" s="293"/>
      <c r="F139" s="185"/>
      <c r="G139" s="185"/>
      <c r="H139" s="185"/>
      <c r="I139" s="185"/>
      <c r="J139" s="185"/>
      <c r="K139" s="185"/>
      <c r="L139" s="185"/>
      <c r="M139" s="218"/>
      <c r="N139" s="186"/>
      <c r="Q139" s="205"/>
      <c r="R139" s="206"/>
      <c r="S139" s="207"/>
      <c r="T139" s="207"/>
      <c r="U139" s="207"/>
      <c r="V139" s="207"/>
    </row>
    <row r="140" spans="1:23" s="191" customFormat="1" ht="20.25" customHeight="1" x14ac:dyDescent="0.3">
      <c r="A140" s="202" t="s">
        <v>633</v>
      </c>
      <c r="B140" s="203" t="s">
        <v>576</v>
      </c>
      <c r="C140" s="203" t="s">
        <v>577</v>
      </c>
      <c r="D140" s="204" t="s">
        <v>352</v>
      </c>
      <c r="E140" s="292">
        <v>1</v>
      </c>
      <c r="F140" s="185"/>
      <c r="G140" s="185"/>
      <c r="H140" s="185"/>
      <c r="I140" s="185"/>
      <c r="J140" s="185"/>
      <c r="K140" s="185"/>
      <c r="L140" s="185"/>
      <c r="M140" s="218"/>
      <c r="N140" s="186"/>
      <c r="Q140" s="205"/>
      <c r="R140" s="206"/>
      <c r="S140" s="207"/>
      <c r="T140" s="207"/>
      <c r="U140" s="207"/>
      <c r="V140" s="207"/>
    </row>
    <row r="141" spans="1:23" s="191" customFormat="1" ht="20.25" customHeight="1" x14ac:dyDescent="0.3">
      <c r="A141" s="187"/>
      <c r="B141" s="188" t="s">
        <v>47</v>
      </c>
      <c r="C141" s="115" t="s">
        <v>580</v>
      </c>
      <c r="D141" s="184" t="s">
        <v>352</v>
      </c>
      <c r="E141" s="293">
        <v>1</v>
      </c>
      <c r="F141" s="219" t="str">
        <f>단가산출총괄표_공통!H6</f>
        <v>12,000</v>
      </c>
      <c r="G141" s="185">
        <f>TRUNC(E141*F141,1)</f>
        <v>12000</v>
      </c>
      <c r="H141" s="185"/>
      <c r="I141" s="185"/>
      <c r="J141" s="185"/>
      <c r="K141" s="185"/>
      <c r="L141" s="185"/>
      <c r="M141" s="218">
        <f>G141+I141+K141</f>
        <v>12000</v>
      </c>
      <c r="N141" s="186"/>
      <c r="Q141" s="201" t="s">
        <v>11</v>
      </c>
      <c r="R141" s="199" t="s">
        <v>1</v>
      </c>
      <c r="S141" s="194" t="s">
        <v>178</v>
      </c>
      <c r="T141" s="200">
        <f>1/3</f>
        <v>0.33333333333333331</v>
      </c>
      <c r="U141" s="196" t="e">
        <f>노임단가!#REF!</f>
        <v>#REF!</v>
      </c>
      <c r="V141" s="196" t="e">
        <f t="shared" ref="V141:V142" si="50">T141*U141</f>
        <v>#REF!</v>
      </c>
    </row>
    <row r="142" spans="1:23" s="191" customFormat="1" ht="20.25" customHeight="1" x14ac:dyDescent="0.3">
      <c r="A142" s="187"/>
      <c r="B142" s="188" t="s">
        <v>413</v>
      </c>
      <c r="C142" s="115" t="s">
        <v>557</v>
      </c>
      <c r="D142" s="184" t="s">
        <v>510</v>
      </c>
      <c r="E142" s="293">
        <f>'일위대가 소요공수 산출표'!U115</f>
        <v>1</v>
      </c>
      <c r="F142" s="185"/>
      <c r="G142" s="185"/>
      <c r="H142" s="219" t="str">
        <f>단가산출총괄표_공통!G6</f>
        <v>600</v>
      </c>
      <c r="I142" s="185">
        <f>TRUNC(E142*H142,1)</f>
        <v>600</v>
      </c>
      <c r="J142" s="185"/>
      <c r="K142" s="185"/>
      <c r="L142" s="185"/>
      <c r="M142" s="218">
        <f>G142+I142+K142</f>
        <v>600</v>
      </c>
      <c r="N142" s="186"/>
      <c r="Q142" s="201" t="s">
        <v>32</v>
      </c>
      <c r="R142" s="194" t="s">
        <v>87</v>
      </c>
      <c r="S142" s="194" t="s">
        <v>178</v>
      </c>
      <c r="T142" s="200">
        <v>1</v>
      </c>
      <c r="U142" s="196" t="e">
        <f>노임단가!#REF!</f>
        <v>#REF!</v>
      </c>
      <c r="V142" s="196" t="e">
        <f t="shared" si="50"/>
        <v>#REF!</v>
      </c>
    </row>
    <row r="143" spans="1:23" s="191" customFormat="1" ht="20.25" customHeight="1" x14ac:dyDescent="0.3">
      <c r="A143" s="294"/>
      <c r="B143" s="295" t="s">
        <v>174</v>
      </c>
      <c r="C143" s="296"/>
      <c r="D143" s="297"/>
      <c r="E143" s="298"/>
      <c r="F143" s="299"/>
      <c r="G143" s="299">
        <f>SUM(G141:G142)</f>
        <v>12000</v>
      </c>
      <c r="H143" s="299"/>
      <c r="I143" s="299">
        <f>SUM(I141:I142)</f>
        <v>600</v>
      </c>
      <c r="J143" s="299"/>
      <c r="K143" s="299"/>
      <c r="L143" s="299"/>
      <c r="M143" s="300">
        <f>G143+I143+K143</f>
        <v>12600</v>
      </c>
      <c r="N143" s="301"/>
      <c r="Q143" s="201" t="s">
        <v>77</v>
      </c>
      <c r="R143" s="194" t="s">
        <v>82</v>
      </c>
      <c r="S143" s="194" t="s">
        <v>180</v>
      </c>
      <c r="T143" s="200">
        <f>6/3</f>
        <v>2</v>
      </c>
      <c r="U143" s="196" t="e">
        <f>노임단가!#REF!</f>
        <v>#REF!</v>
      </c>
      <c r="V143" s="196" t="e">
        <f>T143*U143</f>
        <v>#REF!</v>
      </c>
    </row>
    <row r="144" spans="1:23" s="191" customFormat="1" ht="20.25" customHeight="1" x14ac:dyDescent="0.3">
      <c r="A144" s="749"/>
      <c r="B144" s="750"/>
      <c r="C144" s="751"/>
      <c r="D144" s="222"/>
      <c r="E144" s="752"/>
      <c r="F144" s="223"/>
      <c r="G144" s="223"/>
      <c r="H144" s="223"/>
      <c r="I144" s="223"/>
      <c r="J144" s="223"/>
      <c r="K144" s="223"/>
      <c r="L144" s="223"/>
      <c r="M144" s="223"/>
      <c r="N144" s="224"/>
      <c r="Q144" s="205"/>
      <c r="R144" s="206"/>
      <c r="S144" s="207"/>
      <c r="T144" s="207"/>
      <c r="U144" s="207"/>
      <c r="V144" s="207"/>
    </row>
    <row r="145" spans="1:23" s="191" customFormat="1" ht="20.25" customHeight="1" x14ac:dyDescent="0.3">
      <c r="A145" s="749"/>
      <c r="B145" s="750"/>
      <c r="C145" s="751"/>
      <c r="D145" s="222"/>
      <c r="E145" s="752"/>
      <c r="F145" s="223"/>
      <c r="G145" s="223"/>
      <c r="H145" s="223"/>
      <c r="I145" s="223"/>
      <c r="J145" s="223"/>
      <c r="K145" s="223"/>
      <c r="L145" s="223"/>
      <c r="M145" s="223"/>
      <c r="N145" s="224"/>
      <c r="Q145" s="205"/>
      <c r="R145" s="206"/>
      <c r="S145" s="207"/>
      <c r="T145" s="207"/>
      <c r="U145" s="207"/>
      <c r="V145" s="207"/>
    </row>
    <row r="146" spans="1:23" s="191" customFormat="1" ht="20.25" customHeight="1" x14ac:dyDescent="0.3">
      <c r="A146" s="749"/>
      <c r="B146" s="750"/>
      <c r="C146" s="751"/>
      <c r="D146" s="222"/>
      <c r="E146" s="752"/>
      <c r="F146" s="223"/>
      <c r="G146" s="223"/>
      <c r="H146" s="223"/>
      <c r="I146" s="223"/>
      <c r="J146" s="223"/>
      <c r="K146" s="223"/>
      <c r="L146" s="223"/>
      <c r="M146" s="223"/>
      <c r="N146" s="224"/>
      <c r="Q146" s="201" t="s">
        <v>11</v>
      </c>
      <c r="R146" s="199" t="s">
        <v>1</v>
      </c>
      <c r="S146" s="194" t="s">
        <v>178</v>
      </c>
      <c r="T146" s="200">
        <f>1/3</f>
        <v>0.33333333333333331</v>
      </c>
      <c r="U146" s="196" t="e">
        <f>노임단가!#REF!</f>
        <v>#REF!</v>
      </c>
      <c r="V146" s="196" t="e">
        <f t="shared" ref="V146:V147" si="51">T146*U146</f>
        <v>#REF!</v>
      </c>
    </row>
    <row r="147" spans="1:23" s="191" customFormat="1" ht="20.25" customHeight="1" x14ac:dyDescent="0.3">
      <c r="A147" s="749"/>
      <c r="B147" s="750"/>
      <c r="C147" s="751"/>
      <c r="D147" s="222"/>
      <c r="E147" s="752"/>
      <c r="F147" s="223"/>
      <c r="G147" s="223"/>
      <c r="H147" s="223"/>
      <c r="I147" s="223"/>
      <c r="J147" s="223"/>
      <c r="K147" s="223"/>
      <c r="L147" s="223"/>
      <c r="M147" s="223"/>
      <c r="N147" s="224"/>
      <c r="Q147" s="201" t="s">
        <v>32</v>
      </c>
      <c r="R147" s="194" t="s">
        <v>87</v>
      </c>
      <c r="S147" s="194" t="s">
        <v>178</v>
      </c>
      <c r="T147" s="200">
        <v>1</v>
      </c>
      <c r="U147" s="196" t="e">
        <f>노임단가!#REF!</f>
        <v>#REF!</v>
      </c>
      <c r="V147" s="196" t="e">
        <f t="shared" si="51"/>
        <v>#REF!</v>
      </c>
    </row>
    <row r="148" spans="1:23" s="191" customFormat="1" ht="20.25" customHeight="1" x14ac:dyDescent="0.3">
      <c r="A148" s="749"/>
      <c r="B148" s="750"/>
      <c r="C148" s="751"/>
      <c r="D148" s="222"/>
      <c r="E148" s="752"/>
      <c r="F148" s="223"/>
      <c r="G148" s="223"/>
      <c r="H148" s="223"/>
      <c r="I148" s="223"/>
      <c r="J148" s="223"/>
      <c r="K148" s="223"/>
      <c r="L148" s="223"/>
      <c r="M148" s="223"/>
      <c r="N148" s="224"/>
      <c r="Q148" s="201" t="s">
        <v>77</v>
      </c>
      <c r="R148" s="194" t="s">
        <v>82</v>
      </c>
      <c r="S148" s="194" t="s">
        <v>180</v>
      </c>
      <c r="T148" s="200">
        <f>6/3</f>
        <v>2</v>
      </c>
      <c r="U148" s="196" t="e">
        <f>노임단가!#REF!</f>
        <v>#REF!</v>
      </c>
      <c r="V148" s="196" t="e">
        <f>T148*U148</f>
        <v>#REF!</v>
      </c>
    </row>
    <row r="149" spans="1:23" s="191" customFormat="1" ht="20.25" customHeight="1" x14ac:dyDescent="0.3">
      <c r="A149" s="749"/>
      <c r="B149" s="750"/>
      <c r="C149" s="751"/>
      <c r="D149" s="222"/>
      <c r="E149" s="752"/>
      <c r="F149" s="223"/>
      <c r="G149" s="223"/>
      <c r="H149" s="223"/>
      <c r="I149" s="223"/>
      <c r="J149" s="223"/>
      <c r="K149" s="223"/>
      <c r="L149" s="223"/>
      <c r="M149" s="223"/>
      <c r="N149" s="224"/>
      <c r="Q149" s="205"/>
      <c r="R149" s="206"/>
      <c r="S149" s="207"/>
      <c r="T149" s="207"/>
      <c r="U149" s="207"/>
      <c r="V149" s="207"/>
    </row>
    <row r="150" spans="1:23" s="191" customFormat="1" ht="20.25" customHeight="1" x14ac:dyDescent="0.3">
      <c r="A150" s="749"/>
      <c r="B150" s="750"/>
      <c r="C150" s="751"/>
      <c r="D150" s="222"/>
      <c r="E150" s="752"/>
      <c r="F150" s="223"/>
      <c r="G150" s="223"/>
      <c r="H150" s="223"/>
      <c r="I150" s="223"/>
      <c r="J150" s="223"/>
      <c r="K150" s="223"/>
      <c r="L150" s="223"/>
      <c r="M150" s="223"/>
      <c r="N150" s="224"/>
      <c r="Q150" s="205"/>
      <c r="R150" s="206"/>
      <c r="S150" s="207"/>
      <c r="T150" s="207"/>
      <c r="U150" s="207"/>
      <c r="V150" s="207"/>
    </row>
    <row r="151" spans="1:23" s="191" customFormat="1" ht="20.25" customHeight="1" x14ac:dyDescent="0.3">
      <c r="A151" s="745"/>
      <c r="B151" s="223"/>
      <c r="C151" s="746"/>
      <c r="D151" s="222"/>
      <c r="E151" s="222"/>
      <c r="F151" s="223"/>
      <c r="G151" s="223"/>
      <c r="H151" s="223"/>
      <c r="I151" s="223"/>
      <c r="J151" s="223"/>
      <c r="K151" s="223"/>
      <c r="L151" s="223"/>
      <c r="M151" s="223"/>
      <c r="N151" s="224"/>
      <c r="Q151" s="201" t="s">
        <v>11</v>
      </c>
      <c r="R151" s="199" t="s">
        <v>1</v>
      </c>
      <c r="S151" s="194" t="s">
        <v>178</v>
      </c>
      <c r="T151" s="200">
        <f>1/3</f>
        <v>0.33333333333333331</v>
      </c>
      <c r="U151" s="196" t="e">
        <f>노임단가!#REF!</f>
        <v>#REF!</v>
      </c>
      <c r="V151" s="196" t="e">
        <f t="shared" ref="V151:V152" si="52">T151*U151</f>
        <v>#REF!</v>
      </c>
    </row>
    <row r="152" spans="1:23" s="191" customFormat="1" ht="20.25" customHeight="1" x14ac:dyDescent="0.3">
      <c r="A152" s="745"/>
      <c r="B152" s="223"/>
      <c r="C152" s="746"/>
      <c r="D152" s="222"/>
      <c r="E152" s="222"/>
      <c r="F152" s="223"/>
      <c r="G152" s="223"/>
      <c r="H152" s="223"/>
      <c r="I152" s="223"/>
      <c r="J152" s="223"/>
      <c r="K152" s="223"/>
      <c r="L152" s="223"/>
      <c r="M152" s="223"/>
      <c r="N152" s="224"/>
      <c r="Q152" s="201" t="s">
        <v>32</v>
      </c>
      <c r="R152" s="194" t="s">
        <v>87</v>
      </c>
      <c r="S152" s="194" t="s">
        <v>178</v>
      </c>
      <c r="T152" s="200">
        <v>1</v>
      </c>
      <c r="U152" s="196" t="e">
        <f>노임단가!#REF!</f>
        <v>#REF!</v>
      </c>
      <c r="V152" s="196" t="e">
        <f t="shared" si="52"/>
        <v>#REF!</v>
      </c>
    </row>
    <row r="153" spans="1:23" s="191" customFormat="1" ht="20.25" customHeight="1" x14ac:dyDescent="0.3">
      <c r="A153" s="745"/>
      <c r="B153" s="223"/>
      <c r="C153" s="746"/>
      <c r="D153" s="222"/>
      <c r="E153" s="222"/>
      <c r="F153" s="223"/>
      <c r="G153" s="223"/>
      <c r="H153" s="223"/>
      <c r="I153" s="223"/>
      <c r="J153" s="223"/>
      <c r="K153" s="223"/>
      <c r="L153" s="223"/>
      <c r="M153" s="223"/>
      <c r="N153" s="224"/>
      <c r="Q153" s="201" t="s">
        <v>77</v>
      </c>
      <c r="R153" s="194" t="s">
        <v>82</v>
      </c>
      <c r="S153" s="194" t="s">
        <v>180</v>
      </c>
      <c r="T153" s="200">
        <f>6/3</f>
        <v>2</v>
      </c>
      <c r="U153" s="196" t="e">
        <f>노임단가!#REF!</f>
        <v>#REF!</v>
      </c>
      <c r="V153" s="196" t="e">
        <f>T153*U153</f>
        <v>#REF!</v>
      </c>
    </row>
    <row r="154" spans="1:23" s="191" customFormat="1" ht="20.25" customHeight="1" x14ac:dyDescent="0.3">
      <c r="A154" s="745"/>
      <c r="B154" s="223"/>
      <c r="C154" s="746"/>
      <c r="D154" s="222"/>
      <c r="E154" s="222"/>
      <c r="F154" s="223"/>
      <c r="G154" s="223"/>
      <c r="H154" s="223"/>
      <c r="I154" s="223"/>
      <c r="J154" s="223"/>
      <c r="K154" s="223"/>
      <c r="L154" s="223"/>
      <c r="M154" s="223"/>
      <c r="N154" s="224"/>
      <c r="Q154" s="753"/>
      <c r="R154" s="754"/>
      <c r="S154" s="754"/>
      <c r="T154" s="755"/>
      <c r="U154" s="756"/>
      <c r="V154" s="756"/>
    </row>
    <row r="155" spans="1:23" s="191" customFormat="1" ht="20.25" customHeight="1" x14ac:dyDescent="0.3">
      <c r="A155" s="745"/>
      <c r="B155" s="223"/>
      <c r="C155" s="746"/>
      <c r="D155" s="222"/>
      <c r="E155" s="222"/>
      <c r="F155" s="223"/>
      <c r="G155" s="223"/>
      <c r="H155" s="223"/>
      <c r="I155" s="223"/>
      <c r="J155" s="223"/>
      <c r="K155" s="223"/>
      <c r="L155" s="223"/>
      <c r="M155" s="223"/>
      <c r="N155" s="224"/>
      <c r="Q155" s="205"/>
      <c r="R155" s="206"/>
      <c r="S155" s="207"/>
      <c r="T155" s="207"/>
      <c r="U155" s="207"/>
      <c r="V155" s="207"/>
    </row>
    <row r="156" spans="1:23" s="212" customFormat="1" ht="20.25" customHeight="1" x14ac:dyDescent="0.3">
      <c r="A156" s="745"/>
      <c r="B156" s="223"/>
      <c r="C156" s="746"/>
      <c r="D156" s="222"/>
      <c r="E156" s="222"/>
      <c r="F156" s="223"/>
      <c r="G156" s="223"/>
      <c r="H156" s="223"/>
      <c r="I156" s="223"/>
      <c r="J156" s="223"/>
      <c r="K156" s="223"/>
      <c r="L156" s="223"/>
      <c r="M156" s="223"/>
      <c r="N156" s="224"/>
      <c r="T156" s="211"/>
      <c r="U156" s="211"/>
      <c r="V156" s="211"/>
      <c r="W156" s="27"/>
    </row>
    <row r="157" spans="1:23" s="212" customFormat="1" ht="20.25" customHeight="1" x14ac:dyDescent="0.3">
      <c r="A157" s="745"/>
      <c r="B157" s="223"/>
      <c r="C157" s="746"/>
      <c r="D157" s="222"/>
      <c r="E157" s="222"/>
      <c r="F157" s="223"/>
      <c r="G157" s="223"/>
      <c r="H157" s="223"/>
      <c r="I157" s="223"/>
      <c r="J157" s="223"/>
      <c r="K157" s="223"/>
      <c r="L157" s="223"/>
      <c r="M157" s="223"/>
      <c r="N157" s="224"/>
      <c r="T157" s="211"/>
      <c r="U157" s="211"/>
      <c r="V157" s="211"/>
      <c r="W157" s="27"/>
    </row>
    <row r="158" spans="1:23" s="212" customFormat="1" ht="20.25" customHeight="1" x14ac:dyDescent="0.3">
      <c r="A158" s="745"/>
      <c r="B158" s="223"/>
      <c r="C158" s="746"/>
      <c r="D158" s="222"/>
      <c r="E158" s="222"/>
      <c r="F158" s="223"/>
      <c r="G158" s="223"/>
      <c r="H158" s="223"/>
      <c r="I158" s="223"/>
      <c r="J158" s="223"/>
      <c r="K158" s="223"/>
      <c r="L158" s="223"/>
      <c r="M158" s="223"/>
      <c r="N158" s="224"/>
      <c r="T158" s="211"/>
      <c r="U158" s="211"/>
      <c r="V158" s="211"/>
      <c r="W158" s="27"/>
    </row>
    <row r="159" spans="1:23" s="212" customFormat="1" ht="20.25" customHeight="1" x14ac:dyDescent="0.3">
      <c r="A159" s="745"/>
      <c r="B159" s="223"/>
      <c r="C159" s="746"/>
      <c r="D159" s="222"/>
      <c r="E159" s="222"/>
      <c r="F159" s="223"/>
      <c r="G159" s="223"/>
      <c r="H159" s="223"/>
      <c r="I159" s="223"/>
      <c r="J159" s="223"/>
      <c r="K159" s="223"/>
      <c r="L159" s="223"/>
      <c r="M159" s="223"/>
      <c r="N159" s="224"/>
      <c r="T159" s="211"/>
      <c r="U159" s="211"/>
      <c r="V159" s="211"/>
      <c r="W159" s="27"/>
    </row>
    <row r="160" spans="1:23" s="212" customFormat="1" ht="20.25" customHeight="1" x14ac:dyDescent="0.3">
      <c r="A160" s="745"/>
      <c r="B160" s="223"/>
      <c r="C160" s="746"/>
      <c r="D160" s="222"/>
      <c r="E160" s="222"/>
      <c r="F160" s="223"/>
      <c r="G160" s="223"/>
      <c r="H160" s="223"/>
      <c r="I160" s="223"/>
      <c r="J160" s="223"/>
      <c r="K160" s="223"/>
      <c r="L160" s="223"/>
      <c r="M160" s="223"/>
      <c r="N160" s="224"/>
      <c r="T160" s="211"/>
      <c r="U160" s="211"/>
      <c r="V160" s="211"/>
      <c r="W160" s="27"/>
    </row>
    <row r="161" spans="1:23" s="212" customFormat="1" ht="20.25" customHeight="1" x14ac:dyDescent="0.3">
      <c r="A161" s="745"/>
      <c r="B161" s="223"/>
      <c r="C161" s="746"/>
      <c r="D161" s="222"/>
      <c r="E161" s="222"/>
      <c r="F161" s="223"/>
      <c r="G161" s="223"/>
      <c r="H161" s="223"/>
      <c r="I161" s="223"/>
      <c r="J161" s="223"/>
      <c r="K161" s="223"/>
      <c r="L161" s="223"/>
      <c r="M161" s="223"/>
      <c r="N161" s="224"/>
      <c r="T161" s="211"/>
      <c r="U161" s="211"/>
      <c r="V161" s="211"/>
      <c r="W161" s="27"/>
    </row>
    <row r="162" spans="1:23" s="212" customFormat="1" ht="20.25" customHeight="1" x14ac:dyDescent="0.3">
      <c r="A162" s="747"/>
      <c r="B162" s="302"/>
      <c r="C162" s="748"/>
      <c r="D162" s="303"/>
      <c r="E162" s="303"/>
      <c r="F162" s="302"/>
      <c r="G162" s="302"/>
      <c r="H162" s="302"/>
      <c r="I162" s="302"/>
      <c r="J162" s="302"/>
      <c r="K162" s="302"/>
      <c r="L162" s="302"/>
      <c r="M162" s="302"/>
      <c r="N162" s="304"/>
      <c r="T162" s="211"/>
      <c r="U162" s="211"/>
      <c r="V162" s="211"/>
      <c r="W162" s="27"/>
    </row>
  </sheetData>
  <mergeCells count="68">
    <mergeCell ref="U128:U130"/>
    <mergeCell ref="V128:V130"/>
    <mergeCell ref="F124:G124"/>
    <mergeCell ref="H124:I124"/>
    <mergeCell ref="J124:K124"/>
    <mergeCell ref="L124:M124"/>
    <mergeCell ref="N123:N125"/>
    <mergeCell ref="Q128:Q130"/>
    <mergeCell ref="R128:R130"/>
    <mergeCell ref="S128:S130"/>
    <mergeCell ref="T128:T130"/>
    <mergeCell ref="A123:B125"/>
    <mergeCell ref="C123:C125"/>
    <mergeCell ref="D123:D125"/>
    <mergeCell ref="E123:E125"/>
    <mergeCell ref="F123:M123"/>
    <mergeCell ref="A1:N1"/>
    <mergeCell ref="Q1:V1"/>
    <mergeCell ref="A2:M2"/>
    <mergeCell ref="Q2:V2"/>
    <mergeCell ref="A3:B5"/>
    <mergeCell ref="C3:C5"/>
    <mergeCell ref="D3:D5"/>
    <mergeCell ref="E3:E5"/>
    <mergeCell ref="F3:M3"/>
    <mergeCell ref="Q3:Q5"/>
    <mergeCell ref="R3:R5"/>
    <mergeCell ref="S3:S5"/>
    <mergeCell ref="T3:T5"/>
    <mergeCell ref="U3:U5"/>
    <mergeCell ref="V3:V5"/>
    <mergeCell ref="F4:G4"/>
    <mergeCell ref="A83:B85"/>
    <mergeCell ref="C83:C85"/>
    <mergeCell ref="D83:D85"/>
    <mergeCell ref="E83:E85"/>
    <mergeCell ref="F83:M83"/>
    <mergeCell ref="F84:G84"/>
    <mergeCell ref="H84:I84"/>
    <mergeCell ref="J84:K84"/>
    <mergeCell ref="L84:M84"/>
    <mergeCell ref="N43:N45"/>
    <mergeCell ref="H4:I4"/>
    <mergeCell ref="J4:K4"/>
    <mergeCell ref="L4:M4"/>
    <mergeCell ref="N3:N5"/>
    <mergeCell ref="A43:B45"/>
    <mergeCell ref="C43:C45"/>
    <mergeCell ref="D43:D45"/>
    <mergeCell ref="E43:E45"/>
    <mergeCell ref="F43:M43"/>
    <mergeCell ref="F44:G44"/>
    <mergeCell ref="H44:I44"/>
    <mergeCell ref="J44:K44"/>
    <mergeCell ref="L44:M44"/>
    <mergeCell ref="V83:V85"/>
    <mergeCell ref="U43:U45"/>
    <mergeCell ref="V43:V45"/>
    <mergeCell ref="Q43:Q45"/>
    <mergeCell ref="R43:R45"/>
    <mergeCell ref="S43:S45"/>
    <mergeCell ref="T43:T45"/>
    <mergeCell ref="R83:R85"/>
    <mergeCell ref="N83:N85"/>
    <mergeCell ref="Q83:Q85"/>
    <mergeCell ref="S83:S85"/>
    <mergeCell ref="T83:T85"/>
    <mergeCell ref="U83:U85"/>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5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V122"/>
  <sheetViews>
    <sheetView view="pageBreakPreview" zoomScale="85" zoomScaleNormal="80" zoomScaleSheetLayoutView="85" workbookViewId="0">
      <selection sqref="A1:V1"/>
    </sheetView>
  </sheetViews>
  <sheetFormatPr defaultColWidth="7.75" defaultRowHeight="16.5" x14ac:dyDescent="0.3"/>
  <cols>
    <col min="1" max="1" width="8.75" style="29" customWidth="1"/>
    <col min="2" max="2" width="35.625" style="27" customWidth="1"/>
    <col min="3" max="3" width="31.5" style="30" customWidth="1"/>
    <col min="4" max="4" width="5.25" style="29" customWidth="1"/>
    <col min="5" max="5" width="3.125" style="28" customWidth="1"/>
    <col min="6" max="6" width="9.75" style="28" customWidth="1"/>
    <col min="7" max="7" width="3.125" style="28" customWidth="1"/>
    <col min="8" max="8" width="9.875" style="28" customWidth="1"/>
    <col min="9" max="9" width="3.125" style="28" customWidth="1"/>
    <col min="10" max="10" width="9.875" style="28" customWidth="1"/>
    <col min="11" max="11" width="3.125" style="28" customWidth="1"/>
    <col min="12" max="12" width="9.875" style="28" customWidth="1"/>
    <col min="13" max="13" width="3.125" style="28" customWidth="1"/>
    <col min="14" max="14" width="9.875" style="28" customWidth="1"/>
    <col min="15" max="15" width="3.125" style="28" customWidth="1"/>
    <col min="16" max="16" width="8.875" style="28" customWidth="1"/>
    <col min="17" max="17" width="3.125" style="28" customWidth="1"/>
    <col min="18" max="18" width="11.625" style="28" customWidth="1"/>
    <col min="19" max="19" width="3.125" style="28" customWidth="1"/>
    <col min="20" max="20" width="5.75" style="28" customWidth="1"/>
    <col min="21" max="22" width="16.5" style="28" customWidth="1"/>
    <col min="23" max="255" width="7.75" style="27"/>
    <col min="256" max="16384" width="7.75" style="26"/>
  </cols>
  <sheetData>
    <row r="1" spans="1:256" ht="50.25" customHeight="1" x14ac:dyDescent="0.3">
      <c r="A1" s="627" t="s">
        <v>7</v>
      </c>
      <c r="B1" s="627"/>
      <c r="C1" s="627"/>
      <c r="D1" s="627"/>
      <c r="E1" s="627"/>
      <c r="F1" s="627"/>
      <c r="G1" s="627"/>
      <c r="H1" s="627"/>
      <c r="I1" s="627"/>
      <c r="J1" s="627"/>
      <c r="K1" s="627"/>
      <c r="L1" s="627"/>
      <c r="M1" s="627"/>
      <c r="N1" s="627"/>
      <c r="O1" s="627"/>
      <c r="P1" s="627"/>
      <c r="Q1" s="627"/>
      <c r="R1" s="627"/>
      <c r="S1" s="627"/>
      <c r="T1" s="627"/>
      <c r="U1" s="627"/>
      <c r="V1" s="627"/>
    </row>
    <row r="2" spans="1:256" ht="20.25" customHeight="1" x14ac:dyDescent="0.3">
      <c r="A2" s="628" t="str">
        <f>갑지!B6</f>
        <v>□ 사  업  명 : 동양중학교 진입로 도로열선 관급자재 구매설치</v>
      </c>
      <c r="B2" s="628"/>
      <c r="C2" s="628"/>
      <c r="D2" s="628"/>
      <c r="E2" s="628"/>
      <c r="F2" s="628"/>
      <c r="G2" s="628"/>
      <c r="H2" s="628"/>
      <c r="I2" s="628"/>
      <c r="J2" s="628"/>
      <c r="K2" s="628"/>
      <c r="L2" s="628"/>
      <c r="M2" s="628"/>
      <c r="N2" s="628"/>
      <c r="O2" s="628"/>
      <c r="P2" s="628"/>
      <c r="Q2" s="628"/>
      <c r="R2" s="628"/>
      <c r="S2" s="628"/>
      <c r="T2" s="628"/>
      <c r="U2" s="628"/>
      <c r="V2" s="628"/>
    </row>
    <row r="3" spans="1:256" s="10" customFormat="1" x14ac:dyDescent="0.3">
      <c r="A3" s="596" t="s">
        <v>52</v>
      </c>
      <c r="B3" s="596"/>
      <c r="C3" s="176" t="s">
        <v>35</v>
      </c>
      <c r="D3" s="177" t="s">
        <v>183</v>
      </c>
      <c r="E3" s="626" t="s">
        <v>26</v>
      </c>
      <c r="F3" s="626"/>
      <c r="G3" s="626"/>
      <c r="H3" s="626"/>
      <c r="I3" s="626"/>
      <c r="J3" s="626"/>
      <c r="K3" s="626"/>
      <c r="L3" s="626"/>
      <c r="M3" s="626"/>
      <c r="N3" s="626"/>
      <c r="O3" s="626"/>
      <c r="P3" s="626"/>
      <c r="Q3" s="626"/>
      <c r="R3" s="626"/>
      <c r="S3" s="626"/>
      <c r="T3" s="626"/>
      <c r="U3" s="178" t="s">
        <v>186</v>
      </c>
      <c r="V3" s="178" t="s">
        <v>197</v>
      </c>
      <c r="IV3" s="72"/>
    </row>
    <row r="4" spans="1:256" s="12" customFormat="1" ht="19.5" customHeight="1" x14ac:dyDescent="0.25">
      <c r="A4" s="158" t="s">
        <v>450</v>
      </c>
      <c r="B4" s="164" t="s">
        <v>385</v>
      </c>
      <c r="C4" s="165" t="s">
        <v>473</v>
      </c>
      <c r="D4" s="159" t="s">
        <v>331</v>
      </c>
      <c r="E4" s="161"/>
      <c r="F4" s="161" t="s">
        <v>323</v>
      </c>
      <c r="G4" s="161"/>
      <c r="H4" s="161" t="s">
        <v>332</v>
      </c>
      <c r="I4" s="161"/>
      <c r="J4" s="161" t="s">
        <v>333</v>
      </c>
      <c r="K4" s="161"/>
      <c r="L4" s="161"/>
      <c r="M4" s="161"/>
      <c r="N4" s="161"/>
      <c r="O4" s="161"/>
      <c r="P4" s="161"/>
      <c r="Q4" s="161"/>
      <c r="R4" s="161"/>
      <c r="S4" s="161"/>
      <c r="T4" s="161"/>
      <c r="U4" s="162"/>
      <c r="V4" s="163"/>
      <c r="IV4" s="38"/>
    </row>
    <row r="5" spans="1:256" s="12" customFormat="1" ht="19.5" customHeight="1" x14ac:dyDescent="0.25">
      <c r="A5" s="158"/>
      <c r="B5" s="164"/>
      <c r="C5" s="113" t="s">
        <v>362</v>
      </c>
      <c r="D5" s="159" t="s">
        <v>199</v>
      </c>
      <c r="E5" s="161"/>
      <c r="F5" s="286">
        <v>3.5999999999999997E-2</v>
      </c>
      <c r="G5" s="161" t="s">
        <v>325</v>
      </c>
      <c r="H5" s="161">
        <v>1</v>
      </c>
      <c r="I5" s="161" t="s">
        <v>326</v>
      </c>
      <c r="J5" s="161">
        <v>1</v>
      </c>
      <c r="K5" s="161"/>
      <c r="L5" s="170"/>
      <c r="M5" s="161"/>
      <c r="N5" s="161"/>
      <c r="O5" s="161"/>
      <c r="P5" s="161"/>
      <c r="Q5" s="161" t="s">
        <v>327</v>
      </c>
      <c r="R5" s="286">
        <f>ROUNDDOWN(F5*H5/J5,5)</f>
        <v>3.5999999999999997E-2</v>
      </c>
      <c r="S5" s="161" t="s">
        <v>334</v>
      </c>
      <c r="T5" s="168">
        <v>0.6</v>
      </c>
      <c r="U5" s="290">
        <f>ROUNDDOWN(R5*T5,4)</f>
        <v>2.1600000000000001E-2</v>
      </c>
      <c r="V5" s="163" t="s">
        <v>335</v>
      </c>
      <c r="IV5" s="38"/>
    </row>
    <row r="6" spans="1:256" s="12" customFormat="1" ht="19.5" customHeight="1" x14ac:dyDescent="0.25">
      <c r="A6" s="158"/>
      <c r="B6" s="166" t="s">
        <v>102</v>
      </c>
      <c r="C6" s="113"/>
      <c r="D6" s="159"/>
      <c r="E6" s="161"/>
      <c r="F6" s="161"/>
      <c r="G6" s="161"/>
      <c r="H6" s="161"/>
      <c r="I6" s="161"/>
      <c r="J6" s="161"/>
      <c r="K6" s="161"/>
      <c r="L6" s="161"/>
      <c r="M6" s="161"/>
      <c r="N6" s="161"/>
      <c r="O6" s="161"/>
      <c r="P6" s="161"/>
      <c r="Q6" s="161"/>
      <c r="R6" s="161"/>
      <c r="S6" s="161"/>
      <c r="T6" s="161"/>
      <c r="U6" s="162"/>
      <c r="V6" s="163"/>
      <c r="IV6" s="38"/>
    </row>
    <row r="7" spans="1:256" s="12" customFormat="1" ht="19.5" customHeight="1" x14ac:dyDescent="0.25">
      <c r="A7" s="158"/>
      <c r="B7" s="164"/>
      <c r="C7" s="113" t="s">
        <v>362</v>
      </c>
      <c r="D7" s="159" t="s">
        <v>199</v>
      </c>
      <c r="E7" s="161"/>
      <c r="F7" s="287">
        <f>U5</f>
        <v>2.1600000000000001E-2</v>
      </c>
      <c r="G7" s="161"/>
      <c r="H7" s="161"/>
      <c r="I7" s="161"/>
      <c r="J7" s="161"/>
      <c r="K7" s="161"/>
      <c r="L7" s="161"/>
      <c r="M7" s="161"/>
      <c r="N7" s="161"/>
      <c r="O7" s="161"/>
      <c r="P7" s="161"/>
      <c r="Q7" s="161"/>
      <c r="R7" s="161"/>
      <c r="S7" s="161"/>
      <c r="T7" s="161"/>
      <c r="U7" s="290">
        <f>SUM(F7:T7)</f>
        <v>2.1600000000000001E-2</v>
      </c>
      <c r="V7" s="163"/>
      <c r="IV7" s="38"/>
    </row>
    <row r="8" spans="1:256" s="12" customFormat="1" ht="19.5" customHeight="1" x14ac:dyDescent="0.25">
      <c r="A8" s="158" t="s">
        <v>451</v>
      </c>
      <c r="B8" s="164" t="s">
        <v>584</v>
      </c>
      <c r="C8" s="165" t="s">
        <v>528</v>
      </c>
      <c r="D8" s="159" t="s">
        <v>345</v>
      </c>
      <c r="E8" s="161"/>
      <c r="F8" s="161" t="s">
        <v>323</v>
      </c>
      <c r="G8" s="161"/>
      <c r="H8" s="161" t="s">
        <v>531</v>
      </c>
      <c r="I8" s="161"/>
      <c r="J8" s="161" t="s">
        <v>294</v>
      </c>
      <c r="K8" s="161"/>
      <c r="L8" s="161"/>
      <c r="M8" s="161"/>
      <c r="N8" s="161"/>
      <c r="O8" s="161"/>
      <c r="P8" s="161"/>
      <c r="Q8" s="161"/>
      <c r="R8" s="161"/>
      <c r="S8" s="161"/>
      <c r="T8" s="161"/>
      <c r="U8" s="162"/>
      <c r="V8" s="163"/>
      <c r="IV8" s="38"/>
    </row>
    <row r="9" spans="1:256" s="12" customFormat="1" ht="19.5" customHeight="1" x14ac:dyDescent="0.25">
      <c r="A9" s="158"/>
      <c r="B9" s="164"/>
      <c r="C9" s="113" t="s">
        <v>529</v>
      </c>
      <c r="D9" s="159" t="s">
        <v>199</v>
      </c>
      <c r="E9" s="161"/>
      <c r="F9" s="286">
        <v>1.2999999999999999E-2</v>
      </c>
      <c r="G9" s="161" t="s">
        <v>325</v>
      </c>
      <c r="H9" s="161">
        <v>1</v>
      </c>
      <c r="I9" s="161" t="s">
        <v>326</v>
      </c>
      <c r="J9" s="161">
        <v>1</v>
      </c>
      <c r="K9" s="161"/>
      <c r="L9" s="170"/>
      <c r="M9" s="161"/>
      <c r="N9" s="161"/>
      <c r="O9" s="161"/>
      <c r="P9" s="161"/>
      <c r="Q9" s="161" t="s">
        <v>327</v>
      </c>
      <c r="R9" s="286">
        <f>ROUNDDOWN(F9*H9/J9,5)</f>
        <v>1.2999999999999999E-2</v>
      </c>
      <c r="S9" s="161" t="s">
        <v>325</v>
      </c>
      <c r="T9" s="168">
        <v>0.8</v>
      </c>
      <c r="U9" s="290">
        <f>ROUNDDOWN(R9*T9,4)</f>
        <v>1.04E-2</v>
      </c>
      <c r="V9" s="163" t="s">
        <v>532</v>
      </c>
      <c r="IV9" s="38"/>
    </row>
    <row r="10" spans="1:256" s="12" customFormat="1" ht="19.5" customHeight="1" x14ac:dyDescent="0.25">
      <c r="A10" s="158"/>
      <c r="B10" s="166" t="s">
        <v>102</v>
      </c>
      <c r="C10" s="113"/>
      <c r="D10" s="159"/>
      <c r="E10" s="161"/>
      <c r="F10" s="161"/>
      <c r="G10" s="161"/>
      <c r="H10" s="161"/>
      <c r="I10" s="161"/>
      <c r="J10" s="161"/>
      <c r="K10" s="161"/>
      <c r="L10" s="161"/>
      <c r="M10" s="161"/>
      <c r="N10" s="161"/>
      <c r="O10" s="161"/>
      <c r="P10" s="161"/>
      <c r="Q10" s="161"/>
      <c r="R10" s="161"/>
      <c r="S10" s="161"/>
      <c r="T10" s="161"/>
      <c r="U10" s="162"/>
      <c r="V10" s="163"/>
      <c r="IV10" s="38"/>
    </row>
    <row r="11" spans="1:256" s="12" customFormat="1" ht="19.5" customHeight="1" x14ac:dyDescent="0.25">
      <c r="A11" s="158"/>
      <c r="B11" s="164"/>
      <c r="C11" s="113" t="s">
        <v>530</v>
      </c>
      <c r="D11" s="159" t="s">
        <v>199</v>
      </c>
      <c r="E11" s="161"/>
      <c r="F11" s="287">
        <f>U9</f>
        <v>1.04E-2</v>
      </c>
      <c r="G11" s="161"/>
      <c r="H11" s="161"/>
      <c r="I11" s="161"/>
      <c r="J11" s="161"/>
      <c r="K11" s="161"/>
      <c r="L11" s="161"/>
      <c r="M11" s="161"/>
      <c r="N11" s="161"/>
      <c r="O11" s="161"/>
      <c r="P11" s="161"/>
      <c r="Q11" s="161"/>
      <c r="R11" s="161"/>
      <c r="S11" s="161"/>
      <c r="T11" s="161"/>
      <c r="U11" s="290">
        <f>SUM(F11:T11)</f>
        <v>1.04E-2</v>
      </c>
      <c r="V11" s="163"/>
      <c r="IV11" s="38"/>
    </row>
    <row r="12" spans="1:256" s="12" customFormat="1" ht="19.5" customHeight="1" x14ac:dyDescent="0.25">
      <c r="A12" s="158" t="s">
        <v>533</v>
      </c>
      <c r="B12" s="164" t="s">
        <v>336</v>
      </c>
      <c r="C12" s="105" t="s">
        <v>337</v>
      </c>
      <c r="D12" s="159" t="s">
        <v>223</v>
      </c>
      <c r="E12" s="161"/>
      <c r="F12" s="161" t="s">
        <v>205</v>
      </c>
      <c r="G12" s="161"/>
      <c r="H12" s="161" t="s">
        <v>534</v>
      </c>
      <c r="I12" s="161" t="s">
        <v>184</v>
      </c>
      <c r="J12" s="161" t="s">
        <v>183</v>
      </c>
      <c r="K12" s="161"/>
      <c r="L12" s="161" t="s">
        <v>364</v>
      </c>
      <c r="M12" s="161"/>
      <c r="N12" s="161" t="s">
        <v>365</v>
      </c>
      <c r="O12" s="161"/>
      <c r="P12" s="161"/>
      <c r="Q12" s="161"/>
      <c r="R12" s="161"/>
      <c r="S12" s="161"/>
      <c r="T12" s="161"/>
      <c r="U12" s="162"/>
      <c r="V12" s="163"/>
      <c r="IV12" s="38"/>
    </row>
    <row r="13" spans="1:256" s="12" customFormat="1" ht="19.5" customHeight="1" x14ac:dyDescent="0.25">
      <c r="A13" s="158"/>
      <c r="B13" s="164"/>
      <c r="C13" s="113" t="s">
        <v>338</v>
      </c>
      <c r="D13" s="159" t="s">
        <v>339</v>
      </c>
      <c r="E13" s="161"/>
      <c r="F13" s="287">
        <v>4.5999999999999999E-3</v>
      </c>
      <c r="G13" s="161" t="s">
        <v>198</v>
      </c>
      <c r="H13" s="161">
        <v>1</v>
      </c>
      <c r="I13" s="161" t="s">
        <v>184</v>
      </c>
      <c r="J13" s="161">
        <v>1</v>
      </c>
      <c r="K13" s="161" t="s">
        <v>218</v>
      </c>
      <c r="L13" s="168">
        <v>1</v>
      </c>
      <c r="M13" s="161" t="s">
        <v>218</v>
      </c>
      <c r="N13" s="168">
        <v>1</v>
      </c>
      <c r="O13" s="161"/>
      <c r="P13" s="161"/>
      <c r="Q13" s="161" t="s">
        <v>200</v>
      </c>
      <c r="R13" s="286">
        <f>ROUNDDOWN(F13*H13/J13,5)*L13*N13</f>
        <v>4.5999999999999999E-3</v>
      </c>
      <c r="S13" s="161" t="s">
        <v>198</v>
      </c>
      <c r="T13" s="168">
        <v>0.8</v>
      </c>
      <c r="U13" s="290">
        <f>ROUNDDOWN(R13*T13,4)</f>
        <v>3.5999999999999999E-3</v>
      </c>
      <c r="V13" s="163" t="s">
        <v>116</v>
      </c>
      <c r="IV13" s="38"/>
    </row>
    <row r="14" spans="1:256" s="12" customFormat="1" ht="19.5" customHeight="1" x14ac:dyDescent="0.25">
      <c r="A14" s="158"/>
      <c r="B14" s="164"/>
      <c r="C14" s="113" t="s">
        <v>366</v>
      </c>
      <c r="D14" s="159" t="s">
        <v>322</v>
      </c>
      <c r="E14" s="161"/>
      <c r="F14" s="287">
        <v>4.5999999999999999E-3</v>
      </c>
      <c r="G14" s="161" t="s">
        <v>198</v>
      </c>
      <c r="H14" s="161">
        <v>1</v>
      </c>
      <c r="I14" s="161" t="s">
        <v>184</v>
      </c>
      <c r="J14" s="161">
        <v>1</v>
      </c>
      <c r="K14" s="161" t="s">
        <v>218</v>
      </c>
      <c r="L14" s="168">
        <v>1</v>
      </c>
      <c r="M14" s="161" t="s">
        <v>218</v>
      </c>
      <c r="N14" s="168">
        <v>1</v>
      </c>
      <c r="O14" s="161"/>
      <c r="P14" s="161"/>
      <c r="Q14" s="161" t="s">
        <v>200</v>
      </c>
      <c r="R14" s="286">
        <f>ROUNDDOWN(F14*H14/J14,5)*L14*N14</f>
        <v>4.5999999999999999E-3</v>
      </c>
      <c r="S14" s="161" t="s">
        <v>198</v>
      </c>
      <c r="T14" s="168">
        <v>0.8</v>
      </c>
      <c r="U14" s="290">
        <f>ROUNDDOWN(R14*T14,4)</f>
        <v>3.5999999999999999E-3</v>
      </c>
      <c r="V14" s="163"/>
      <c r="IV14" s="38"/>
    </row>
    <row r="15" spans="1:256" s="12" customFormat="1" ht="19.5" customHeight="1" x14ac:dyDescent="0.25">
      <c r="A15" s="158"/>
      <c r="B15" s="166" t="s">
        <v>102</v>
      </c>
      <c r="C15" s="113"/>
      <c r="D15" s="159"/>
      <c r="E15" s="161"/>
      <c r="F15" s="161"/>
      <c r="G15" s="161"/>
      <c r="H15" s="161"/>
      <c r="I15" s="161"/>
      <c r="J15" s="161"/>
      <c r="K15" s="161"/>
      <c r="L15" s="161"/>
      <c r="M15" s="161"/>
      <c r="N15" s="161"/>
      <c r="O15" s="161"/>
      <c r="P15" s="161"/>
      <c r="Q15" s="161"/>
      <c r="R15" s="161"/>
      <c r="S15" s="161"/>
      <c r="T15" s="161"/>
      <c r="U15" s="162"/>
      <c r="V15" s="163"/>
      <c r="IV15" s="38"/>
    </row>
    <row r="16" spans="1:256" s="12" customFormat="1" ht="19.5" customHeight="1" x14ac:dyDescent="0.25">
      <c r="A16" s="158"/>
      <c r="B16" s="164"/>
      <c r="C16" s="113" t="s">
        <v>338</v>
      </c>
      <c r="D16" s="159" t="s">
        <v>329</v>
      </c>
      <c r="E16" s="161"/>
      <c r="F16" s="287">
        <f>U13</f>
        <v>3.5999999999999999E-3</v>
      </c>
      <c r="G16" s="161"/>
      <c r="H16" s="161"/>
      <c r="I16" s="161"/>
      <c r="J16" s="161"/>
      <c r="K16" s="161"/>
      <c r="L16" s="161"/>
      <c r="M16" s="161"/>
      <c r="N16" s="161"/>
      <c r="O16" s="161"/>
      <c r="P16" s="161"/>
      <c r="Q16" s="161"/>
      <c r="R16" s="161"/>
      <c r="S16" s="161"/>
      <c r="T16" s="161"/>
      <c r="U16" s="290">
        <f>SUM(F16:T16)</f>
        <v>3.5999999999999999E-3</v>
      </c>
      <c r="V16" s="163"/>
      <c r="IV16" s="38"/>
    </row>
    <row r="17" spans="1:256" s="12" customFormat="1" ht="19.5" customHeight="1" x14ac:dyDescent="0.25">
      <c r="A17" s="158"/>
      <c r="B17" s="164"/>
      <c r="C17" s="113" t="s">
        <v>367</v>
      </c>
      <c r="D17" s="159" t="s">
        <v>322</v>
      </c>
      <c r="E17" s="161"/>
      <c r="F17" s="287">
        <f>U14</f>
        <v>3.5999999999999999E-3</v>
      </c>
      <c r="G17" s="161"/>
      <c r="H17" s="161"/>
      <c r="I17" s="161"/>
      <c r="J17" s="161"/>
      <c r="K17" s="161"/>
      <c r="L17" s="161"/>
      <c r="M17" s="161"/>
      <c r="N17" s="161"/>
      <c r="O17" s="161"/>
      <c r="P17" s="161"/>
      <c r="Q17" s="161"/>
      <c r="R17" s="161"/>
      <c r="S17" s="161"/>
      <c r="T17" s="161"/>
      <c r="U17" s="290">
        <f>SUM(F17:T17)</f>
        <v>3.5999999999999999E-3</v>
      </c>
      <c r="V17" s="163"/>
      <c r="IV17" s="38"/>
    </row>
    <row r="18" spans="1:256" s="12" customFormat="1" ht="19.5" customHeight="1" x14ac:dyDescent="0.25">
      <c r="A18" s="158" t="s">
        <v>542</v>
      </c>
      <c r="B18" s="164" t="s">
        <v>340</v>
      </c>
      <c r="C18" s="105" t="s">
        <v>341</v>
      </c>
      <c r="D18" s="159" t="s">
        <v>223</v>
      </c>
      <c r="E18" s="161"/>
      <c r="F18" s="161" t="s">
        <v>205</v>
      </c>
      <c r="G18" s="161"/>
      <c r="H18" s="161" t="s">
        <v>215</v>
      </c>
      <c r="I18" s="161"/>
      <c r="J18" s="161" t="s">
        <v>183</v>
      </c>
      <c r="K18" s="161"/>
      <c r="L18" s="161"/>
      <c r="M18" s="161"/>
      <c r="N18" s="161"/>
      <c r="O18" s="161"/>
      <c r="P18" s="161"/>
      <c r="Q18" s="161"/>
      <c r="R18" s="161"/>
      <c r="S18" s="161"/>
      <c r="T18" s="161"/>
      <c r="U18" s="162"/>
      <c r="V18" s="163"/>
      <c r="IV18" s="38"/>
    </row>
    <row r="19" spans="1:256" s="12" customFormat="1" ht="19.5" customHeight="1" x14ac:dyDescent="0.25">
      <c r="A19" s="158"/>
      <c r="B19" s="164"/>
      <c r="C19" s="113" t="s">
        <v>343</v>
      </c>
      <c r="D19" s="159" t="s">
        <v>199</v>
      </c>
      <c r="E19" s="161"/>
      <c r="F19" s="287">
        <v>2.4E-2</v>
      </c>
      <c r="G19" s="161" t="s">
        <v>198</v>
      </c>
      <c r="H19" s="161">
        <v>1</v>
      </c>
      <c r="I19" s="161" t="s">
        <v>184</v>
      </c>
      <c r="J19" s="161">
        <v>1</v>
      </c>
      <c r="K19" s="161"/>
      <c r="L19" s="161"/>
      <c r="M19" s="161"/>
      <c r="N19" s="161"/>
      <c r="O19" s="161"/>
      <c r="P19" s="161"/>
      <c r="Q19" s="161" t="s">
        <v>200</v>
      </c>
      <c r="R19" s="286">
        <f>ROUNDDOWN(F19*H19/J19,5)</f>
        <v>2.4E-2</v>
      </c>
      <c r="S19" s="161" t="s">
        <v>198</v>
      </c>
      <c r="T19" s="168">
        <v>0.8</v>
      </c>
      <c r="U19" s="290">
        <f>ROUNDDOWN(R19*T19,4)</f>
        <v>1.9199999999999998E-2</v>
      </c>
      <c r="V19" s="163" t="s">
        <v>369</v>
      </c>
      <c r="IV19" s="38"/>
    </row>
    <row r="20" spans="1:256" s="12" customFormat="1" ht="19.5" customHeight="1" x14ac:dyDescent="0.25">
      <c r="A20" s="158"/>
      <c r="B20" s="164"/>
      <c r="C20" s="113" t="s">
        <v>355</v>
      </c>
      <c r="D20" s="159" t="s">
        <v>199</v>
      </c>
      <c r="E20" s="161"/>
      <c r="F20" s="287">
        <v>4.8000000000000001E-2</v>
      </c>
      <c r="G20" s="161" t="s">
        <v>198</v>
      </c>
      <c r="H20" s="161">
        <v>1</v>
      </c>
      <c r="I20" s="161" t="s">
        <v>184</v>
      </c>
      <c r="J20" s="161">
        <v>1</v>
      </c>
      <c r="K20" s="161"/>
      <c r="L20" s="161"/>
      <c r="M20" s="161"/>
      <c r="N20" s="161"/>
      <c r="O20" s="161"/>
      <c r="P20" s="161"/>
      <c r="Q20" s="161" t="s">
        <v>200</v>
      </c>
      <c r="R20" s="286">
        <f>ROUNDDOWN(F20*H20/J20,5)</f>
        <v>4.8000000000000001E-2</v>
      </c>
      <c r="S20" s="161" t="s">
        <v>198</v>
      </c>
      <c r="T20" s="168">
        <v>0.8</v>
      </c>
      <c r="U20" s="290">
        <f>ROUNDDOWN(R20*T20,4)</f>
        <v>3.8399999999999997E-2</v>
      </c>
      <c r="V20" s="163"/>
      <c r="IV20" s="38"/>
    </row>
    <row r="21" spans="1:256" s="12" customFormat="1" ht="19.5" customHeight="1" x14ac:dyDescent="0.25">
      <c r="A21" s="158"/>
      <c r="B21" s="166" t="s">
        <v>102</v>
      </c>
      <c r="C21" s="113"/>
      <c r="D21" s="159"/>
      <c r="E21" s="161"/>
      <c r="F21" s="161"/>
      <c r="G21" s="161"/>
      <c r="H21" s="161"/>
      <c r="I21" s="161"/>
      <c r="J21" s="161"/>
      <c r="K21" s="161"/>
      <c r="L21" s="161"/>
      <c r="M21" s="161"/>
      <c r="N21" s="161"/>
      <c r="O21" s="161"/>
      <c r="P21" s="161"/>
      <c r="Q21" s="161"/>
      <c r="R21" s="161"/>
      <c r="S21" s="161"/>
      <c r="T21" s="161"/>
      <c r="U21" s="162"/>
      <c r="V21" s="163"/>
      <c r="IV21" s="38"/>
    </row>
    <row r="22" spans="1:256" s="12" customFormat="1" ht="19.5" customHeight="1" x14ac:dyDescent="0.25">
      <c r="A22" s="158"/>
      <c r="B22" s="164"/>
      <c r="C22" s="113" t="s">
        <v>343</v>
      </c>
      <c r="D22" s="159" t="s">
        <v>199</v>
      </c>
      <c r="E22" s="161"/>
      <c r="F22" s="287">
        <f>U19</f>
        <v>1.9199999999999998E-2</v>
      </c>
      <c r="G22" s="161"/>
      <c r="H22" s="161"/>
      <c r="I22" s="161"/>
      <c r="J22" s="161"/>
      <c r="K22" s="161"/>
      <c r="L22" s="161"/>
      <c r="M22" s="161"/>
      <c r="N22" s="161"/>
      <c r="O22" s="161"/>
      <c r="P22" s="161"/>
      <c r="Q22" s="161"/>
      <c r="R22" s="161"/>
      <c r="S22" s="161"/>
      <c r="T22" s="161"/>
      <c r="U22" s="290">
        <f>SUM(F22:T22)</f>
        <v>1.9199999999999998E-2</v>
      </c>
      <c r="V22" s="163"/>
      <c r="IV22" s="38"/>
    </row>
    <row r="23" spans="1:256" s="12" customFormat="1" ht="19.5" customHeight="1" x14ac:dyDescent="0.25">
      <c r="A23" s="158"/>
      <c r="B23" s="164"/>
      <c r="C23" s="113" t="s">
        <v>355</v>
      </c>
      <c r="D23" s="159" t="s">
        <v>199</v>
      </c>
      <c r="E23" s="161"/>
      <c r="F23" s="287">
        <f>U20</f>
        <v>3.8399999999999997E-2</v>
      </c>
      <c r="G23" s="161"/>
      <c r="H23" s="161"/>
      <c r="I23" s="161"/>
      <c r="J23" s="161"/>
      <c r="K23" s="161"/>
      <c r="L23" s="161"/>
      <c r="M23" s="161"/>
      <c r="N23" s="161"/>
      <c r="O23" s="161"/>
      <c r="P23" s="161"/>
      <c r="Q23" s="161"/>
      <c r="R23" s="161"/>
      <c r="S23" s="161"/>
      <c r="T23" s="161"/>
      <c r="U23" s="290">
        <f>SUM(F23:T23)</f>
        <v>3.8399999999999997E-2</v>
      </c>
      <c r="V23" s="163"/>
      <c r="IV23" s="38"/>
    </row>
    <row r="24" spans="1:256" s="12" customFormat="1" ht="19.5" customHeight="1" x14ac:dyDescent="0.25">
      <c r="A24" s="158" t="s">
        <v>544</v>
      </c>
      <c r="B24" s="164" t="s">
        <v>342</v>
      </c>
      <c r="C24" s="167" t="s">
        <v>745</v>
      </c>
      <c r="D24" s="159" t="s">
        <v>223</v>
      </c>
      <c r="E24" s="161"/>
      <c r="F24" s="161" t="s">
        <v>205</v>
      </c>
      <c r="G24" s="161"/>
      <c r="H24" s="161" t="s">
        <v>215</v>
      </c>
      <c r="I24" s="161"/>
      <c r="J24" s="161" t="s">
        <v>183</v>
      </c>
      <c r="K24" s="161"/>
      <c r="L24" s="161"/>
      <c r="M24" s="161"/>
      <c r="N24" s="161"/>
      <c r="O24" s="161"/>
      <c r="P24" s="161"/>
      <c r="Q24" s="161"/>
      <c r="R24" s="161"/>
      <c r="S24" s="161"/>
      <c r="T24" s="161"/>
      <c r="U24" s="162"/>
      <c r="V24" s="163"/>
      <c r="IV24" s="38"/>
    </row>
    <row r="25" spans="1:256" s="12" customFormat="1" ht="19.5" customHeight="1" x14ac:dyDescent="0.25">
      <c r="A25" s="158"/>
      <c r="B25" s="164"/>
      <c r="C25" s="113" t="s">
        <v>343</v>
      </c>
      <c r="D25" s="159" t="s">
        <v>199</v>
      </c>
      <c r="E25" s="161"/>
      <c r="F25" s="287">
        <v>9.7000000000000003E-3</v>
      </c>
      <c r="G25" s="161" t="s">
        <v>198</v>
      </c>
      <c r="H25" s="161">
        <v>1</v>
      </c>
      <c r="I25" s="161" t="s">
        <v>184</v>
      </c>
      <c r="J25" s="161">
        <v>1</v>
      </c>
      <c r="K25" s="161"/>
      <c r="L25" s="168"/>
      <c r="M25" s="161"/>
      <c r="N25" s="168"/>
      <c r="O25" s="161"/>
      <c r="P25" s="161"/>
      <c r="Q25" s="161" t="s">
        <v>200</v>
      </c>
      <c r="R25" s="286">
        <f>ROUNDDOWN(F25*H25/J25,5)</f>
        <v>9.7000000000000003E-3</v>
      </c>
      <c r="S25" s="161" t="s">
        <v>198</v>
      </c>
      <c r="T25" s="168">
        <v>1</v>
      </c>
      <c r="U25" s="290">
        <f>ROUNDDOWN(R25*T25,4)</f>
        <v>9.7000000000000003E-3</v>
      </c>
      <c r="V25" s="163" t="s">
        <v>368</v>
      </c>
      <c r="IV25" s="38"/>
    </row>
    <row r="26" spans="1:256" s="12" customFormat="1" ht="19.5" customHeight="1" x14ac:dyDescent="0.25">
      <c r="A26" s="158"/>
      <c r="B26" s="164"/>
      <c r="C26" s="113" t="s">
        <v>355</v>
      </c>
      <c r="D26" s="159" t="s">
        <v>199</v>
      </c>
      <c r="E26" s="161"/>
      <c r="F26" s="287">
        <v>2.3699999999999999E-2</v>
      </c>
      <c r="G26" s="161" t="s">
        <v>198</v>
      </c>
      <c r="H26" s="161">
        <v>1</v>
      </c>
      <c r="I26" s="161" t="s">
        <v>184</v>
      </c>
      <c r="J26" s="161">
        <v>1</v>
      </c>
      <c r="K26" s="161"/>
      <c r="L26" s="168"/>
      <c r="M26" s="161"/>
      <c r="N26" s="168"/>
      <c r="O26" s="161"/>
      <c r="P26" s="161"/>
      <c r="Q26" s="161" t="s">
        <v>200</v>
      </c>
      <c r="R26" s="286">
        <f>ROUNDDOWN(F26*H26/J26,5)</f>
        <v>2.3699999999999999E-2</v>
      </c>
      <c r="S26" s="161" t="s">
        <v>198</v>
      </c>
      <c r="T26" s="168">
        <v>1</v>
      </c>
      <c r="U26" s="290">
        <f>ROUNDDOWN(R26*T26,4)</f>
        <v>2.3699999999999999E-2</v>
      </c>
      <c r="V26" s="163"/>
      <c r="IV26" s="38"/>
    </row>
    <row r="27" spans="1:256" s="10" customFormat="1" ht="19.5" customHeight="1" x14ac:dyDescent="0.3">
      <c r="A27" s="158"/>
      <c r="B27" s="166" t="s">
        <v>102</v>
      </c>
      <c r="C27" s="113"/>
      <c r="D27" s="159"/>
      <c r="E27" s="161"/>
      <c r="F27" s="161"/>
      <c r="G27" s="161"/>
      <c r="H27" s="161"/>
      <c r="I27" s="161"/>
      <c r="J27" s="161"/>
      <c r="K27" s="161"/>
      <c r="L27" s="161"/>
      <c r="M27" s="161"/>
      <c r="N27" s="161"/>
      <c r="O27" s="161"/>
      <c r="P27" s="161"/>
      <c r="Q27" s="161"/>
      <c r="R27" s="161"/>
      <c r="S27" s="161"/>
      <c r="T27" s="161"/>
      <c r="U27" s="162"/>
      <c r="V27" s="163"/>
      <c r="IV27" s="37"/>
    </row>
    <row r="28" spans="1:256" s="12" customFormat="1" ht="19.5" customHeight="1" x14ac:dyDescent="0.25">
      <c r="A28" s="158"/>
      <c r="B28" s="164"/>
      <c r="C28" s="113" t="s">
        <v>343</v>
      </c>
      <c r="D28" s="159" t="s">
        <v>199</v>
      </c>
      <c r="E28" s="161"/>
      <c r="F28" s="287">
        <f>U25</f>
        <v>9.7000000000000003E-3</v>
      </c>
      <c r="G28" s="161"/>
      <c r="H28" s="161"/>
      <c r="I28" s="161"/>
      <c r="J28" s="161"/>
      <c r="K28" s="161"/>
      <c r="L28" s="161"/>
      <c r="M28" s="161"/>
      <c r="N28" s="161"/>
      <c r="O28" s="161"/>
      <c r="P28" s="161"/>
      <c r="Q28" s="161"/>
      <c r="R28" s="161"/>
      <c r="S28" s="161"/>
      <c r="T28" s="161"/>
      <c r="U28" s="290">
        <f>SUM(F28:T28)</f>
        <v>9.7000000000000003E-3</v>
      </c>
      <c r="V28" s="163"/>
      <c r="IV28" s="38"/>
    </row>
    <row r="29" spans="1:256" s="12" customFormat="1" ht="19.5" customHeight="1" x14ac:dyDescent="0.25">
      <c r="A29" s="158"/>
      <c r="B29" s="164"/>
      <c r="C29" s="113" t="s">
        <v>370</v>
      </c>
      <c r="D29" s="159" t="s">
        <v>199</v>
      </c>
      <c r="E29" s="161"/>
      <c r="F29" s="287">
        <f>U26</f>
        <v>2.3699999999999999E-2</v>
      </c>
      <c r="G29" s="161"/>
      <c r="H29" s="161"/>
      <c r="I29" s="161"/>
      <c r="J29" s="161"/>
      <c r="K29" s="161"/>
      <c r="L29" s="161"/>
      <c r="M29" s="161"/>
      <c r="N29" s="161"/>
      <c r="O29" s="161"/>
      <c r="P29" s="161"/>
      <c r="Q29" s="161"/>
      <c r="R29" s="161"/>
      <c r="S29" s="161"/>
      <c r="T29" s="161"/>
      <c r="U29" s="290">
        <f>SUM(F29:T29)</f>
        <v>2.3699999999999999E-2</v>
      </c>
      <c r="V29" s="163"/>
      <c r="IV29" s="38"/>
    </row>
    <row r="30" spans="1:256" s="12" customFormat="1" ht="19.5" customHeight="1" x14ac:dyDescent="0.25">
      <c r="A30" s="158" t="s">
        <v>546</v>
      </c>
      <c r="B30" s="164" t="s">
        <v>482</v>
      </c>
      <c r="C30" s="167" t="s">
        <v>344</v>
      </c>
      <c r="D30" s="159" t="s">
        <v>345</v>
      </c>
      <c r="E30" s="160"/>
      <c r="F30" s="161" t="s">
        <v>346</v>
      </c>
      <c r="G30" s="161"/>
      <c r="H30" s="161" t="s">
        <v>378</v>
      </c>
      <c r="I30" s="161"/>
      <c r="J30" s="161" t="s">
        <v>324</v>
      </c>
      <c r="K30" s="161"/>
      <c r="L30" s="161"/>
      <c r="M30" s="161"/>
      <c r="N30" s="161"/>
      <c r="O30" s="161"/>
      <c r="P30" s="161"/>
      <c r="Q30" s="161"/>
      <c r="R30" s="161"/>
      <c r="S30" s="161"/>
      <c r="T30" s="161"/>
      <c r="U30" s="162"/>
      <c r="V30" s="163"/>
      <c r="IV30" s="38"/>
    </row>
    <row r="31" spans="1:256" s="12" customFormat="1" ht="19.5" customHeight="1" x14ac:dyDescent="0.25">
      <c r="A31" s="158"/>
      <c r="B31" s="164"/>
      <c r="C31" s="113" t="s">
        <v>371</v>
      </c>
      <c r="D31" s="169" t="s">
        <v>199</v>
      </c>
      <c r="E31" s="160"/>
      <c r="F31" s="287">
        <v>1.25</v>
      </c>
      <c r="G31" s="161" t="s">
        <v>198</v>
      </c>
      <c r="H31" s="161">
        <v>1</v>
      </c>
      <c r="I31" s="161" t="s">
        <v>184</v>
      </c>
      <c r="J31" s="161">
        <v>1</v>
      </c>
      <c r="K31" s="161"/>
      <c r="L31" s="161"/>
      <c r="M31" s="161"/>
      <c r="N31" s="161"/>
      <c r="O31" s="161"/>
      <c r="P31" s="161"/>
      <c r="Q31" s="161" t="s">
        <v>327</v>
      </c>
      <c r="R31" s="286">
        <f>ROUNDDOWN(F31*H31/J31,5)</f>
        <v>1.25</v>
      </c>
      <c r="S31" s="161" t="s">
        <v>325</v>
      </c>
      <c r="T31" s="168">
        <v>0.7</v>
      </c>
      <c r="U31" s="290">
        <f>ROUNDDOWN(R31*T31,4)</f>
        <v>0.875</v>
      </c>
      <c r="V31" s="163" t="s">
        <v>348</v>
      </c>
      <c r="IV31" s="38"/>
    </row>
    <row r="32" spans="1:256" s="12" customFormat="1" ht="19.5" customHeight="1" x14ac:dyDescent="0.25">
      <c r="A32" s="158"/>
      <c r="B32" s="164"/>
      <c r="C32" s="113" t="s">
        <v>347</v>
      </c>
      <c r="D32" s="169" t="s">
        <v>199</v>
      </c>
      <c r="E32" s="160"/>
      <c r="F32" s="287">
        <v>1.25</v>
      </c>
      <c r="G32" s="161" t="s">
        <v>198</v>
      </c>
      <c r="H32" s="161">
        <v>1</v>
      </c>
      <c r="I32" s="161" t="s">
        <v>184</v>
      </c>
      <c r="J32" s="161">
        <v>1</v>
      </c>
      <c r="K32" s="161"/>
      <c r="L32" s="161"/>
      <c r="M32" s="161"/>
      <c r="N32" s="161"/>
      <c r="O32" s="161"/>
      <c r="P32" s="161"/>
      <c r="Q32" s="161" t="s">
        <v>327</v>
      </c>
      <c r="R32" s="286">
        <f>ROUNDDOWN(F32*H32/J32,5)</f>
        <v>1.25</v>
      </c>
      <c r="S32" s="161" t="s">
        <v>325</v>
      </c>
      <c r="T32" s="168">
        <v>0.7</v>
      </c>
      <c r="U32" s="290">
        <f>ROUNDDOWN(R32*T32,4)</f>
        <v>0.875</v>
      </c>
      <c r="V32" s="163"/>
      <c r="IV32" s="38"/>
    </row>
    <row r="33" spans="1:256" s="12" customFormat="1" ht="19.5" customHeight="1" x14ac:dyDescent="0.25">
      <c r="A33" s="158"/>
      <c r="B33" s="164"/>
      <c r="C33" s="113" t="s">
        <v>355</v>
      </c>
      <c r="D33" s="169" t="s">
        <v>199</v>
      </c>
      <c r="E33" s="160"/>
      <c r="F33" s="287">
        <v>1.25</v>
      </c>
      <c r="G33" s="161" t="s">
        <v>198</v>
      </c>
      <c r="H33" s="161">
        <v>1</v>
      </c>
      <c r="I33" s="161" t="s">
        <v>184</v>
      </c>
      <c r="J33" s="161">
        <v>1</v>
      </c>
      <c r="K33" s="161"/>
      <c r="L33" s="161"/>
      <c r="M33" s="161"/>
      <c r="N33" s="161"/>
      <c r="O33" s="161"/>
      <c r="P33" s="161"/>
      <c r="Q33" s="161" t="s">
        <v>327</v>
      </c>
      <c r="R33" s="286">
        <f>ROUNDDOWN(F33*H33/J33,5)</f>
        <v>1.25</v>
      </c>
      <c r="S33" s="161" t="s">
        <v>325</v>
      </c>
      <c r="T33" s="168">
        <v>0.7</v>
      </c>
      <c r="U33" s="290">
        <f>ROUNDDOWN(R33*T33,4)</f>
        <v>0.875</v>
      </c>
      <c r="V33" s="163"/>
      <c r="IV33" s="38"/>
    </row>
    <row r="34" spans="1:256" s="12" customFormat="1" ht="19.5" customHeight="1" x14ac:dyDescent="0.25">
      <c r="A34" s="158"/>
      <c r="B34" s="166" t="s">
        <v>102</v>
      </c>
      <c r="C34" s="113"/>
      <c r="D34" s="159"/>
      <c r="E34" s="161"/>
      <c r="F34" s="161"/>
      <c r="G34" s="161"/>
      <c r="H34" s="161"/>
      <c r="I34" s="161"/>
      <c r="J34" s="161"/>
      <c r="K34" s="161"/>
      <c r="L34" s="161"/>
      <c r="M34" s="161"/>
      <c r="N34" s="161"/>
      <c r="O34" s="161"/>
      <c r="P34" s="161"/>
      <c r="Q34" s="161"/>
      <c r="R34" s="161"/>
      <c r="S34" s="161"/>
      <c r="T34" s="161"/>
      <c r="U34" s="162"/>
      <c r="V34" s="163"/>
      <c r="IV34" s="38"/>
    </row>
    <row r="35" spans="1:256" s="12" customFormat="1" ht="19.5" customHeight="1" x14ac:dyDescent="0.25">
      <c r="A35" s="158"/>
      <c r="B35" s="164"/>
      <c r="C35" s="113" t="s">
        <v>372</v>
      </c>
      <c r="D35" s="159" t="s">
        <v>199</v>
      </c>
      <c r="E35" s="161"/>
      <c r="F35" s="287">
        <f>U31</f>
        <v>0.875</v>
      </c>
      <c r="G35" s="161"/>
      <c r="H35" s="161"/>
      <c r="I35" s="161"/>
      <c r="J35" s="161"/>
      <c r="K35" s="161"/>
      <c r="L35" s="161"/>
      <c r="M35" s="161"/>
      <c r="N35" s="161"/>
      <c r="O35" s="161"/>
      <c r="P35" s="161"/>
      <c r="Q35" s="161"/>
      <c r="R35" s="161"/>
      <c r="S35" s="161"/>
      <c r="T35" s="161"/>
      <c r="U35" s="290">
        <f>SUM(F35:T35)</f>
        <v>0.875</v>
      </c>
      <c r="V35" s="163"/>
      <c r="IV35" s="38"/>
    </row>
    <row r="36" spans="1:256" s="12" customFormat="1" ht="19.5" customHeight="1" x14ac:dyDescent="0.25">
      <c r="A36" s="158"/>
      <c r="B36" s="164"/>
      <c r="C36" s="113" t="s">
        <v>347</v>
      </c>
      <c r="D36" s="159" t="s">
        <v>199</v>
      </c>
      <c r="E36" s="161"/>
      <c r="F36" s="287">
        <f>U32</f>
        <v>0.875</v>
      </c>
      <c r="G36" s="161"/>
      <c r="H36" s="161"/>
      <c r="I36" s="161"/>
      <c r="J36" s="161"/>
      <c r="K36" s="161"/>
      <c r="L36" s="161"/>
      <c r="M36" s="161"/>
      <c r="N36" s="161"/>
      <c r="O36" s="161"/>
      <c r="P36" s="161"/>
      <c r="Q36" s="161"/>
      <c r="R36" s="161"/>
      <c r="S36" s="161"/>
      <c r="T36" s="161"/>
      <c r="U36" s="290">
        <f>SUM(F36:T36)</f>
        <v>0.875</v>
      </c>
      <c r="V36" s="163"/>
      <c r="IV36" s="38"/>
    </row>
    <row r="37" spans="1:256" s="12" customFormat="1" ht="19.5" customHeight="1" x14ac:dyDescent="0.25">
      <c r="A37" s="158"/>
      <c r="B37" s="164"/>
      <c r="C37" s="113" t="s">
        <v>355</v>
      </c>
      <c r="D37" s="159" t="s">
        <v>199</v>
      </c>
      <c r="E37" s="161"/>
      <c r="F37" s="287">
        <f>U33</f>
        <v>0.875</v>
      </c>
      <c r="G37" s="161"/>
      <c r="H37" s="161"/>
      <c r="I37" s="161"/>
      <c r="J37" s="161"/>
      <c r="K37" s="161"/>
      <c r="L37" s="161"/>
      <c r="M37" s="161"/>
      <c r="N37" s="161"/>
      <c r="O37" s="161"/>
      <c r="P37" s="161"/>
      <c r="Q37" s="161"/>
      <c r="R37" s="161"/>
      <c r="S37" s="161"/>
      <c r="T37" s="161"/>
      <c r="U37" s="290">
        <f>SUM(F37:T37)</f>
        <v>0.875</v>
      </c>
      <c r="V37" s="163"/>
      <c r="IV37" s="38"/>
    </row>
    <row r="38" spans="1:256" s="12" customFormat="1" ht="19.5" customHeight="1" x14ac:dyDescent="0.25">
      <c r="A38" s="158"/>
      <c r="B38" s="179"/>
      <c r="C38" s="113"/>
      <c r="D38" s="159"/>
      <c r="E38" s="760"/>
      <c r="F38" s="287"/>
      <c r="G38" s="161"/>
      <c r="H38" s="161"/>
      <c r="I38" s="161"/>
      <c r="J38" s="161"/>
      <c r="K38" s="161"/>
      <c r="L38" s="161"/>
      <c r="M38" s="161"/>
      <c r="N38" s="161"/>
      <c r="O38" s="161"/>
      <c r="P38" s="161"/>
      <c r="Q38" s="161"/>
      <c r="R38" s="161"/>
      <c r="S38" s="161"/>
      <c r="T38" s="761"/>
      <c r="U38" s="290"/>
      <c r="V38" s="757"/>
      <c r="IV38" s="38"/>
    </row>
    <row r="39" spans="1:256" s="12" customFormat="1" ht="19.5" customHeight="1" x14ac:dyDescent="0.25">
      <c r="A39" s="158"/>
      <c r="B39" s="179"/>
      <c r="C39" s="113"/>
      <c r="D39" s="159"/>
      <c r="E39" s="760"/>
      <c r="F39" s="287"/>
      <c r="G39" s="161"/>
      <c r="H39" s="161"/>
      <c r="I39" s="161"/>
      <c r="J39" s="161"/>
      <c r="K39" s="161"/>
      <c r="L39" s="161"/>
      <c r="M39" s="161"/>
      <c r="N39" s="161"/>
      <c r="O39" s="161"/>
      <c r="P39" s="161"/>
      <c r="Q39" s="161"/>
      <c r="R39" s="161"/>
      <c r="S39" s="161"/>
      <c r="T39" s="761"/>
      <c r="U39" s="290"/>
      <c r="V39" s="757"/>
      <c r="IV39" s="38"/>
    </row>
    <row r="40" spans="1:256" s="12" customFormat="1" ht="19.5" customHeight="1" x14ac:dyDescent="0.25">
      <c r="A40" s="158"/>
      <c r="B40" s="179"/>
      <c r="C40" s="113"/>
      <c r="D40" s="159"/>
      <c r="E40" s="760"/>
      <c r="F40" s="287"/>
      <c r="G40" s="161"/>
      <c r="H40" s="161"/>
      <c r="I40" s="161"/>
      <c r="J40" s="161"/>
      <c r="K40" s="161"/>
      <c r="L40" s="161"/>
      <c r="M40" s="161"/>
      <c r="N40" s="161"/>
      <c r="O40" s="161"/>
      <c r="P40" s="161"/>
      <c r="Q40" s="161"/>
      <c r="R40" s="161"/>
      <c r="S40" s="161"/>
      <c r="T40" s="761"/>
      <c r="U40" s="290"/>
      <c r="V40" s="757"/>
      <c r="IV40" s="38"/>
    </row>
    <row r="41" spans="1:256" s="12" customFormat="1" ht="19.5" customHeight="1" x14ac:dyDescent="0.25">
      <c r="A41" s="158"/>
      <c r="B41" s="179"/>
      <c r="C41" s="113"/>
      <c r="D41" s="159"/>
      <c r="E41" s="760"/>
      <c r="F41" s="287"/>
      <c r="G41" s="161"/>
      <c r="H41" s="161"/>
      <c r="I41" s="161"/>
      <c r="J41" s="161"/>
      <c r="K41" s="161"/>
      <c r="L41" s="161"/>
      <c r="M41" s="161"/>
      <c r="N41" s="161"/>
      <c r="O41" s="161"/>
      <c r="P41" s="161"/>
      <c r="Q41" s="161"/>
      <c r="R41" s="161"/>
      <c r="S41" s="161"/>
      <c r="T41" s="761"/>
      <c r="U41" s="290"/>
      <c r="V41" s="757"/>
      <c r="IV41" s="38"/>
    </row>
    <row r="42" spans="1:256" s="12" customFormat="1" ht="19.5" customHeight="1" x14ac:dyDescent="0.25">
      <c r="A42" s="766"/>
      <c r="B42" s="767"/>
      <c r="C42" s="268"/>
      <c r="D42" s="269"/>
      <c r="E42" s="762"/>
      <c r="F42" s="289"/>
      <c r="G42" s="270"/>
      <c r="H42" s="270"/>
      <c r="I42" s="270"/>
      <c r="J42" s="270"/>
      <c r="K42" s="270"/>
      <c r="L42" s="270"/>
      <c r="M42" s="270"/>
      <c r="N42" s="270"/>
      <c r="O42" s="270"/>
      <c r="P42" s="270"/>
      <c r="Q42" s="270"/>
      <c r="R42" s="270"/>
      <c r="S42" s="270"/>
      <c r="T42" s="763"/>
      <c r="U42" s="291"/>
      <c r="V42" s="758"/>
      <c r="IV42" s="38"/>
    </row>
    <row r="43" spans="1:256" s="10" customFormat="1" x14ac:dyDescent="0.3">
      <c r="A43" s="596" t="s">
        <v>52</v>
      </c>
      <c r="B43" s="596"/>
      <c r="C43" s="176" t="s">
        <v>35</v>
      </c>
      <c r="D43" s="177" t="s">
        <v>183</v>
      </c>
      <c r="E43" s="626" t="s">
        <v>26</v>
      </c>
      <c r="F43" s="626"/>
      <c r="G43" s="626"/>
      <c r="H43" s="626"/>
      <c r="I43" s="626"/>
      <c r="J43" s="626"/>
      <c r="K43" s="626"/>
      <c r="L43" s="626"/>
      <c r="M43" s="626"/>
      <c r="N43" s="626"/>
      <c r="O43" s="626"/>
      <c r="P43" s="626"/>
      <c r="Q43" s="626"/>
      <c r="R43" s="626"/>
      <c r="S43" s="626"/>
      <c r="T43" s="626"/>
      <c r="U43" s="178" t="s">
        <v>186</v>
      </c>
      <c r="V43" s="178" t="s">
        <v>197</v>
      </c>
      <c r="IV43" s="72"/>
    </row>
    <row r="44" spans="1:256" s="12" customFormat="1" ht="19.5" customHeight="1" x14ac:dyDescent="0.25">
      <c r="A44" s="158" t="s">
        <v>547</v>
      </c>
      <c r="B44" s="164" t="s">
        <v>526</v>
      </c>
      <c r="C44" s="167" t="s">
        <v>456</v>
      </c>
      <c r="D44" s="159" t="s">
        <v>345</v>
      </c>
      <c r="E44" s="160"/>
      <c r="F44" s="161" t="s">
        <v>323</v>
      </c>
      <c r="G44" s="161"/>
      <c r="H44" s="161" t="s">
        <v>378</v>
      </c>
      <c r="I44" s="161"/>
      <c r="J44" s="161" t="s">
        <v>294</v>
      </c>
      <c r="K44" s="161"/>
      <c r="L44" s="161"/>
      <c r="M44" s="161"/>
      <c r="N44" s="161"/>
      <c r="O44" s="161"/>
      <c r="P44" s="161"/>
      <c r="Q44" s="161"/>
      <c r="R44" s="161"/>
      <c r="S44" s="161"/>
      <c r="T44" s="161"/>
      <c r="U44" s="162"/>
      <c r="V44" s="163"/>
      <c r="IV44" s="38"/>
    </row>
    <row r="45" spans="1:256" s="12" customFormat="1" ht="19.5" customHeight="1" x14ac:dyDescent="0.25">
      <c r="A45" s="158"/>
      <c r="B45" s="164"/>
      <c r="C45" s="113" t="s">
        <v>371</v>
      </c>
      <c r="D45" s="169" t="s">
        <v>199</v>
      </c>
      <c r="E45" s="160"/>
      <c r="F45" s="287">
        <v>1.25</v>
      </c>
      <c r="G45" s="161" t="s">
        <v>198</v>
      </c>
      <c r="H45" s="161">
        <v>1</v>
      </c>
      <c r="I45" s="161" t="s">
        <v>184</v>
      </c>
      <c r="J45" s="161">
        <v>1</v>
      </c>
      <c r="K45" s="161"/>
      <c r="L45" s="161"/>
      <c r="M45" s="161"/>
      <c r="N45" s="161"/>
      <c r="O45" s="161"/>
      <c r="P45" s="161"/>
      <c r="Q45" s="161" t="s">
        <v>327</v>
      </c>
      <c r="R45" s="286">
        <f>ROUNDDOWN(F45*H45/J45,5)</f>
        <v>1.25</v>
      </c>
      <c r="S45" s="161" t="s">
        <v>325</v>
      </c>
      <c r="T45" s="168">
        <v>0.7</v>
      </c>
      <c r="U45" s="290">
        <f>ROUNDDOWN(R45*T45,4)</f>
        <v>0.875</v>
      </c>
      <c r="V45" s="163" t="s">
        <v>348</v>
      </c>
      <c r="IV45" s="38"/>
    </row>
    <row r="46" spans="1:256" s="12" customFormat="1" ht="19.5" customHeight="1" x14ac:dyDescent="0.25">
      <c r="A46" s="158"/>
      <c r="B46" s="164"/>
      <c r="C46" s="113" t="s">
        <v>347</v>
      </c>
      <c r="D46" s="169" t="s">
        <v>199</v>
      </c>
      <c r="E46" s="160"/>
      <c r="F46" s="287">
        <v>1.25</v>
      </c>
      <c r="G46" s="161" t="s">
        <v>198</v>
      </c>
      <c r="H46" s="161">
        <v>1</v>
      </c>
      <c r="I46" s="161" t="s">
        <v>184</v>
      </c>
      <c r="J46" s="161">
        <v>1</v>
      </c>
      <c r="K46" s="161"/>
      <c r="L46" s="161"/>
      <c r="M46" s="161"/>
      <c r="N46" s="161"/>
      <c r="O46" s="161"/>
      <c r="P46" s="161"/>
      <c r="Q46" s="161" t="s">
        <v>327</v>
      </c>
      <c r="R46" s="286">
        <f>ROUNDDOWN(F46*H46/J46,5)</f>
        <v>1.25</v>
      </c>
      <c r="S46" s="161" t="s">
        <v>325</v>
      </c>
      <c r="T46" s="168">
        <v>0.7</v>
      </c>
      <c r="U46" s="290">
        <f>ROUNDDOWN(R46*T46,4)</f>
        <v>0.875</v>
      </c>
      <c r="V46" s="163"/>
      <c r="IV46" s="38"/>
    </row>
    <row r="47" spans="1:256" s="12" customFormat="1" ht="19.5" customHeight="1" x14ac:dyDescent="0.25">
      <c r="A47" s="158"/>
      <c r="B47" s="164"/>
      <c r="C47" s="113" t="s">
        <v>355</v>
      </c>
      <c r="D47" s="169" t="s">
        <v>199</v>
      </c>
      <c r="E47" s="160"/>
      <c r="F47" s="287">
        <v>1.25</v>
      </c>
      <c r="G47" s="161" t="s">
        <v>198</v>
      </c>
      <c r="H47" s="161">
        <v>1</v>
      </c>
      <c r="I47" s="161" t="s">
        <v>184</v>
      </c>
      <c r="J47" s="161">
        <v>1</v>
      </c>
      <c r="K47" s="161"/>
      <c r="L47" s="161"/>
      <c r="M47" s="161"/>
      <c r="N47" s="161"/>
      <c r="O47" s="161"/>
      <c r="P47" s="161"/>
      <c r="Q47" s="161" t="s">
        <v>327</v>
      </c>
      <c r="R47" s="286">
        <f>ROUNDDOWN(F47*H47/J47,5)</f>
        <v>1.25</v>
      </c>
      <c r="S47" s="161" t="s">
        <v>325</v>
      </c>
      <c r="T47" s="168">
        <v>0.7</v>
      </c>
      <c r="U47" s="290">
        <f>ROUNDDOWN(R47*T47,4)</f>
        <v>0.875</v>
      </c>
      <c r="V47" s="163"/>
      <c r="IV47" s="38"/>
    </row>
    <row r="48" spans="1:256" s="12" customFormat="1" ht="19.5" customHeight="1" x14ac:dyDescent="0.25">
      <c r="A48" s="158"/>
      <c r="B48" s="166" t="s">
        <v>102</v>
      </c>
      <c r="C48" s="113"/>
      <c r="D48" s="159"/>
      <c r="E48" s="161"/>
      <c r="F48" s="161"/>
      <c r="G48" s="161"/>
      <c r="H48" s="161"/>
      <c r="I48" s="161"/>
      <c r="J48" s="161"/>
      <c r="K48" s="161"/>
      <c r="L48" s="161"/>
      <c r="M48" s="161"/>
      <c r="N48" s="161"/>
      <c r="O48" s="161"/>
      <c r="P48" s="161"/>
      <c r="Q48" s="161"/>
      <c r="R48" s="161"/>
      <c r="S48" s="161"/>
      <c r="T48" s="161"/>
      <c r="U48" s="162"/>
      <c r="V48" s="163"/>
      <c r="IV48" s="38"/>
    </row>
    <row r="49" spans="1:256" s="12" customFormat="1" ht="19.5" customHeight="1" x14ac:dyDescent="0.25">
      <c r="A49" s="158"/>
      <c r="B49" s="164"/>
      <c r="C49" s="113" t="s">
        <v>371</v>
      </c>
      <c r="D49" s="159" t="s">
        <v>199</v>
      </c>
      <c r="E49" s="161"/>
      <c r="F49" s="287">
        <f>U45</f>
        <v>0.875</v>
      </c>
      <c r="G49" s="161"/>
      <c r="H49" s="161"/>
      <c r="I49" s="161"/>
      <c r="J49" s="161"/>
      <c r="K49" s="161"/>
      <c r="L49" s="161"/>
      <c r="M49" s="161"/>
      <c r="N49" s="161"/>
      <c r="O49" s="161"/>
      <c r="P49" s="161"/>
      <c r="Q49" s="161"/>
      <c r="R49" s="161"/>
      <c r="S49" s="161"/>
      <c r="T49" s="161"/>
      <c r="U49" s="290">
        <f>SUM(F49:T49)</f>
        <v>0.875</v>
      </c>
      <c r="V49" s="163"/>
      <c r="IV49" s="38"/>
    </row>
    <row r="50" spans="1:256" s="12" customFormat="1" ht="19.5" customHeight="1" x14ac:dyDescent="0.25">
      <c r="A50" s="158"/>
      <c r="B50" s="164"/>
      <c r="C50" s="113" t="s">
        <v>347</v>
      </c>
      <c r="D50" s="159" t="s">
        <v>199</v>
      </c>
      <c r="E50" s="161"/>
      <c r="F50" s="287">
        <f>U46</f>
        <v>0.875</v>
      </c>
      <c r="G50" s="161"/>
      <c r="H50" s="161"/>
      <c r="I50" s="161"/>
      <c r="J50" s="161"/>
      <c r="K50" s="161"/>
      <c r="L50" s="161"/>
      <c r="M50" s="161"/>
      <c r="N50" s="161"/>
      <c r="O50" s="161"/>
      <c r="P50" s="161"/>
      <c r="Q50" s="161"/>
      <c r="R50" s="161"/>
      <c r="S50" s="161"/>
      <c r="T50" s="161"/>
      <c r="U50" s="290">
        <f>SUM(F50:T50)</f>
        <v>0.875</v>
      </c>
      <c r="V50" s="163"/>
      <c r="IV50" s="38"/>
    </row>
    <row r="51" spans="1:256" s="12" customFormat="1" ht="19.5" customHeight="1" x14ac:dyDescent="0.25">
      <c r="A51" s="158"/>
      <c r="B51" s="164"/>
      <c r="C51" s="113" t="s">
        <v>355</v>
      </c>
      <c r="D51" s="159" t="s">
        <v>199</v>
      </c>
      <c r="E51" s="161"/>
      <c r="F51" s="287">
        <f>U47</f>
        <v>0.875</v>
      </c>
      <c r="G51" s="161"/>
      <c r="H51" s="161"/>
      <c r="I51" s="161"/>
      <c r="J51" s="161"/>
      <c r="K51" s="161"/>
      <c r="L51" s="161"/>
      <c r="M51" s="161"/>
      <c r="N51" s="161"/>
      <c r="O51" s="161"/>
      <c r="P51" s="161"/>
      <c r="Q51" s="161"/>
      <c r="R51" s="161"/>
      <c r="S51" s="161"/>
      <c r="T51" s="161"/>
      <c r="U51" s="290">
        <f>SUM(F51:T51)</f>
        <v>0.875</v>
      </c>
      <c r="V51" s="163"/>
      <c r="IV51" s="38"/>
    </row>
    <row r="52" spans="1:256" s="12" customFormat="1" ht="19.5" customHeight="1" x14ac:dyDescent="0.25">
      <c r="A52" s="158" t="s">
        <v>479</v>
      </c>
      <c r="B52" s="107" t="s">
        <v>659</v>
      </c>
      <c r="C52" s="107" t="str">
        <f>수량산출서!B17</f>
        <v xml:space="preserve"> 380V 15.60KW SUS304 옥외자립</v>
      </c>
      <c r="D52" s="159" t="s">
        <v>349</v>
      </c>
      <c r="E52" s="161"/>
      <c r="F52" s="161" t="s">
        <v>323</v>
      </c>
      <c r="G52" s="161"/>
      <c r="H52" s="161" t="s">
        <v>350</v>
      </c>
      <c r="I52" s="161"/>
      <c r="J52" s="161"/>
      <c r="K52" s="161"/>
      <c r="L52" s="161"/>
      <c r="M52" s="161"/>
      <c r="N52" s="161"/>
      <c r="O52" s="161"/>
      <c r="P52" s="161"/>
      <c r="Q52" s="161"/>
      <c r="R52" s="161"/>
      <c r="S52" s="161"/>
      <c r="T52" s="161"/>
      <c r="U52" s="162"/>
      <c r="V52" s="163"/>
      <c r="IV52" s="38"/>
    </row>
    <row r="53" spans="1:256" s="12" customFormat="1" ht="19.5" customHeight="1" x14ac:dyDescent="0.25">
      <c r="A53" s="158"/>
      <c r="B53" s="179"/>
      <c r="C53" s="113" t="s">
        <v>374</v>
      </c>
      <c r="D53" s="159" t="s">
        <v>199</v>
      </c>
      <c r="E53" s="161"/>
      <c r="F53" s="287">
        <v>4.2</v>
      </c>
      <c r="G53" s="161" t="s">
        <v>198</v>
      </c>
      <c r="H53" s="161">
        <v>1</v>
      </c>
      <c r="I53" s="161"/>
      <c r="J53" s="161"/>
      <c r="K53" s="161"/>
      <c r="L53" s="161"/>
      <c r="M53" s="161"/>
      <c r="N53" s="161"/>
      <c r="O53" s="161"/>
      <c r="P53" s="161"/>
      <c r="Q53" s="161" t="s">
        <v>351</v>
      </c>
      <c r="R53" s="287">
        <f>F53</f>
        <v>4.2</v>
      </c>
      <c r="S53" s="161" t="s">
        <v>334</v>
      </c>
      <c r="T53" s="168">
        <v>0.8</v>
      </c>
      <c r="U53" s="290">
        <f>ROUNDDOWN(R53*T53,4)</f>
        <v>3.36</v>
      </c>
      <c r="V53" s="163" t="s">
        <v>373</v>
      </c>
      <c r="IV53" s="38"/>
    </row>
    <row r="54" spans="1:256" s="12" customFormat="1" ht="19.5" customHeight="1" x14ac:dyDescent="0.25">
      <c r="A54" s="158"/>
      <c r="B54" s="179"/>
      <c r="C54" s="113" t="s">
        <v>375</v>
      </c>
      <c r="D54" s="159" t="s">
        <v>199</v>
      </c>
      <c r="E54" s="161"/>
      <c r="F54" s="287">
        <v>2.8</v>
      </c>
      <c r="G54" s="161" t="s">
        <v>198</v>
      </c>
      <c r="H54" s="161">
        <v>1</v>
      </c>
      <c r="I54" s="161"/>
      <c r="J54" s="161"/>
      <c r="K54" s="161"/>
      <c r="L54" s="161"/>
      <c r="M54" s="161"/>
      <c r="N54" s="161"/>
      <c r="O54" s="161"/>
      <c r="P54" s="161"/>
      <c r="Q54" s="161" t="s">
        <v>327</v>
      </c>
      <c r="R54" s="287">
        <f>F54</f>
        <v>2.8</v>
      </c>
      <c r="S54" s="161" t="s">
        <v>325</v>
      </c>
      <c r="T54" s="168">
        <v>0.8</v>
      </c>
      <c r="U54" s="290">
        <f>ROUNDDOWN(R54*T54,4)</f>
        <v>2.2400000000000002</v>
      </c>
      <c r="V54" s="163"/>
      <c r="IV54" s="38"/>
    </row>
    <row r="55" spans="1:256" s="12" customFormat="1" ht="19.5" customHeight="1" x14ac:dyDescent="0.25">
      <c r="A55" s="158"/>
      <c r="B55" s="180" t="s">
        <v>102</v>
      </c>
      <c r="C55" s="113"/>
      <c r="D55" s="159"/>
      <c r="E55" s="161"/>
      <c r="F55" s="161"/>
      <c r="G55" s="161"/>
      <c r="H55" s="161"/>
      <c r="I55" s="161"/>
      <c r="J55" s="161"/>
      <c r="K55" s="161"/>
      <c r="L55" s="161"/>
      <c r="M55" s="161"/>
      <c r="N55" s="161"/>
      <c r="O55" s="161"/>
      <c r="P55" s="161"/>
      <c r="Q55" s="161"/>
      <c r="R55" s="161"/>
      <c r="S55" s="161"/>
      <c r="T55" s="161"/>
      <c r="U55" s="162"/>
      <c r="V55" s="163"/>
      <c r="IV55" s="38"/>
    </row>
    <row r="56" spans="1:256" s="12" customFormat="1" ht="19.5" customHeight="1" x14ac:dyDescent="0.25">
      <c r="A56" s="158"/>
      <c r="B56" s="179"/>
      <c r="C56" s="113" t="s">
        <v>99</v>
      </c>
      <c r="D56" s="159" t="s">
        <v>199</v>
      </c>
      <c r="E56" s="161"/>
      <c r="F56" s="287">
        <f>U53</f>
        <v>3.36</v>
      </c>
      <c r="G56" s="161"/>
      <c r="H56" s="161"/>
      <c r="I56" s="161"/>
      <c r="J56" s="161"/>
      <c r="K56" s="161"/>
      <c r="L56" s="161"/>
      <c r="M56" s="161"/>
      <c r="N56" s="161"/>
      <c r="O56" s="161"/>
      <c r="P56" s="161"/>
      <c r="Q56" s="161"/>
      <c r="R56" s="161"/>
      <c r="S56" s="161"/>
      <c r="T56" s="161"/>
      <c r="U56" s="290">
        <f>SUM(F56:T56)</f>
        <v>3.36</v>
      </c>
      <c r="V56" s="163"/>
      <c r="IV56" s="38"/>
    </row>
    <row r="57" spans="1:256" s="12" customFormat="1" ht="19.5" customHeight="1" x14ac:dyDescent="0.25">
      <c r="A57" s="158"/>
      <c r="B57" s="179"/>
      <c r="C57" s="113" t="s">
        <v>376</v>
      </c>
      <c r="D57" s="159" t="s">
        <v>199</v>
      </c>
      <c r="E57" s="161"/>
      <c r="F57" s="287">
        <f>U54</f>
        <v>2.2400000000000002</v>
      </c>
      <c r="G57" s="161"/>
      <c r="H57" s="161"/>
      <c r="I57" s="161"/>
      <c r="J57" s="161"/>
      <c r="K57" s="161"/>
      <c r="L57" s="161"/>
      <c r="M57" s="161"/>
      <c r="N57" s="161"/>
      <c r="O57" s="161"/>
      <c r="P57" s="161"/>
      <c r="Q57" s="161"/>
      <c r="R57" s="161"/>
      <c r="S57" s="161"/>
      <c r="T57" s="161"/>
      <c r="U57" s="290">
        <f>SUM(F57:T57)</f>
        <v>2.2400000000000002</v>
      </c>
      <c r="V57" s="163"/>
      <c r="IV57" s="38"/>
    </row>
    <row r="58" spans="1:256" s="12" customFormat="1" ht="19.5" customHeight="1" x14ac:dyDescent="0.25">
      <c r="A58" s="158" t="s">
        <v>480</v>
      </c>
      <c r="B58" s="107" t="s">
        <v>660</v>
      </c>
      <c r="C58" s="107" t="str">
        <f>수량산출서!B38</f>
        <v xml:space="preserve"> 380V 12.92KW SUS304 옥외자립</v>
      </c>
      <c r="D58" s="159" t="s">
        <v>349</v>
      </c>
      <c r="E58" s="161"/>
      <c r="F58" s="161" t="s">
        <v>323</v>
      </c>
      <c r="G58" s="161"/>
      <c r="H58" s="161" t="s">
        <v>350</v>
      </c>
      <c r="I58" s="161"/>
      <c r="J58" s="161"/>
      <c r="K58" s="161"/>
      <c r="L58" s="161"/>
      <c r="M58" s="161"/>
      <c r="N58" s="161"/>
      <c r="O58" s="161"/>
      <c r="P58" s="161"/>
      <c r="Q58" s="161"/>
      <c r="R58" s="161"/>
      <c r="S58" s="161"/>
      <c r="T58" s="161"/>
      <c r="U58" s="162"/>
      <c r="V58" s="163"/>
      <c r="IV58" s="38"/>
    </row>
    <row r="59" spans="1:256" s="12" customFormat="1" ht="19.5" customHeight="1" x14ac:dyDescent="0.25">
      <c r="A59" s="158"/>
      <c r="B59" s="179"/>
      <c r="C59" s="113" t="s">
        <v>374</v>
      </c>
      <c r="D59" s="159" t="s">
        <v>199</v>
      </c>
      <c r="E59" s="161"/>
      <c r="F59" s="287">
        <v>4.2</v>
      </c>
      <c r="G59" s="161" t="s">
        <v>198</v>
      </c>
      <c r="H59" s="161">
        <v>1</v>
      </c>
      <c r="I59" s="161"/>
      <c r="J59" s="161"/>
      <c r="K59" s="161"/>
      <c r="L59" s="161"/>
      <c r="M59" s="161"/>
      <c r="N59" s="161"/>
      <c r="O59" s="161"/>
      <c r="P59" s="161"/>
      <c r="Q59" s="161" t="s">
        <v>327</v>
      </c>
      <c r="R59" s="287">
        <f>F59</f>
        <v>4.2</v>
      </c>
      <c r="S59" s="161" t="s">
        <v>334</v>
      </c>
      <c r="T59" s="168">
        <v>0.8</v>
      </c>
      <c r="U59" s="290">
        <f>ROUNDDOWN(R59*T59,4)</f>
        <v>3.36</v>
      </c>
      <c r="V59" s="163" t="s">
        <v>373</v>
      </c>
      <c r="IV59" s="38"/>
    </row>
    <row r="60" spans="1:256" s="12" customFormat="1" ht="19.5" customHeight="1" x14ac:dyDescent="0.25">
      <c r="A60" s="158"/>
      <c r="B60" s="179"/>
      <c r="C60" s="113" t="s">
        <v>375</v>
      </c>
      <c r="D60" s="159" t="s">
        <v>199</v>
      </c>
      <c r="E60" s="161"/>
      <c r="F60" s="287">
        <v>2.8</v>
      </c>
      <c r="G60" s="161" t="s">
        <v>198</v>
      </c>
      <c r="H60" s="161">
        <v>1</v>
      </c>
      <c r="I60" s="161"/>
      <c r="J60" s="161"/>
      <c r="K60" s="161"/>
      <c r="L60" s="161"/>
      <c r="M60" s="161"/>
      <c r="N60" s="161"/>
      <c r="O60" s="161"/>
      <c r="P60" s="161"/>
      <c r="Q60" s="161" t="s">
        <v>327</v>
      </c>
      <c r="R60" s="287">
        <f>F60</f>
        <v>2.8</v>
      </c>
      <c r="S60" s="161" t="s">
        <v>325</v>
      </c>
      <c r="T60" s="168">
        <v>0.8</v>
      </c>
      <c r="U60" s="290">
        <f>ROUNDDOWN(R60*T60,4)</f>
        <v>2.2400000000000002</v>
      </c>
      <c r="V60" s="163"/>
      <c r="IV60" s="38"/>
    </row>
    <row r="61" spans="1:256" s="12" customFormat="1" ht="19.5" customHeight="1" x14ac:dyDescent="0.25">
      <c r="A61" s="158"/>
      <c r="B61" s="180" t="s">
        <v>102</v>
      </c>
      <c r="C61" s="113"/>
      <c r="D61" s="159"/>
      <c r="E61" s="161"/>
      <c r="F61" s="161"/>
      <c r="G61" s="161"/>
      <c r="H61" s="161"/>
      <c r="I61" s="161"/>
      <c r="J61" s="161"/>
      <c r="K61" s="161"/>
      <c r="L61" s="161"/>
      <c r="M61" s="161"/>
      <c r="N61" s="161"/>
      <c r="O61" s="161"/>
      <c r="P61" s="161"/>
      <c r="Q61" s="161"/>
      <c r="R61" s="161"/>
      <c r="S61" s="161"/>
      <c r="T61" s="161"/>
      <c r="U61" s="162"/>
      <c r="V61" s="163"/>
      <c r="IV61" s="38"/>
    </row>
    <row r="62" spans="1:256" s="12" customFormat="1" ht="19.5" customHeight="1" x14ac:dyDescent="0.25">
      <c r="A62" s="158"/>
      <c r="B62" s="179"/>
      <c r="C62" s="113" t="s">
        <v>99</v>
      </c>
      <c r="D62" s="159" t="s">
        <v>199</v>
      </c>
      <c r="E62" s="161"/>
      <c r="F62" s="287">
        <f>U59</f>
        <v>3.36</v>
      </c>
      <c r="G62" s="161"/>
      <c r="H62" s="161"/>
      <c r="I62" s="161"/>
      <c r="J62" s="161"/>
      <c r="K62" s="161"/>
      <c r="L62" s="161"/>
      <c r="M62" s="161"/>
      <c r="N62" s="161"/>
      <c r="O62" s="161"/>
      <c r="P62" s="161"/>
      <c r="Q62" s="161"/>
      <c r="R62" s="161"/>
      <c r="S62" s="161"/>
      <c r="T62" s="161"/>
      <c r="U62" s="290">
        <f>SUM(F62:T62)</f>
        <v>3.36</v>
      </c>
      <c r="V62" s="163"/>
      <c r="IV62" s="38"/>
    </row>
    <row r="63" spans="1:256" s="12" customFormat="1" ht="19.5" customHeight="1" x14ac:dyDescent="0.25">
      <c r="A63" s="158"/>
      <c r="B63" s="179"/>
      <c r="C63" s="113" t="s">
        <v>376</v>
      </c>
      <c r="D63" s="159" t="s">
        <v>199</v>
      </c>
      <c r="E63" s="161"/>
      <c r="F63" s="287">
        <f>U60</f>
        <v>2.2400000000000002</v>
      </c>
      <c r="G63" s="161"/>
      <c r="H63" s="161"/>
      <c r="I63" s="161"/>
      <c r="J63" s="161"/>
      <c r="K63" s="161"/>
      <c r="L63" s="161"/>
      <c r="M63" s="161"/>
      <c r="N63" s="161"/>
      <c r="O63" s="161"/>
      <c r="P63" s="161"/>
      <c r="Q63" s="161"/>
      <c r="R63" s="161"/>
      <c r="S63" s="161"/>
      <c r="T63" s="161"/>
      <c r="U63" s="290">
        <f>SUM(F63:T63)</f>
        <v>2.2400000000000002</v>
      </c>
      <c r="V63" s="163"/>
      <c r="IV63" s="38"/>
    </row>
    <row r="64" spans="1:256" s="12" customFormat="1" ht="19.5" customHeight="1" x14ac:dyDescent="0.25">
      <c r="A64" s="158" t="s">
        <v>459</v>
      </c>
      <c r="B64" s="164" t="s">
        <v>382</v>
      </c>
      <c r="C64" s="114" t="s">
        <v>37</v>
      </c>
      <c r="D64" s="159" t="s">
        <v>536</v>
      </c>
      <c r="E64" s="160"/>
      <c r="F64" s="161" t="s">
        <v>377</v>
      </c>
      <c r="G64" s="161"/>
      <c r="H64" s="161" t="s">
        <v>378</v>
      </c>
      <c r="I64" s="161"/>
      <c r="J64" s="161" t="s">
        <v>379</v>
      </c>
      <c r="K64" s="161"/>
      <c r="L64" s="161"/>
      <c r="M64" s="161"/>
      <c r="N64" s="161"/>
      <c r="O64" s="161"/>
      <c r="P64" s="161"/>
      <c r="Q64" s="161"/>
      <c r="R64" s="161"/>
      <c r="S64" s="161"/>
      <c r="T64" s="161"/>
      <c r="U64" s="162"/>
      <c r="V64" s="163"/>
      <c r="IV64" s="38"/>
    </row>
    <row r="65" spans="1:256" s="12" customFormat="1" ht="19.5" customHeight="1" x14ac:dyDescent="0.25">
      <c r="A65" s="158"/>
      <c r="B65" s="164"/>
      <c r="C65" s="113" t="s">
        <v>328</v>
      </c>
      <c r="D65" s="159" t="s">
        <v>199</v>
      </c>
      <c r="E65" s="160"/>
      <c r="F65" s="287">
        <v>0.24</v>
      </c>
      <c r="G65" s="161" t="s">
        <v>198</v>
      </c>
      <c r="H65" s="161">
        <v>1</v>
      </c>
      <c r="I65" s="161" t="s">
        <v>184</v>
      </c>
      <c r="J65" s="161">
        <v>1</v>
      </c>
      <c r="K65" s="161"/>
      <c r="L65" s="161"/>
      <c r="M65" s="161"/>
      <c r="N65" s="161"/>
      <c r="O65" s="161"/>
      <c r="P65" s="161"/>
      <c r="Q65" s="161" t="s">
        <v>200</v>
      </c>
      <c r="R65" s="287">
        <f>ROUNDDOWN(F65*H65/J65,4)</f>
        <v>0.24</v>
      </c>
      <c r="S65" s="161" t="s">
        <v>198</v>
      </c>
      <c r="T65" s="168">
        <v>1</v>
      </c>
      <c r="U65" s="290">
        <f>ROUNDDOWN(R65*T65,4)</f>
        <v>0.24</v>
      </c>
      <c r="V65" s="163" t="s">
        <v>117</v>
      </c>
      <c r="IV65" s="38"/>
    </row>
    <row r="66" spans="1:256" s="12" customFormat="1" ht="19.5" customHeight="1" x14ac:dyDescent="0.25">
      <c r="A66" s="158"/>
      <c r="B66" s="164"/>
      <c r="C66" s="113" t="s">
        <v>355</v>
      </c>
      <c r="D66" s="159" t="s">
        <v>199</v>
      </c>
      <c r="E66" s="160"/>
      <c r="F66" s="287">
        <v>0.2</v>
      </c>
      <c r="G66" s="161" t="s">
        <v>198</v>
      </c>
      <c r="H66" s="161">
        <v>1</v>
      </c>
      <c r="I66" s="161" t="s">
        <v>184</v>
      </c>
      <c r="J66" s="161">
        <v>1</v>
      </c>
      <c r="K66" s="161"/>
      <c r="L66" s="161"/>
      <c r="M66" s="161"/>
      <c r="N66" s="161"/>
      <c r="O66" s="161"/>
      <c r="P66" s="161"/>
      <c r="Q66" s="161" t="s">
        <v>200</v>
      </c>
      <c r="R66" s="287">
        <f>ROUNDDOWN(F66*H66/J66,4)</f>
        <v>0.2</v>
      </c>
      <c r="S66" s="161" t="s">
        <v>198</v>
      </c>
      <c r="T66" s="168">
        <v>1</v>
      </c>
      <c r="U66" s="290">
        <f>ROUNDDOWN(R66*T66,4)</f>
        <v>0.2</v>
      </c>
      <c r="V66" s="163"/>
      <c r="IV66" s="38"/>
    </row>
    <row r="67" spans="1:256" s="12" customFormat="1" ht="19.5" customHeight="1" x14ac:dyDescent="0.25">
      <c r="A67" s="158"/>
      <c r="B67" s="166" t="s">
        <v>102</v>
      </c>
      <c r="C67" s="113"/>
      <c r="D67" s="159"/>
      <c r="E67" s="161"/>
      <c r="F67" s="161"/>
      <c r="G67" s="161"/>
      <c r="H67" s="161"/>
      <c r="I67" s="161"/>
      <c r="J67" s="161"/>
      <c r="K67" s="161"/>
      <c r="L67" s="161"/>
      <c r="M67" s="161"/>
      <c r="N67" s="161"/>
      <c r="O67" s="161"/>
      <c r="P67" s="161"/>
      <c r="Q67" s="161"/>
      <c r="R67" s="161"/>
      <c r="S67" s="161"/>
      <c r="T67" s="161"/>
      <c r="U67" s="162"/>
      <c r="V67" s="163"/>
      <c r="IV67" s="38"/>
    </row>
    <row r="68" spans="1:256" s="12" customFormat="1" ht="19.5" customHeight="1" x14ac:dyDescent="0.25">
      <c r="A68" s="158"/>
      <c r="B68" s="164"/>
      <c r="C68" s="113" t="s">
        <v>330</v>
      </c>
      <c r="D68" s="159" t="s">
        <v>199</v>
      </c>
      <c r="E68" s="161"/>
      <c r="F68" s="287">
        <f>U65</f>
        <v>0.24</v>
      </c>
      <c r="G68" s="161"/>
      <c r="H68" s="161"/>
      <c r="I68" s="161"/>
      <c r="J68" s="161"/>
      <c r="K68" s="161"/>
      <c r="L68" s="161"/>
      <c r="M68" s="161"/>
      <c r="N68" s="161"/>
      <c r="O68" s="161"/>
      <c r="P68" s="161"/>
      <c r="Q68" s="161"/>
      <c r="R68" s="161"/>
      <c r="S68" s="161"/>
      <c r="T68" s="161"/>
      <c r="U68" s="290">
        <f>SUM(F68:T68)</f>
        <v>0.24</v>
      </c>
      <c r="V68" s="163"/>
      <c r="IV68" s="38"/>
    </row>
    <row r="69" spans="1:256" s="12" customFormat="1" ht="19.5" customHeight="1" x14ac:dyDescent="0.25">
      <c r="A69" s="158"/>
      <c r="B69" s="164"/>
      <c r="C69" s="113" t="s">
        <v>355</v>
      </c>
      <c r="D69" s="159" t="s">
        <v>199</v>
      </c>
      <c r="E69" s="161"/>
      <c r="F69" s="287">
        <f>U66</f>
        <v>0.2</v>
      </c>
      <c r="G69" s="161"/>
      <c r="H69" s="161"/>
      <c r="I69" s="161"/>
      <c r="J69" s="161"/>
      <c r="K69" s="161"/>
      <c r="L69" s="161"/>
      <c r="M69" s="161"/>
      <c r="N69" s="161"/>
      <c r="O69" s="161"/>
      <c r="P69" s="161"/>
      <c r="Q69" s="161"/>
      <c r="R69" s="161"/>
      <c r="S69" s="161"/>
      <c r="T69" s="161"/>
      <c r="U69" s="290">
        <f>SUM(F69:T69)</f>
        <v>0.2</v>
      </c>
      <c r="V69" s="163"/>
      <c r="IV69" s="38"/>
    </row>
    <row r="70" spans="1:256" s="12" customFormat="1" ht="19.5" customHeight="1" x14ac:dyDescent="0.25">
      <c r="A70" s="158" t="s">
        <v>462</v>
      </c>
      <c r="B70" s="164" t="s">
        <v>419</v>
      </c>
      <c r="C70" s="114" t="s">
        <v>613</v>
      </c>
      <c r="D70" s="159" t="s">
        <v>353</v>
      </c>
      <c r="E70" s="160"/>
      <c r="F70" s="161" t="s">
        <v>346</v>
      </c>
      <c r="G70" s="161"/>
      <c r="H70" s="161" t="s">
        <v>354</v>
      </c>
      <c r="I70" s="161"/>
      <c r="J70" s="161" t="s">
        <v>324</v>
      </c>
      <c r="K70" s="161"/>
      <c r="L70" s="161"/>
      <c r="M70" s="161"/>
      <c r="N70" s="161"/>
      <c r="O70" s="161"/>
      <c r="P70" s="161"/>
      <c r="Q70" s="161"/>
      <c r="R70" s="161"/>
      <c r="S70" s="161"/>
      <c r="T70" s="161"/>
      <c r="U70" s="162"/>
      <c r="V70" s="163"/>
      <c r="IV70" s="38"/>
    </row>
    <row r="71" spans="1:256" s="12" customFormat="1" ht="19.5" customHeight="1" x14ac:dyDescent="0.25">
      <c r="A71" s="158"/>
      <c r="B71" s="164"/>
      <c r="C71" s="113" t="s">
        <v>538</v>
      </c>
      <c r="D71" s="159" t="s">
        <v>199</v>
      </c>
      <c r="E71" s="161"/>
      <c r="F71" s="287">
        <v>3.61E-2</v>
      </c>
      <c r="G71" s="161" t="s">
        <v>198</v>
      </c>
      <c r="H71" s="161">
        <v>1</v>
      </c>
      <c r="I71" s="161" t="s">
        <v>184</v>
      </c>
      <c r="J71" s="161">
        <v>1</v>
      </c>
      <c r="K71" s="161"/>
      <c r="L71" s="161"/>
      <c r="M71" s="161"/>
      <c r="N71" s="161"/>
      <c r="O71" s="161"/>
      <c r="P71" s="161"/>
      <c r="Q71" s="161" t="s">
        <v>327</v>
      </c>
      <c r="R71" s="287">
        <f>F71</f>
        <v>3.61E-2</v>
      </c>
      <c r="S71" s="161" t="s">
        <v>325</v>
      </c>
      <c r="T71" s="168">
        <v>1</v>
      </c>
      <c r="U71" s="290">
        <f>ROUNDDOWN(R71*T71,4)</f>
        <v>3.61E-2</v>
      </c>
      <c r="V71" s="163" t="s">
        <v>356</v>
      </c>
      <c r="IV71" s="38"/>
    </row>
    <row r="72" spans="1:256" s="12" customFormat="1" ht="19.5" customHeight="1" x14ac:dyDescent="0.25">
      <c r="A72" s="158"/>
      <c r="B72" s="164"/>
      <c r="C72" s="113" t="s">
        <v>355</v>
      </c>
      <c r="D72" s="159" t="s">
        <v>199</v>
      </c>
      <c r="E72" s="161"/>
      <c r="F72" s="287">
        <v>3.7999999999999999E-2</v>
      </c>
      <c r="G72" s="161" t="s">
        <v>198</v>
      </c>
      <c r="H72" s="161">
        <v>1</v>
      </c>
      <c r="I72" s="161" t="s">
        <v>184</v>
      </c>
      <c r="J72" s="161">
        <v>1</v>
      </c>
      <c r="K72" s="161"/>
      <c r="L72" s="161"/>
      <c r="M72" s="161"/>
      <c r="N72" s="161"/>
      <c r="O72" s="161"/>
      <c r="P72" s="161"/>
      <c r="Q72" s="161" t="s">
        <v>327</v>
      </c>
      <c r="R72" s="287">
        <f>F72</f>
        <v>3.7999999999999999E-2</v>
      </c>
      <c r="S72" s="161" t="s">
        <v>325</v>
      </c>
      <c r="T72" s="168">
        <v>1</v>
      </c>
      <c r="U72" s="290">
        <f>ROUNDDOWN(R72*T72,4)</f>
        <v>3.7999999999999999E-2</v>
      </c>
      <c r="V72" s="163" t="s">
        <v>356</v>
      </c>
      <c r="IV72" s="38"/>
    </row>
    <row r="73" spans="1:256" s="12" customFormat="1" ht="19.5" customHeight="1" x14ac:dyDescent="0.25">
      <c r="A73" s="158"/>
      <c r="B73" s="166" t="s">
        <v>102</v>
      </c>
      <c r="C73" s="113"/>
      <c r="D73" s="159"/>
      <c r="E73" s="161"/>
      <c r="F73" s="161"/>
      <c r="G73" s="161"/>
      <c r="H73" s="161"/>
      <c r="I73" s="161"/>
      <c r="J73" s="161"/>
      <c r="K73" s="161"/>
      <c r="L73" s="161"/>
      <c r="M73" s="161"/>
      <c r="N73" s="161"/>
      <c r="O73" s="161"/>
      <c r="P73" s="161"/>
      <c r="Q73" s="161"/>
      <c r="R73" s="161"/>
      <c r="S73" s="161"/>
      <c r="T73" s="161"/>
      <c r="U73" s="162"/>
      <c r="V73" s="163"/>
      <c r="IV73" s="38"/>
    </row>
    <row r="74" spans="1:256" s="12" customFormat="1" ht="19.5" customHeight="1" x14ac:dyDescent="0.25">
      <c r="A74" s="158"/>
      <c r="B74" s="164"/>
      <c r="C74" s="113" t="s">
        <v>538</v>
      </c>
      <c r="D74" s="159" t="s">
        <v>199</v>
      </c>
      <c r="E74" s="161"/>
      <c r="F74" s="287">
        <f>U71</f>
        <v>3.61E-2</v>
      </c>
      <c r="G74" s="161"/>
      <c r="H74" s="161"/>
      <c r="I74" s="161"/>
      <c r="J74" s="161"/>
      <c r="K74" s="161"/>
      <c r="L74" s="161"/>
      <c r="M74" s="161"/>
      <c r="N74" s="161"/>
      <c r="O74" s="161"/>
      <c r="P74" s="161"/>
      <c r="Q74" s="161"/>
      <c r="R74" s="161"/>
      <c r="S74" s="161"/>
      <c r="T74" s="161"/>
      <c r="U74" s="290">
        <f>SUM(F74:T74)</f>
        <v>3.61E-2</v>
      </c>
      <c r="V74" s="163"/>
      <c r="IV74" s="38"/>
    </row>
    <row r="75" spans="1:256" s="12" customFormat="1" ht="19.5" customHeight="1" x14ac:dyDescent="0.25">
      <c r="A75" s="158"/>
      <c r="B75" s="164"/>
      <c r="C75" s="113" t="s">
        <v>355</v>
      </c>
      <c r="D75" s="159" t="s">
        <v>199</v>
      </c>
      <c r="E75" s="161"/>
      <c r="F75" s="287">
        <f>U72</f>
        <v>3.7999999999999999E-2</v>
      </c>
      <c r="G75" s="161"/>
      <c r="H75" s="161"/>
      <c r="I75" s="161"/>
      <c r="J75" s="161"/>
      <c r="K75" s="161"/>
      <c r="L75" s="161"/>
      <c r="M75" s="161"/>
      <c r="N75" s="161"/>
      <c r="O75" s="161"/>
      <c r="P75" s="161"/>
      <c r="Q75" s="161"/>
      <c r="R75" s="161"/>
      <c r="S75" s="161"/>
      <c r="T75" s="161"/>
      <c r="U75" s="290">
        <f>SUM(F75:T75)</f>
        <v>3.7999999999999999E-2</v>
      </c>
      <c r="V75" s="163"/>
      <c r="IV75" s="38"/>
    </row>
    <row r="76" spans="1:256" s="12" customFormat="1" ht="19.5" customHeight="1" x14ac:dyDescent="0.25">
      <c r="A76" s="158"/>
      <c r="B76" s="164"/>
      <c r="C76" s="113"/>
      <c r="D76" s="159"/>
      <c r="E76" s="161"/>
      <c r="F76" s="287"/>
      <c r="G76" s="161"/>
      <c r="H76" s="161"/>
      <c r="I76" s="161"/>
      <c r="J76" s="161"/>
      <c r="K76" s="161"/>
      <c r="L76" s="161"/>
      <c r="M76" s="161"/>
      <c r="N76" s="161"/>
      <c r="O76" s="161"/>
      <c r="P76" s="161"/>
      <c r="Q76" s="161"/>
      <c r="R76" s="161"/>
      <c r="S76" s="161"/>
      <c r="T76" s="161"/>
      <c r="U76" s="290"/>
      <c r="V76" s="163"/>
      <c r="IV76" s="38"/>
    </row>
    <row r="77" spans="1:256" s="12" customFormat="1" ht="19.5" customHeight="1" x14ac:dyDescent="0.25">
      <c r="A77" s="158"/>
      <c r="B77" s="164"/>
      <c r="C77" s="113"/>
      <c r="D77" s="159"/>
      <c r="E77" s="760"/>
      <c r="F77" s="287"/>
      <c r="G77" s="161"/>
      <c r="H77" s="161"/>
      <c r="I77" s="161"/>
      <c r="J77" s="161"/>
      <c r="K77" s="161"/>
      <c r="L77" s="161"/>
      <c r="M77" s="161"/>
      <c r="N77" s="161"/>
      <c r="O77" s="161"/>
      <c r="P77" s="161"/>
      <c r="Q77" s="161"/>
      <c r="R77" s="161"/>
      <c r="S77" s="161"/>
      <c r="T77" s="761"/>
      <c r="U77" s="290"/>
      <c r="V77" s="163"/>
      <c r="IV77" s="38"/>
    </row>
    <row r="78" spans="1:256" s="12" customFormat="1" ht="19.5" customHeight="1" x14ac:dyDescent="0.25">
      <c r="A78" s="158"/>
      <c r="B78" s="179"/>
      <c r="C78" s="113"/>
      <c r="D78" s="159"/>
      <c r="E78" s="760"/>
      <c r="F78" s="287"/>
      <c r="G78" s="161"/>
      <c r="H78" s="161"/>
      <c r="I78" s="161"/>
      <c r="J78" s="161"/>
      <c r="K78" s="161"/>
      <c r="L78" s="161"/>
      <c r="M78" s="161"/>
      <c r="N78" s="161"/>
      <c r="O78" s="161"/>
      <c r="P78" s="161"/>
      <c r="Q78" s="161"/>
      <c r="R78" s="161"/>
      <c r="S78" s="161"/>
      <c r="T78" s="761"/>
      <c r="U78" s="290"/>
      <c r="V78" s="757"/>
      <c r="IV78" s="38"/>
    </row>
    <row r="79" spans="1:256" s="12" customFormat="1" ht="19.5" customHeight="1" x14ac:dyDescent="0.25">
      <c r="A79" s="158"/>
      <c r="B79" s="179"/>
      <c r="C79" s="113"/>
      <c r="D79" s="159"/>
      <c r="E79" s="760"/>
      <c r="F79" s="287"/>
      <c r="G79" s="161"/>
      <c r="H79" s="161"/>
      <c r="I79" s="161"/>
      <c r="J79" s="161"/>
      <c r="K79" s="161"/>
      <c r="L79" s="161"/>
      <c r="M79" s="161"/>
      <c r="N79" s="161"/>
      <c r="O79" s="161"/>
      <c r="P79" s="161"/>
      <c r="Q79" s="161"/>
      <c r="R79" s="161"/>
      <c r="S79" s="161"/>
      <c r="T79" s="761"/>
      <c r="U79" s="290"/>
      <c r="V79" s="757"/>
      <c r="IV79" s="38"/>
    </row>
    <row r="80" spans="1:256" s="12" customFormat="1" ht="19.5" customHeight="1" x14ac:dyDescent="0.25">
      <c r="A80" s="158"/>
      <c r="B80" s="179"/>
      <c r="C80" s="113"/>
      <c r="D80" s="159"/>
      <c r="E80" s="760"/>
      <c r="F80" s="287"/>
      <c r="G80" s="161"/>
      <c r="H80" s="161"/>
      <c r="I80" s="161"/>
      <c r="J80" s="161"/>
      <c r="K80" s="161"/>
      <c r="L80" s="161"/>
      <c r="M80" s="161"/>
      <c r="N80" s="161"/>
      <c r="O80" s="161"/>
      <c r="P80" s="161"/>
      <c r="Q80" s="161"/>
      <c r="R80" s="161"/>
      <c r="S80" s="161"/>
      <c r="T80" s="761"/>
      <c r="U80" s="290"/>
      <c r="V80" s="757"/>
      <c r="IV80" s="38"/>
    </row>
    <row r="81" spans="1:256" s="12" customFormat="1" ht="19.5" customHeight="1" x14ac:dyDescent="0.25">
      <c r="A81" s="158"/>
      <c r="B81" s="179"/>
      <c r="C81" s="113"/>
      <c r="D81" s="159"/>
      <c r="E81" s="760"/>
      <c r="F81" s="287"/>
      <c r="G81" s="161"/>
      <c r="H81" s="161"/>
      <c r="I81" s="161"/>
      <c r="J81" s="161"/>
      <c r="K81" s="161"/>
      <c r="L81" s="161"/>
      <c r="M81" s="161"/>
      <c r="N81" s="161"/>
      <c r="O81" s="161"/>
      <c r="P81" s="161"/>
      <c r="Q81" s="161"/>
      <c r="R81" s="161"/>
      <c r="S81" s="161"/>
      <c r="T81" s="761"/>
      <c r="U81" s="290"/>
      <c r="V81" s="757"/>
      <c r="IV81" s="38"/>
    </row>
    <row r="82" spans="1:256" s="12" customFormat="1" ht="19.5" customHeight="1" x14ac:dyDescent="0.25">
      <c r="A82" s="766"/>
      <c r="B82" s="767"/>
      <c r="C82" s="268"/>
      <c r="D82" s="269"/>
      <c r="E82" s="762"/>
      <c r="F82" s="289"/>
      <c r="G82" s="270"/>
      <c r="H82" s="270"/>
      <c r="I82" s="270"/>
      <c r="J82" s="270"/>
      <c r="K82" s="270"/>
      <c r="L82" s="270"/>
      <c r="M82" s="270"/>
      <c r="N82" s="270"/>
      <c r="O82" s="270"/>
      <c r="P82" s="270"/>
      <c r="Q82" s="270"/>
      <c r="R82" s="270"/>
      <c r="S82" s="270"/>
      <c r="T82" s="763"/>
      <c r="U82" s="291"/>
      <c r="V82" s="758"/>
      <c r="IV82" s="38"/>
    </row>
    <row r="83" spans="1:256" s="10" customFormat="1" ht="19.5" customHeight="1" x14ac:dyDescent="0.3">
      <c r="A83" s="177" t="s">
        <v>52</v>
      </c>
      <c r="B83" s="177"/>
      <c r="C83" s="176" t="s">
        <v>35</v>
      </c>
      <c r="D83" s="177" t="s">
        <v>183</v>
      </c>
      <c r="E83" s="626" t="s">
        <v>26</v>
      </c>
      <c r="F83" s="626"/>
      <c r="G83" s="626"/>
      <c r="H83" s="626"/>
      <c r="I83" s="626"/>
      <c r="J83" s="626"/>
      <c r="K83" s="626"/>
      <c r="L83" s="626"/>
      <c r="M83" s="626"/>
      <c r="N83" s="626"/>
      <c r="O83" s="626"/>
      <c r="P83" s="626"/>
      <c r="Q83" s="626"/>
      <c r="R83" s="626"/>
      <c r="S83" s="626"/>
      <c r="T83" s="626"/>
      <c r="U83" s="178" t="s">
        <v>186</v>
      </c>
      <c r="V83" s="178" t="s">
        <v>197</v>
      </c>
      <c r="IV83" s="37"/>
    </row>
    <row r="84" spans="1:256" s="10" customFormat="1" ht="19.5" customHeight="1" x14ac:dyDescent="0.3">
      <c r="A84" s="158" t="s">
        <v>651</v>
      </c>
      <c r="B84" s="164" t="s">
        <v>630</v>
      </c>
      <c r="C84" s="167" t="s">
        <v>499</v>
      </c>
      <c r="D84" s="159" t="s">
        <v>345</v>
      </c>
      <c r="E84" s="160"/>
      <c r="F84" s="161" t="s">
        <v>323</v>
      </c>
      <c r="G84" s="161"/>
      <c r="H84" s="161" t="s">
        <v>564</v>
      </c>
      <c r="I84" s="161"/>
      <c r="J84" s="161" t="s">
        <v>294</v>
      </c>
      <c r="K84" s="161"/>
      <c r="L84" s="161"/>
      <c r="M84" s="161"/>
      <c r="N84" s="161"/>
      <c r="O84" s="161"/>
      <c r="P84" s="161"/>
      <c r="Q84" s="161"/>
      <c r="R84" s="161"/>
      <c r="S84" s="161"/>
      <c r="T84" s="161"/>
      <c r="U84" s="162"/>
      <c r="V84" s="163"/>
      <c r="IV84" s="37"/>
    </row>
    <row r="85" spans="1:256" s="10" customFormat="1" ht="19.5" customHeight="1" x14ac:dyDescent="0.3">
      <c r="A85" s="158"/>
      <c r="B85" s="164"/>
      <c r="C85" s="113" t="s">
        <v>464</v>
      </c>
      <c r="D85" s="169" t="s">
        <v>199</v>
      </c>
      <c r="E85" s="160"/>
      <c r="F85" s="287">
        <v>1.21</v>
      </c>
      <c r="G85" s="161" t="s">
        <v>198</v>
      </c>
      <c r="H85" s="161">
        <v>1</v>
      </c>
      <c r="I85" s="161" t="s">
        <v>184</v>
      </c>
      <c r="J85" s="161">
        <v>1</v>
      </c>
      <c r="K85" s="161"/>
      <c r="L85" s="161"/>
      <c r="M85" s="161"/>
      <c r="N85" s="161"/>
      <c r="O85" s="161"/>
      <c r="P85" s="161"/>
      <c r="Q85" s="161" t="s">
        <v>327</v>
      </c>
      <c r="R85" s="286">
        <f>ROUNDDOWN(F85*H85/J85,5)</f>
        <v>1.21</v>
      </c>
      <c r="S85" s="161" t="s">
        <v>325</v>
      </c>
      <c r="T85" s="168">
        <v>0.7</v>
      </c>
      <c r="U85" s="290">
        <f>ROUNDDOWN(R85*T85,4)</f>
        <v>0.84699999999999998</v>
      </c>
      <c r="V85" s="163" t="s">
        <v>469</v>
      </c>
      <c r="IV85" s="37"/>
    </row>
    <row r="86" spans="1:256" s="12" customFormat="1" ht="19.5" customHeight="1" x14ac:dyDescent="0.25">
      <c r="A86" s="158"/>
      <c r="B86" s="164"/>
      <c r="C86" s="113" t="s">
        <v>540</v>
      </c>
      <c r="D86" s="169" t="s">
        <v>199</v>
      </c>
      <c r="E86" s="160"/>
      <c r="F86" s="287">
        <v>0.96</v>
      </c>
      <c r="G86" s="161" t="s">
        <v>198</v>
      </c>
      <c r="H86" s="161">
        <v>1</v>
      </c>
      <c r="I86" s="161" t="s">
        <v>184</v>
      </c>
      <c r="J86" s="161">
        <v>1</v>
      </c>
      <c r="K86" s="161"/>
      <c r="L86" s="161"/>
      <c r="M86" s="161"/>
      <c r="N86" s="161"/>
      <c r="O86" s="161"/>
      <c r="P86" s="161"/>
      <c r="Q86" s="161" t="s">
        <v>327</v>
      </c>
      <c r="R86" s="286">
        <f>ROUNDDOWN(F86*H86/J86,5)</f>
        <v>0.96</v>
      </c>
      <c r="S86" s="161" t="s">
        <v>325</v>
      </c>
      <c r="T86" s="168">
        <v>0.7</v>
      </c>
      <c r="U86" s="290">
        <f>ROUNDDOWN(R86*T86,4)</f>
        <v>0.67200000000000004</v>
      </c>
      <c r="V86" s="163"/>
      <c r="IV86" s="38"/>
    </row>
    <row r="87" spans="1:256" s="12" customFormat="1" ht="19.5" customHeight="1" x14ac:dyDescent="0.25">
      <c r="A87" s="158"/>
      <c r="B87" s="164"/>
      <c r="C87" s="113" t="s">
        <v>466</v>
      </c>
      <c r="D87" s="169" t="s">
        <v>199</v>
      </c>
      <c r="E87" s="160"/>
      <c r="F87" s="287">
        <v>2.63</v>
      </c>
      <c r="G87" s="161" t="s">
        <v>198</v>
      </c>
      <c r="H87" s="161">
        <v>1</v>
      </c>
      <c r="I87" s="161" t="s">
        <v>184</v>
      </c>
      <c r="J87" s="161">
        <v>1</v>
      </c>
      <c r="K87" s="161"/>
      <c r="L87" s="161"/>
      <c r="M87" s="161"/>
      <c r="N87" s="161"/>
      <c r="O87" s="161"/>
      <c r="P87" s="161"/>
      <c r="Q87" s="161" t="s">
        <v>327</v>
      </c>
      <c r="R87" s="286">
        <f>ROUNDDOWN(F87*H87/J87,5)</f>
        <v>2.63</v>
      </c>
      <c r="S87" s="161" t="s">
        <v>325</v>
      </c>
      <c r="T87" s="168">
        <v>0.7</v>
      </c>
      <c r="U87" s="290">
        <f>ROUNDDOWN(R87*T87,4)</f>
        <v>1.841</v>
      </c>
      <c r="V87" s="163"/>
      <c r="IV87" s="38"/>
    </row>
    <row r="88" spans="1:256" s="12" customFormat="1" ht="19.5" customHeight="1" x14ac:dyDescent="0.25">
      <c r="A88" s="759"/>
      <c r="B88" s="164"/>
      <c r="C88" s="113" t="s">
        <v>468</v>
      </c>
      <c r="D88" s="169" t="s">
        <v>199</v>
      </c>
      <c r="E88" s="160"/>
      <c r="F88" s="287">
        <v>0.64</v>
      </c>
      <c r="G88" s="161" t="s">
        <v>198</v>
      </c>
      <c r="H88" s="161">
        <v>1</v>
      </c>
      <c r="I88" s="161" t="s">
        <v>184</v>
      </c>
      <c r="J88" s="161">
        <v>1</v>
      </c>
      <c r="K88" s="161"/>
      <c r="L88" s="161"/>
      <c r="M88" s="161"/>
      <c r="N88" s="161"/>
      <c r="O88" s="161"/>
      <c r="P88" s="161"/>
      <c r="Q88" s="161" t="s">
        <v>327</v>
      </c>
      <c r="R88" s="286">
        <f>ROUNDDOWN(F88*H88/J88,5)</f>
        <v>0.64</v>
      </c>
      <c r="S88" s="161" t="s">
        <v>325</v>
      </c>
      <c r="T88" s="168">
        <v>0.7</v>
      </c>
      <c r="U88" s="290">
        <f>ROUNDDOWN(R88*T88,4)</f>
        <v>0.44800000000000001</v>
      </c>
      <c r="V88" s="163"/>
      <c r="IV88" s="38"/>
    </row>
    <row r="89" spans="1:256" s="10" customFormat="1" x14ac:dyDescent="0.3">
      <c r="A89" s="765"/>
      <c r="B89" s="166" t="s">
        <v>102</v>
      </c>
      <c r="C89" s="113"/>
      <c r="D89" s="159"/>
      <c r="E89" s="161"/>
      <c r="F89" s="161"/>
      <c r="G89" s="161"/>
      <c r="H89" s="161"/>
      <c r="I89" s="161"/>
      <c r="J89" s="161"/>
      <c r="K89" s="161"/>
      <c r="L89" s="161"/>
      <c r="M89" s="161"/>
      <c r="N89" s="161"/>
      <c r="O89" s="161"/>
      <c r="P89" s="161"/>
      <c r="Q89" s="161"/>
      <c r="R89" s="161"/>
      <c r="S89" s="161"/>
      <c r="T89" s="161"/>
      <c r="U89" s="162"/>
      <c r="V89" s="163"/>
      <c r="IV89" s="72"/>
    </row>
    <row r="90" spans="1:256" s="12" customFormat="1" ht="19.5" customHeight="1" x14ac:dyDescent="0.25">
      <c r="A90" s="764"/>
      <c r="B90" s="164"/>
      <c r="C90" s="113" t="s">
        <v>463</v>
      </c>
      <c r="D90" s="159" t="s">
        <v>199</v>
      </c>
      <c r="E90" s="161"/>
      <c r="F90" s="287">
        <f>U85</f>
        <v>0.84699999999999998</v>
      </c>
      <c r="G90" s="161"/>
      <c r="H90" s="161"/>
      <c r="I90" s="161"/>
      <c r="J90" s="161"/>
      <c r="K90" s="161"/>
      <c r="L90" s="161"/>
      <c r="M90" s="161"/>
      <c r="N90" s="161"/>
      <c r="O90" s="161"/>
      <c r="P90" s="161"/>
      <c r="Q90" s="161"/>
      <c r="R90" s="161"/>
      <c r="S90" s="161"/>
      <c r="T90" s="161"/>
      <c r="U90" s="290">
        <f t="shared" ref="U90:U93" si="0">SUM(F90:T90)</f>
        <v>0.84699999999999998</v>
      </c>
      <c r="V90" s="163"/>
      <c r="IV90" s="38"/>
    </row>
    <row r="91" spans="1:256" s="12" customFormat="1" ht="19.5" customHeight="1" x14ac:dyDescent="0.25">
      <c r="A91" s="158"/>
      <c r="B91" s="164"/>
      <c r="C91" s="113" t="s">
        <v>539</v>
      </c>
      <c r="D91" s="159" t="s">
        <v>199</v>
      </c>
      <c r="E91" s="161"/>
      <c r="F91" s="287">
        <f>U86</f>
        <v>0.67200000000000004</v>
      </c>
      <c r="G91" s="161"/>
      <c r="H91" s="161"/>
      <c r="I91" s="161"/>
      <c r="J91" s="161"/>
      <c r="K91" s="161"/>
      <c r="L91" s="161"/>
      <c r="M91" s="161"/>
      <c r="N91" s="161"/>
      <c r="O91" s="161"/>
      <c r="P91" s="161"/>
      <c r="Q91" s="161"/>
      <c r="R91" s="161"/>
      <c r="S91" s="161"/>
      <c r="T91" s="161"/>
      <c r="U91" s="290">
        <f t="shared" si="0"/>
        <v>0.67200000000000004</v>
      </c>
      <c r="V91" s="163"/>
      <c r="IV91" s="38"/>
    </row>
    <row r="92" spans="1:256" s="12" customFormat="1" ht="19.5" customHeight="1" x14ac:dyDescent="0.25">
      <c r="A92" s="158"/>
      <c r="B92" s="164"/>
      <c r="C92" s="113" t="s">
        <v>465</v>
      </c>
      <c r="D92" s="159" t="s">
        <v>199</v>
      </c>
      <c r="E92" s="161"/>
      <c r="F92" s="287">
        <f>U87</f>
        <v>1.841</v>
      </c>
      <c r="G92" s="161"/>
      <c r="H92" s="161"/>
      <c r="I92" s="161"/>
      <c r="J92" s="161"/>
      <c r="K92" s="161"/>
      <c r="L92" s="161"/>
      <c r="M92" s="161"/>
      <c r="N92" s="161"/>
      <c r="O92" s="161"/>
      <c r="P92" s="161"/>
      <c r="Q92" s="161"/>
      <c r="R92" s="161"/>
      <c r="S92" s="161"/>
      <c r="T92" s="161"/>
      <c r="U92" s="290">
        <f t="shared" si="0"/>
        <v>1.841</v>
      </c>
      <c r="V92" s="163"/>
      <c r="IV92" s="38"/>
    </row>
    <row r="93" spans="1:256" s="12" customFormat="1" ht="19.5" customHeight="1" x14ac:dyDescent="0.25">
      <c r="A93" s="158"/>
      <c r="B93" s="164"/>
      <c r="C93" s="113" t="s">
        <v>467</v>
      </c>
      <c r="D93" s="159" t="s">
        <v>199</v>
      </c>
      <c r="E93" s="161"/>
      <c r="F93" s="287">
        <f>U88</f>
        <v>0.44800000000000001</v>
      </c>
      <c r="G93" s="161"/>
      <c r="H93" s="161"/>
      <c r="I93" s="161"/>
      <c r="J93" s="161"/>
      <c r="K93" s="161"/>
      <c r="L93" s="161"/>
      <c r="M93" s="161"/>
      <c r="N93" s="161"/>
      <c r="O93" s="161"/>
      <c r="P93" s="161"/>
      <c r="Q93" s="161"/>
      <c r="R93" s="161"/>
      <c r="S93" s="161"/>
      <c r="T93" s="161"/>
      <c r="U93" s="290">
        <f t="shared" si="0"/>
        <v>0.44800000000000001</v>
      </c>
      <c r="V93" s="163"/>
      <c r="IV93" s="38"/>
    </row>
    <row r="94" spans="1:256" s="12" customFormat="1" ht="19.5" customHeight="1" x14ac:dyDescent="0.25">
      <c r="A94" s="158" t="s">
        <v>653</v>
      </c>
      <c r="B94" s="164" t="s">
        <v>549</v>
      </c>
      <c r="C94" s="167" t="s">
        <v>754</v>
      </c>
      <c r="D94" s="159" t="s">
        <v>357</v>
      </c>
      <c r="E94" s="160"/>
      <c r="F94" s="161" t="s">
        <v>323</v>
      </c>
      <c r="G94" s="161"/>
      <c r="H94" s="161" t="s">
        <v>358</v>
      </c>
      <c r="I94" s="161"/>
      <c r="J94" s="161" t="s">
        <v>333</v>
      </c>
      <c r="K94" s="160"/>
      <c r="L94" s="160"/>
      <c r="M94" s="160"/>
      <c r="N94" s="160"/>
      <c r="O94" s="160"/>
      <c r="P94" s="160"/>
      <c r="Q94" s="160"/>
      <c r="R94" s="160"/>
      <c r="S94" s="160"/>
      <c r="T94" s="160"/>
      <c r="U94" s="171"/>
      <c r="V94" s="172"/>
      <c r="IV94" s="38"/>
    </row>
    <row r="95" spans="1:256" s="12" customFormat="1" ht="19.5" customHeight="1" x14ac:dyDescent="0.25">
      <c r="A95" s="158"/>
      <c r="B95" s="173"/>
      <c r="C95" s="113" t="s">
        <v>359</v>
      </c>
      <c r="D95" s="169" t="s">
        <v>199</v>
      </c>
      <c r="E95" s="160"/>
      <c r="F95" s="288">
        <v>5.0000000000000001E-3</v>
      </c>
      <c r="G95" s="160" t="s">
        <v>198</v>
      </c>
      <c r="H95" s="160">
        <v>1</v>
      </c>
      <c r="I95" s="160" t="s">
        <v>184</v>
      </c>
      <c r="J95" s="160">
        <v>1</v>
      </c>
      <c r="K95" s="160"/>
      <c r="L95" s="160"/>
      <c r="M95" s="160"/>
      <c r="N95" s="160"/>
      <c r="O95" s="160"/>
      <c r="P95" s="160"/>
      <c r="Q95" s="161" t="s">
        <v>200</v>
      </c>
      <c r="R95" s="286">
        <f>ROUNDDOWN(F95*H95/J95,5)</f>
        <v>5.0000000000000001E-3</v>
      </c>
      <c r="S95" s="161" t="s">
        <v>198</v>
      </c>
      <c r="T95" s="168">
        <v>1</v>
      </c>
      <c r="U95" s="290">
        <f>ROUNDDOWN(R95*T95,4)</f>
        <v>5.0000000000000001E-3</v>
      </c>
      <c r="V95" s="172" t="s">
        <v>360</v>
      </c>
      <c r="IV95" s="38"/>
    </row>
    <row r="96" spans="1:256" s="12" customFormat="1" ht="19.5" customHeight="1" x14ac:dyDescent="0.25">
      <c r="A96" s="158"/>
      <c r="B96" s="164"/>
      <c r="C96" s="113" t="s">
        <v>355</v>
      </c>
      <c r="D96" s="169" t="s">
        <v>199</v>
      </c>
      <c r="E96" s="160"/>
      <c r="F96" s="288">
        <v>5.0000000000000001E-3</v>
      </c>
      <c r="G96" s="160" t="s">
        <v>218</v>
      </c>
      <c r="H96" s="160">
        <v>1</v>
      </c>
      <c r="I96" s="160" t="s">
        <v>184</v>
      </c>
      <c r="J96" s="160">
        <v>1</v>
      </c>
      <c r="K96" s="160"/>
      <c r="L96" s="160"/>
      <c r="M96" s="160"/>
      <c r="N96" s="160"/>
      <c r="O96" s="160"/>
      <c r="P96" s="160"/>
      <c r="Q96" s="161" t="s">
        <v>200</v>
      </c>
      <c r="R96" s="286">
        <f>ROUNDDOWN(F96*H96/J96,5)</f>
        <v>5.0000000000000001E-3</v>
      </c>
      <c r="S96" s="161" t="s">
        <v>198</v>
      </c>
      <c r="T96" s="168">
        <v>1</v>
      </c>
      <c r="U96" s="290">
        <f>ROUNDDOWN(R96*T96,4)</f>
        <v>5.0000000000000001E-3</v>
      </c>
      <c r="V96" s="172" t="s">
        <v>360</v>
      </c>
      <c r="IV96" s="38"/>
    </row>
    <row r="97" spans="1:256" s="12" customFormat="1" ht="19.5" customHeight="1" x14ac:dyDescent="0.25">
      <c r="A97" s="158"/>
      <c r="B97" s="166" t="s">
        <v>102</v>
      </c>
      <c r="C97" s="113"/>
      <c r="D97" s="169"/>
      <c r="E97" s="160"/>
      <c r="F97" s="160"/>
      <c r="G97" s="160"/>
      <c r="H97" s="160"/>
      <c r="I97" s="160"/>
      <c r="J97" s="160"/>
      <c r="K97" s="160"/>
      <c r="L97" s="160"/>
      <c r="M97" s="160"/>
      <c r="N97" s="160"/>
      <c r="O97" s="160"/>
      <c r="P97" s="160"/>
      <c r="Q97" s="160"/>
      <c r="R97" s="160"/>
      <c r="S97" s="160"/>
      <c r="T97" s="160"/>
      <c r="U97" s="171"/>
      <c r="V97" s="172"/>
      <c r="IV97" s="38"/>
    </row>
    <row r="98" spans="1:256" s="12" customFormat="1" ht="19.5" customHeight="1" x14ac:dyDescent="0.25">
      <c r="A98" s="158"/>
      <c r="B98" s="164"/>
      <c r="C98" s="113" t="s">
        <v>359</v>
      </c>
      <c r="D98" s="169" t="s">
        <v>199</v>
      </c>
      <c r="E98" s="160"/>
      <c r="F98" s="288">
        <f>U95</f>
        <v>5.0000000000000001E-3</v>
      </c>
      <c r="G98" s="160"/>
      <c r="H98" s="160"/>
      <c r="I98" s="160"/>
      <c r="J98" s="160"/>
      <c r="K98" s="160"/>
      <c r="L98" s="160"/>
      <c r="M98" s="160"/>
      <c r="N98" s="160"/>
      <c r="O98" s="160"/>
      <c r="P98" s="160"/>
      <c r="Q98" s="160"/>
      <c r="R98" s="160"/>
      <c r="S98" s="160"/>
      <c r="T98" s="160"/>
      <c r="U98" s="290">
        <f>SUM(F98:T98)</f>
        <v>5.0000000000000001E-3</v>
      </c>
      <c r="V98" s="172"/>
      <c r="IV98" s="38"/>
    </row>
    <row r="99" spans="1:256" s="12" customFormat="1" ht="19.5" customHeight="1" x14ac:dyDescent="0.25">
      <c r="A99" s="158"/>
      <c r="B99" s="164"/>
      <c r="C99" s="113" t="s">
        <v>361</v>
      </c>
      <c r="D99" s="169" t="s">
        <v>199</v>
      </c>
      <c r="E99" s="160"/>
      <c r="F99" s="288">
        <f>U96</f>
        <v>5.0000000000000001E-3</v>
      </c>
      <c r="G99" s="160"/>
      <c r="H99" s="160"/>
      <c r="I99" s="160"/>
      <c r="J99" s="160"/>
      <c r="K99" s="160"/>
      <c r="L99" s="160"/>
      <c r="M99" s="160"/>
      <c r="N99" s="160"/>
      <c r="O99" s="160"/>
      <c r="P99" s="160"/>
      <c r="Q99" s="160"/>
      <c r="R99" s="160"/>
      <c r="S99" s="160"/>
      <c r="T99" s="160"/>
      <c r="U99" s="290">
        <f>SUM(F99:T99)</f>
        <v>5.0000000000000001E-3</v>
      </c>
      <c r="V99" s="172"/>
      <c r="IV99" s="38"/>
    </row>
    <row r="100" spans="1:256" s="12" customFormat="1" ht="19.5" customHeight="1" x14ac:dyDescent="0.25">
      <c r="A100" s="158" t="s">
        <v>631</v>
      </c>
      <c r="B100" s="164" t="s">
        <v>527</v>
      </c>
      <c r="C100" s="167" t="s">
        <v>550</v>
      </c>
      <c r="D100" s="159" t="s">
        <v>357</v>
      </c>
      <c r="E100" s="160"/>
      <c r="F100" s="161" t="s">
        <v>346</v>
      </c>
      <c r="G100" s="161"/>
      <c r="H100" s="161" t="s">
        <v>358</v>
      </c>
      <c r="I100" s="161"/>
      <c r="J100" s="161" t="s">
        <v>333</v>
      </c>
      <c r="K100" s="160"/>
      <c r="L100" s="160"/>
      <c r="M100" s="160"/>
      <c r="N100" s="160"/>
      <c r="O100" s="160"/>
      <c r="P100" s="160"/>
      <c r="Q100" s="160"/>
      <c r="R100" s="160"/>
      <c r="S100" s="160"/>
      <c r="T100" s="160"/>
      <c r="U100" s="171"/>
      <c r="V100" s="172"/>
      <c r="IV100" s="38"/>
    </row>
    <row r="101" spans="1:256" s="12" customFormat="1" ht="19.5" customHeight="1" x14ac:dyDescent="0.25">
      <c r="A101" s="158"/>
      <c r="B101" s="173"/>
      <c r="C101" s="113" t="s">
        <v>552</v>
      </c>
      <c r="D101" s="169" t="s">
        <v>199</v>
      </c>
      <c r="E101" s="160"/>
      <c r="F101" s="288">
        <v>8.8000000000000005E-3</v>
      </c>
      <c r="G101" s="160" t="s">
        <v>198</v>
      </c>
      <c r="H101" s="160">
        <v>1</v>
      </c>
      <c r="I101" s="160" t="s">
        <v>184</v>
      </c>
      <c r="J101" s="160">
        <v>1</v>
      </c>
      <c r="K101" s="160"/>
      <c r="L101" s="160"/>
      <c r="M101" s="160"/>
      <c r="N101" s="160"/>
      <c r="O101" s="160"/>
      <c r="P101" s="160"/>
      <c r="Q101" s="161" t="s">
        <v>200</v>
      </c>
      <c r="R101" s="286">
        <f>ROUNDDOWN(F101*H101/J101,5)</f>
        <v>8.8000000000000005E-3</v>
      </c>
      <c r="S101" s="161" t="s">
        <v>198</v>
      </c>
      <c r="T101" s="168">
        <v>0.9</v>
      </c>
      <c r="U101" s="290">
        <f>ROUNDDOWN(R101*T101,4)</f>
        <v>7.9000000000000008E-3</v>
      </c>
      <c r="V101" s="172" t="s">
        <v>555</v>
      </c>
      <c r="IV101" s="38"/>
    </row>
    <row r="102" spans="1:256" s="12" customFormat="1" ht="19.5" customHeight="1" x14ac:dyDescent="0.25">
      <c r="A102" s="158"/>
      <c r="B102" s="164"/>
      <c r="C102" s="113" t="s">
        <v>553</v>
      </c>
      <c r="D102" s="169" t="s">
        <v>199</v>
      </c>
      <c r="E102" s="160"/>
      <c r="F102" s="288">
        <v>1.3299999999999999E-2</v>
      </c>
      <c r="G102" s="160" t="s">
        <v>218</v>
      </c>
      <c r="H102" s="160">
        <v>1</v>
      </c>
      <c r="I102" s="160" t="s">
        <v>184</v>
      </c>
      <c r="J102" s="160">
        <v>1</v>
      </c>
      <c r="K102" s="160"/>
      <c r="L102" s="160"/>
      <c r="M102" s="160"/>
      <c r="N102" s="160"/>
      <c r="O102" s="160"/>
      <c r="P102" s="160"/>
      <c r="Q102" s="161" t="s">
        <v>200</v>
      </c>
      <c r="R102" s="286">
        <f>ROUNDDOWN(F102*H102/J102,5)</f>
        <v>1.3299999999999999E-2</v>
      </c>
      <c r="S102" s="161" t="s">
        <v>198</v>
      </c>
      <c r="T102" s="168">
        <v>0.9</v>
      </c>
      <c r="U102" s="290">
        <f>ROUNDDOWN(R102*T102,4)</f>
        <v>1.1900000000000001E-2</v>
      </c>
      <c r="V102" s="172" t="s">
        <v>554</v>
      </c>
      <c r="IV102" s="38"/>
    </row>
    <row r="103" spans="1:256" s="12" customFormat="1" ht="19.5" customHeight="1" x14ac:dyDescent="0.25">
      <c r="A103" s="158"/>
      <c r="B103" s="164"/>
      <c r="C103" s="113" t="s">
        <v>355</v>
      </c>
      <c r="D103" s="169" t="s">
        <v>199</v>
      </c>
      <c r="E103" s="160"/>
      <c r="F103" s="288">
        <v>8.8000000000000005E-3</v>
      </c>
      <c r="G103" s="160" t="s">
        <v>218</v>
      </c>
      <c r="H103" s="160">
        <v>1</v>
      </c>
      <c r="I103" s="160" t="s">
        <v>184</v>
      </c>
      <c r="J103" s="160">
        <v>1</v>
      </c>
      <c r="K103" s="160"/>
      <c r="L103" s="160"/>
      <c r="M103" s="160"/>
      <c r="N103" s="160"/>
      <c r="O103" s="160"/>
      <c r="P103" s="160"/>
      <c r="Q103" s="161" t="s">
        <v>200</v>
      </c>
      <c r="R103" s="286">
        <f>ROUNDDOWN(F103*H103/J103,5)</f>
        <v>8.8000000000000005E-3</v>
      </c>
      <c r="S103" s="161" t="s">
        <v>198</v>
      </c>
      <c r="T103" s="168">
        <v>0.8</v>
      </c>
      <c r="U103" s="290">
        <f>ROUNDDOWN(R103*T103,4)</f>
        <v>7.0000000000000001E-3</v>
      </c>
      <c r="V103" s="172" t="s">
        <v>554</v>
      </c>
      <c r="IV103" s="38"/>
    </row>
    <row r="104" spans="1:256" s="12" customFormat="1" ht="19.5" customHeight="1" x14ac:dyDescent="0.25">
      <c r="A104" s="158"/>
      <c r="B104" s="166" t="s">
        <v>102</v>
      </c>
      <c r="C104" s="113"/>
      <c r="D104" s="169"/>
      <c r="E104" s="160"/>
      <c r="F104" s="160"/>
      <c r="G104" s="160"/>
      <c r="H104" s="160"/>
      <c r="I104" s="160"/>
      <c r="J104" s="160"/>
      <c r="K104" s="160"/>
      <c r="L104" s="160"/>
      <c r="M104" s="160"/>
      <c r="N104" s="160"/>
      <c r="O104" s="160"/>
      <c r="P104" s="160"/>
      <c r="Q104" s="160"/>
      <c r="R104" s="160"/>
      <c r="S104" s="160"/>
      <c r="T104" s="160"/>
      <c r="U104" s="171"/>
      <c r="V104" s="172"/>
      <c r="IV104" s="38"/>
    </row>
    <row r="105" spans="1:256" s="12" customFormat="1" ht="19.5" customHeight="1" x14ac:dyDescent="0.25">
      <c r="A105" s="158"/>
      <c r="B105" s="164"/>
      <c r="C105" s="113" t="s">
        <v>551</v>
      </c>
      <c r="D105" s="169" t="s">
        <v>199</v>
      </c>
      <c r="E105" s="160"/>
      <c r="F105" s="288">
        <f>U101</f>
        <v>7.9000000000000008E-3</v>
      </c>
      <c r="G105" s="160"/>
      <c r="H105" s="160"/>
      <c r="I105" s="160"/>
      <c r="J105" s="160"/>
      <c r="K105" s="160"/>
      <c r="L105" s="160"/>
      <c r="M105" s="160"/>
      <c r="N105" s="160"/>
      <c r="O105" s="160"/>
      <c r="P105" s="160"/>
      <c r="Q105" s="160"/>
      <c r="R105" s="160"/>
      <c r="S105" s="160"/>
      <c r="T105" s="160"/>
      <c r="U105" s="290">
        <f>SUM(F105:T105)</f>
        <v>7.9000000000000008E-3</v>
      </c>
      <c r="V105" s="172"/>
      <c r="IV105" s="38"/>
    </row>
    <row r="106" spans="1:256" s="12" customFormat="1" ht="19.5" customHeight="1" x14ac:dyDescent="0.25">
      <c r="A106" s="158"/>
      <c r="B106" s="164"/>
      <c r="C106" s="113" t="s">
        <v>359</v>
      </c>
      <c r="D106" s="169" t="s">
        <v>199</v>
      </c>
      <c r="E106" s="160"/>
      <c r="F106" s="288">
        <f>U102</f>
        <v>1.1900000000000001E-2</v>
      </c>
      <c r="G106" s="160"/>
      <c r="H106" s="160"/>
      <c r="I106" s="160"/>
      <c r="J106" s="160"/>
      <c r="K106" s="160"/>
      <c r="L106" s="160"/>
      <c r="M106" s="160"/>
      <c r="N106" s="160"/>
      <c r="O106" s="160"/>
      <c r="P106" s="160"/>
      <c r="Q106" s="160"/>
      <c r="R106" s="160"/>
      <c r="S106" s="160"/>
      <c r="T106" s="160"/>
      <c r="U106" s="290">
        <f>SUM(F106:T106)</f>
        <v>1.1900000000000001E-2</v>
      </c>
      <c r="V106" s="172"/>
      <c r="IV106" s="38"/>
    </row>
    <row r="107" spans="1:256" s="12" customFormat="1" ht="19.5" customHeight="1" x14ac:dyDescent="0.25">
      <c r="A107" s="158"/>
      <c r="B107" s="164"/>
      <c r="C107" s="113" t="s">
        <v>355</v>
      </c>
      <c r="D107" s="169" t="s">
        <v>199</v>
      </c>
      <c r="E107" s="160"/>
      <c r="F107" s="288">
        <f>U103</f>
        <v>7.0000000000000001E-3</v>
      </c>
      <c r="G107" s="160"/>
      <c r="H107" s="160"/>
      <c r="I107" s="160"/>
      <c r="J107" s="160"/>
      <c r="K107" s="160"/>
      <c r="L107" s="160"/>
      <c r="M107" s="160"/>
      <c r="N107" s="160"/>
      <c r="O107" s="160"/>
      <c r="P107" s="160"/>
      <c r="Q107" s="160"/>
      <c r="R107" s="160"/>
      <c r="S107" s="160"/>
      <c r="T107" s="160"/>
      <c r="U107" s="290">
        <f>SUM(F107:T107)</f>
        <v>7.0000000000000001E-3</v>
      </c>
      <c r="V107" s="172"/>
      <c r="IV107" s="38"/>
    </row>
    <row r="108" spans="1:256" s="12" customFormat="1" ht="19.5" customHeight="1" x14ac:dyDescent="0.25">
      <c r="A108" s="158" t="s">
        <v>632</v>
      </c>
      <c r="B108" s="173" t="s">
        <v>572</v>
      </c>
      <c r="C108" s="113" t="s">
        <v>556</v>
      </c>
      <c r="D108" s="169"/>
      <c r="E108" s="160"/>
      <c r="F108" s="174" t="s">
        <v>323</v>
      </c>
      <c r="G108" s="160"/>
      <c r="H108" s="175" t="s">
        <v>510</v>
      </c>
      <c r="I108" s="160"/>
      <c r="J108" s="160"/>
      <c r="K108" s="160"/>
      <c r="L108" s="160"/>
      <c r="M108" s="160"/>
      <c r="N108" s="160"/>
      <c r="O108" s="160"/>
      <c r="P108" s="160"/>
      <c r="Q108" s="160"/>
      <c r="R108" s="160"/>
      <c r="S108" s="160"/>
      <c r="T108" s="160"/>
      <c r="U108" s="171"/>
      <c r="V108" s="172"/>
      <c r="IV108" s="38"/>
    </row>
    <row r="109" spans="1:256" s="12" customFormat="1" ht="19.5" customHeight="1" x14ac:dyDescent="0.25">
      <c r="A109" s="158"/>
      <c r="B109" s="164"/>
      <c r="C109" s="113" t="s">
        <v>558</v>
      </c>
      <c r="D109" s="159" t="s">
        <v>562</v>
      </c>
      <c r="E109" s="161"/>
      <c r="F109" s="287">
        <v>1</v>
      </c>
      <c r="G109" s="161" t="s">
        <v>198</v>
      </c>
      <c r="H109" s="161">
        <v>1</v>
      </c>
      <c r="I109" s="161"/>
      <c r="J109" s="161"/>
      <c r="K109" s="161"/>
      <c r="L109" s="161"/>
      <c r="M109" s="161"/>
      <c r="N109" s="161"/>
      <c r="O109" s="161"/>
      <c r="P109" s="161"/>
      <c r="Q109" s="161" t="s">
        <v>200</v>
      </c>
      <c r="R109" s="287">
        <f>F109*H109</f>
        <v>1</v>
      </c>
      <c r="S109" s="161" t="s">
        <v>198</v>
      </c>
      <c r="T109" s="168">
        <v>1</v>
      </c>
      <c r="U109" s="290">
        <f>ROUNDDOWN(R109*T109,5)</f>
        <v>1</v>
      </c>
      <c r="V109" s="163" t="s">
        <v>581</v>
      </c>
      <c r="IV109" s="38"/>
    </row>
    <row r="110" spans="1:256" s="10" customFormat="1" ht="19.5" customHeight="1" x14ac:dyDescent="0.3">
      <c r="A110" s="158"/>
      <c r="B110" s="166" t="s">
        <v>102</v>
      </c>
      <c r="C110" s="113"/>
      <c r="D110" s="159"/>
      <c r="E110" s="161"/>
      <c r="F110" s="161"/>
      <c r="G110" s="161"/>
      <c r="H110" s="161"/>
      <c r="I110" s="161"/>
      <c r="J110" s="161"/>
      <c r="K110" s="161"/>
      <c r="L110" s="161"/>
      <c r="M110" s="161"/>
      <c r="N110" s="161"/>
      <c r="O110" s="161"/>
      <c r="P110" s="161"/>
      <c r="Q110" s="161"/>
      <c r="R110" s="161"/>
      <c r="S110" s="161"/>
      <c r="T110" s="161"/>
      <c r="U110" s="162"/>
      <c r="V110" s="163"/>
      <c r="IV110" s="37"/>
    </row>
    <row r="111" spans="1:256" s="12" customFormat="1" ht="19.5" customHeight="1" x14ac:dyDescent="0.25">
      <c r="A111" s="158"/>
      <c r="B111" s="164"/>
      <c r="C111" s="113" t="s">
        <v>558</v>
      </c>
      <c r="D111" s="159" t="s">
        <v>562</v>
      </c>
      <c r="E111" s="161"/>
      <c r="F111" s="287">
        <f>U109</f>
        <v>1</v>
      </c>
      <c r="G111" s="161"/>
      <c r="H111" s="161"/>
      <c r="I111" s="161"/>
      <c r="J111" s="161"/>
      <c r="K111" s="161"/>
      <c r="L111" s="161"/>
      <c r="M111" s="161"/>
      <c r="N111" s="161"/>
      <c r="O111" s="161"/>
      <c r="P111" s="161"/>
      <c r="Q111" s="161"/>
      <c r="R111" s="161"/>
      <c r="S111" s="161"/>
      <c r="T111" s="161"/>
      <c r="U111" s="290">
        <f>SUM(F111:T111)</f>
        <v>1</v>
      </c>
      <c r="V111" s="163"/>
      <c r="IV111" s="38"/>
    </row>
    <row r="112" spans="1:256" s="12" customFormat="1" ht="19.5" customHeight="1" x14ac:dyDescent="0.25">
      <c r="A112" s="158" t="s">
        <v>746</v>
      </c>
      <c r="B112" s="173" t="s">
        <v>559</v>
      </c>
      <c r="C112" s="113" t="s">
        <v>560</v>
      </c>
      <c r="D112" s="169"/>
      <c r="E112" s="160"/>
      <c r="F112" s="174" t="s">
        <v>323</v>
      </c>
      <c r="G112" s="160"/>
      <c r="H112" s="175" t="s">
        <v>565</v>
      </c>
      <c r="I112" s="160"/>
      <c r="J112" s="160"/>
      <c r="K112" s="160"/>
      <c r="L112" s="160"/>
      <c r="M112" s="160"/>
      <c r="N112" s="160"/>
      <c r="O112" s="160"/>
      <c r="P112" s="160"/>
      <c r="Q112" s="160"/>
      <c r="R112" s="160"/>
      <c r="S112" s="160"/>
      <c r="T112" s="160"/>
      <c r="U112" s="171"/>
      <c r="V112" s="172"/>
      <c r="IV112" s="38"/>
    </row>
    <row r="113" spans="1:256" s="12" customFormat="1" ht="19.5" customHeight="1" x14ac:dyDescent="0.25">
      <c r="A113" s="158"/>
      <c r="B113" s="164"/>
      <c r="C113" s="113" t="s">
        <v>558</v>
      </c>
      <c r="D113" s="159" t="s">
        <v>563</v>
      </c>
      <c r="E113" s="161"/>
      <c r="F113" s="287">
        <v>1</v>
      </c>
      <c r="G113" s="161" t="s">
        <v>198</v>
      </c>
      <c r="H113" s="161">
        <v>1</v>
      </c>
      <c r="I113" s="161"/>
      <c r="J113" s="161"/>
      <c r="K113" s="161"/>
      <c r="L113" s="161"/>
      <c r="M113" s="161"/>
      <c r="N113" s="161"/>
      <c r="O113" s="161"/>
      <c r="P113" s="161"/>
      <c r="Q113" s="161" t="s">
        <v>200</v>
      </c>
      <c r="R113" s="287">
        <f>F113*H113</f>
        <v>1</v>
      </c>
      <c r="S113" s="161" t="s">
        <v>198</v>
      </c>
      <c r="T113" s="168">
        <v>1</v>
      </c>
      <c r="U113" s="290">
        <f>ROUNDDOWN(R113*T113,5)</f>
        <v>1</v>
      </c>
      <c r="V113" s="163" t="s">
        <v>582</v>
      </c>
      <c r="IV113" s="38"/>
    </row>
    <row r="114" spans="1:256" s="12" customFormat="1" ht="19.5" customHeight="1" x14ac:dyDescent="0.25">
      <c r="A114" s="158"/>
      <c r="B114" s="166" t="s">
        <v>102</v>
      </c>
      <c r="C114" s="113"/>
      <c r="D114" s="159"/>
      <c r="E114" s="161"/>
      <c r="F114" s="161"/>
      <c r="G114" s="161"/>
      <c r="H114" s="161"/>
      <c r="I114" s="161"/>
      <c r="J114" s="161"/>
      <c r="K114" s="161"/>
      <c r="L114" s="161"/>
      <c r="M114" s="161"/>
      <c r="N114" s="161"/>
      <c r="O114" s="161"/>
      <c r="P114" s="161"/>
      <c r="Q114" s="161"/>
      <c r="R114" s="161"/>
      <c r="S114" s="161"/>
      <c r="T114" s="161"/>
      <c r="U114" s="162"/>
      <c r="V114" s="163"/>
      <c r="IV114" s="38"/>
    </row>
    <row r="115" spans="1:256" s="12" customFormat="1" ht="19.5" customHeight="1" x14ac:dyDescent="0.25">
      <c r="A115" s="158"/>
      <c r="B115" s="768"/>
      <c r="C115" s="770" t="s">
        <v>561</v>
      </c>
      <c r="D115" s="771" t="s">
        <v>563</v>
      </c>
      <c r="E115" s="772"/>
      <c r="F115" s="773">
        <f>U113</f>
        <v>1</v>
      </c>
      <c r="G115" s="772"/>
      <c r="H115" s="772"/>
      <c r="I115" s="772"/>
      <c r="J115" s="772"/>
      <c r="K115" s="772"/>
      <c r="L115" s="772"/>
      <c r="M115" s="772"/>
      <c r="N115" s="772"/>
      <c r="O115" s="772"/>
      <c r="P115" s="772"/>
      <c r="Q115" s="772"/>
      <c r="R115" s="772"/>
      <c r="S115" s="772"/>
      <c r="T115" s="772"/>
      <c r="U115" s="774">
        <f>SUM(F115:T115)</f>
        <v>1</v>
      </c>
      <c r="V115" s="775"/>
      <c r="IV115" s="38"/>
    </row>
    <row r="116" spans="1:256" s="12" customFormat="1" ht="19.5" customHeight="1" x14ac:dyDescent="0.25">
      <c r="A116" s="158"/>
      <c r="B116" s="179"/>
      <c r="C116" s="113"/>
      <c r="D116" s="159"/>
      <c r="E116" s="760"/>
      <c r="F116" s="287"/>
      <c r="G116" s="161"/>
      <c r="H116" s="161"/>
      <c r="I116" s="161"/>
      <c r="J116" s="161"/>
      <c r="K116" s="161"/>
      <c r="L116" s="161"/>
      <c r="M116" s="161"/>
      <c r="N116" s="161"/>
      <c r="O116" s="161"/>
      <c r="P116" s="161"/>
      <c r="Q116" s="161"/>
      <c r="R116" s="161"/>
      <c r="S116" s="161"/>
      <c r="T116" s="761"/>
      <c r="U116" s="290"/>
      <c r="V116" s="163"/>
      <c r="IV116" s="38"/>
    </row>
    <row r="117" spans="1:256" s="12" customFormat="1" ht="19.5" customHeight="1" x14ac:dyDescent="0.25">
      <c r="A117" s="158"/>
      <c r="B117" s="769"/>
      <c r="C117" s="113"/>
      <c r="D117" s="159"/>
      <c r="E117" s="760"/>
      <c r="F117" s="287"/>
      <c r="G117" s="161"/>
      <c r="H117" s="161"/>
      <c r="I117" s="161"/>
      <c r="J117" s="161"/>
      <c r="K117" s="161"/>
      <c r="L117" s="161"/>
      <c r="M117" s="161"/>
      <c r="N117" s="161"/>
      <c r="O117" s="161"/>
      <c r="P117" s="161"/>
      <c r="Q117" s="161"/>
      <c r="R117" s="161"/>
      <c r="S117" s="161"/>
      <c r="T117" s="761"/>
      <c r="U117" s="290"/>
      <c r="V117" s="163"/>
      <c r="IV117" s="38"/>
    </row>
    <row r="118" spans="1:256" s="12" customFormat="1" ht="19.5" customHeight="1" x14ac:dyDescent="0.25">
      <c r="A118" s="158"/>
      <c r="B118" s="179"/>
      <c r="C118" s="113"/>
      <c r="D118" s="159"/>
      <c r="E118" s="760"/>
      <c r="F118" s="287"/>
      <c r="G118" s="161"/>
      <c r="H118" s="161"/>
      <c r="I118" s="161"/>
      <c r="J118" s="161"/>
      <c r="K118" s="161"/>
      <c r="L118" s="161"/>
      <c r="M118" s="161"/>
      <c r="N118" s="161"/>
      <c r="O118" s="161"/>
      <c r="P118" s="161"/>
      <c r="Q118" s="161"/>
      <c r="R118" s="161"/>
      <c r="S118" s="161"/>
      <c r="T118" s="761"/>
      <c r="U118" s="290"/>
      <c r="V118" s="757"/>
      <c r="IV118" s="38"/>
    </row>
    <row r="119" spans="1:256" s="12" customFormat="1" ht="19.5" customHeight="1" x14ac:dyDescent="0.25">
      <c r="A119" s="158"/>
      <c r="B119" s="179"/>
      <c r="C119" s="113"/>
      <c r="D119" s="159"/>
      <c r="E119" s="760"/>
      <c r="F119" s="287"/>
      <c r="G119" s="161"/>
      <c r="H119" s="161"/>
      <c r="I119" s="161"/>
      <c r="J119" s="161"/>
      <c r="K119" s="161"/>
      <c r="L119" s="161"/>
      <c r="M119" s="161"/>
      <c r="N119" s="161"/>
      <c r="O119" s="161"/>
      <c r="P119" s="161"/>
      <c r="Q119" s="161"/>
      <c r="R119" s="161"/>
      <c r="S119" s="161"/>
      <c r="T119" s="761"/>
      <c r="U119" s="290"/>
      <c r="V119" s="757"/>
      <c r="IV119" s="38"/>
    </row>
    <row r="120" spans="1:256" s="12" customFormat="1" ht="19.5" customHeight="1" x14ac:dyDescent="0.25">
      <c r="A120" s="158"/>
      <c r="B120" s="179"/>
      <c r="C120" s="113"/>
      <c r="D120" s="159"/>
      <c r="E120" s="760"/>
      <c r="F120" s="287"/>
      <c r="G120" s="161"/>
      <c r="H120" s="161"/>
      <c r="I120" s="161"/>
      <c r="J120" s="161"/>
      <c r="K120" s="161"/>
      <c r="L120" s="161"/>
      <c r="M120" s="161"/>
      <c r="N120" s="161"/>
      <c r="O120" s="161"/>
      <c r="P120" s="161"/>
      <c r="Q120" s="161"/>
      <c r="R120" s="161"/>
      <c r="S120" s="161"/>
      <c r="T120" s="761"/>
      <c r="U120" s="290"/>
      <c r="V120" s="757"/>
      <c r="IV120" s="38"/>
    </row>
    <row r="121" spans="1:256" s="12" customFormat="1" ht="19.5" customHeight="1" x14ac:dyDescent="0.25">
      <c r="A121" s="158"/>
      <c r="B121" s="179"/>
      <c r="C121" s="113"/>
      <c r="D121" s="159"/>
      <c r="E121" s="760"/>
      <c r="F121" s="287"/>
      <c r="G121" s="161"/>
      <c r="H121" s="161"/>
      <c r="I121" s="161"/>
      <c r="J121" s="161"/>
      <c r="K121" s="161"/>
      <c r="L121" s="161"/>
      <c r="M121" s="161"/>
      <c r="N121" s="161"/>
      <c r="O121" s="161"/>
      <c r="P121" s="161"/>
      <c r="Q121" s="161"/>
      <c r="R121" s="161"/>
      <c r="S121" s="161"/>
      <c r="T121" s="761"/>
      <c r="U121" s="290"/>
      <c r="V121" s="757"/>
      <c r="IV121" s="38"/>
    </row>
    <row r="122" spans="1:256" s="12" customFormat="1" ht="19.5" customHeight="1" x14ac:dyDescent="0.25">
      <c r="A122" s="766"/>
      <c r="B122" s="767"/>
      <c r="C122" s="268"/>
      <c r="D122" s="269"/>
      <c r="E122" s="762"/>
      <c r="F122" s="289"/>
      <c r="G122" s="270"/>
      <c r="H122" s="270"/>
      <c r="I122" s="270"/>
      <c r="J122" s="270"/>
      <c r="K122" s="270"/>
      <c r="L122" s="270"/>
      <c r="M122" s="270"/>
      <c r="N122" s="270"/>
      <c r="O122" s="270"/>
      <c r="P122" s="270"/>
      <c r="Q122" s="270"/>
      <c r="R122" s="270"/>
      <c r="S122" s="270"/>
      <c r="T122" s="763"/>
      <c r="U122" s="291"/>
      <c r="V122" s="758"/>
      <c r="IV122" s="38"/>
    </row>
  </sheetData>
  <mergeCells count="7">
    <mergeCell ref="E83:T83"/>
    <mergeCell ref="A1:V1"/>
    <mergeCell ref="A2:V2"/>
    <mergeCell ref="A3:B3"/>
    <mergeCell ref="E3:T3"/>
    <mergeCell ref="A43:B43"/>
    <mergeCell ref="E43:T43"/>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6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IQ45"/>
  <sheetViews>
    <sheetView view="pageBreakPreview" zoomScale="80" zoomScaleNormal="80" zoomScaleSheetLayoutView="80" workbookViewId="0">
      <selection sqref="A1:P1"/>
    </sheetView>
  </sheetViews>
  <sheetFormatPr defaultColWidth="7.75" defaultRowHeight="19.5" x14ac:dyDescent="0.35"/>
  <cols>
    <col min="1" max="1" width="5.125" style="1" customWidth="1"/>
    <col min="2" max="2" width="32.5" style="3" customWidth="1"/>
    <col min="3" max="3" width="31.25" style="4" customWidth="1"/>
    <col min="4" max="4" width="6.75" style="4" customWidth="1"/>
    <col min="5" max="5" width="11.75" style="1" customWidth="1"/>
    <col min="6" max="6" width="10.5" style="1" customWidth="1"/>
    <col min="7" max="7" width="11.75" style="1" customWidth="1"/>
    <col min="8" max="8" width="10.5" style="281" customWidth="1"/>
    <col min="9" max="9" width="11.75" style="1" customWidth="1"/>
    <col min="10" max="10" width="10.5" style="281" customWidth="1"/>
    <col min="11" max="11" width="11.75" style="1" customWidth="1"/>
    <col min="12" max="12" width="10.5" style="281" customWidth="1"/>
    <col min="13" max="13" width="11.75" style="1" customWidth="1"/>
    <col min="14" max="14" width="10.5" style="4" customWidth="1"/>
    <col min="15" max="15" width="12.25" style="1" customWidth="1"/>
    <col min="16" max="16" width="9.25" style="1" customWidth="1"/>
    <col min="17" max="249" width="7.75" style="1"/>
    <col min="250" max="16384" width="7.75" style="2"/>
  </cols>
  <sheetData>
    <row r="1" spans="1:251" ht="45" customHeight="1" x14ac:dyDescent="0.35">
      <c r="A1" s="643" t="s">
        <v>791</v>
      </c>
      <c r="B1" s="643"/>
      <c r="C1" s="643"/>
      <c r="D1" s="643"/>
      <c r="E1" s="643"/>
      <c r="F1" s="643"/>
      <c r="G1" s="643"/>
      <c r="H1" s="643"/>
      <c r="I1" s="643"/>
      <c r="J1" s="643"/>
      <c r="K1" s="643"/>
      <c r="L1" s="643"/>
      <c r="M1" s="643"/>
      <c r="N1" s="643"/>
      <c r="O1" s="643"/>
      <c r="P1" s="643"/>
    </row>
    <row r="2" spans="1:251" ht="22.5" customHeight="1" x14ac:dyDescent="0.35">
      <c r="A2" s="644" t="str">
        <f>갑지!B6</f>
        <v>□ 사  업  명 : 동양중학교 진입로 도로열선 관급자재 구매설치</v>
      </c>
      <c r="B2" s="644"/>
      <c r="C2" s="644"/>
      <c r="D2" s="644"/>
      <c r="E2" s="644"/>
      <c r="F2" s="644"/>
      <c r="G2" s="644"/>
      <c r="H2" s="644"/>
      <c r="I2" s="644"/>
      <c r="J2" s="644"/>
      <c r="K2" s="644"/>
      <c r="L2" s="644"/>
      <c r="M2" s="644"/>
      <c r="N2" s="644"/>
    </row>
    <row r="3" spans="1:251" s="1" customFormat="1" ht="24" customHeight="1" x14ac:dyDescent="0.35">
      <c r="A3" s="658" t="s">
        <v>291</v>
      </c>
      <c r="B3" s="650" t="s">
        <v>34</v>
      </c>
      <c r="C3" s="652" t="s">
        <v>311</v>
      </c>
      <c r="D3" s="654" t="s">
        <v>183</v>
      </c>
      <c r="E3" s="654" t="s">
        <v>306</v>
      </c>
      <c r="F3" s="654"/>
      <c r="G3" s="654" t="s">
        <v>98</v>
      </c>
      <c r="H3" s="654"/>
      <c r="I3" s="654" t="s">
        <v>100</v>
      </c>
      <c r="J3" s="654"/>
      <c r="K3" s="654" t="s">
        <v>307</v>
      </c>
      <c r="L3" s="654"/>
      <c r="M3" s="654" t="s">
        <v>308</v>
      </c>
      <c r="N3" s="654"/>
      <c r="O3" s="656" t="s">
        <v>106</v>
      </c>
      <c r="P3" s="648" t="s">
        <v>313</v>
      </c>
      <c r="IQ3" s="2"/>
    </row>
    <row r="4" spans="1:251" s="1" customFormat="1" ht="24" customHeight="1" x14ac:dyDescent="0.35">
      <c r="A4" s="659"/>
      <c r="B4" s="651"/>
      <c r="C4" s="653"/>
      <c r="D4" s="655"/>
      <c r="E4" s="183" t="s">
        <v>305</v>
      </c>
      <c r="F4" s="183" t="s">
        <v>304</v>
      </c>
      <c r="G4" s="183" t="s">
        <v>305</v>
      </c>
      <c r="H4" s="183" t="s">
        <v>304</v>
      </c>
      <c r="I4" s="183" t="s">
        <v>305</v>
      </c>
      <c r="J4" s="183" t="s">
        <v>304</v>
      </c>
      <c r="K4" s="183" t="s">
        <v>305</v>
      </c>
      <c r="L4" s="183" t="s">
        <v>304</v>
      </c>
      <c r="M4" s="183" t="s">
        <v>305</v>
      </c>
      <c r="N4" s="183" t="s">
        <v>304</v>
      </c>
      <c r="O4" s="657"/>
      <c r="P4" s="649"/>
      <c r="IQ4" s="2"/>
    </row>
    <row r="5" spans="1:251" s="1" customFormat="1" ht="24.75" customHeight="1" x14ac:dyDescent="0.35">
      <c r="A5" s="104">
        <v>1</v>
      </c>
      <c r="B5" s="108" t="s">
        <v>591</v>
      </c>
      <c r="C5" s="110" t="s">
        <v>471</v>
      </c>
      <c r="D5" s="106" t="s">
        <v>182</v>
      </c>
      <c r="E5" s="111"/>
      <c r="F5" s="285" t="s">
        <v>217</v>
      </c>
      <c r="G5" s="111">
        <v>22000</v>
      </c>
      <c r="H5" s="280">
        <v>1086</v>
      </c>
      <c r="I5" s="111">
        <v>30000</v>
      </c>
      <c r="J5" s="282">
        <v>1182</v>
      </c>
      <c r="K5" s="111"/>
      <c r="L5" s="280" t="s">
        <v>217</v>
      </c>
      <c r="M5" s="111">
        <v>14100</v>
      </c>
      <c r="N5" s="283" t="s">
        <v>310</v>
      </c>
      <c r="O5" s="112">
        <f t="shared" ref="O5:O10" si="0">MIN(E5,G5,I5,K5,M5)</f>
        <v>14100</v>
      </c>
      <c r="P5" s="284" t="s">
        <v>217</v>
      </c>
      <c r="IP5" s="2"/>
    </row>
    <row r="6" spans="1:251" s="1" customFormat="1" ht="24.75" customHeight="1" x14ac:dyDescent="0.35">
      <c r="A6" s="104">
        <v>2</v>
      </c>
      <c r="B6" s="108" t="s">
        <v>566</v>
      </c>
      <c r="C6" s="110" t="s">
        <v>393</v>
      </c>
      <c r="D6" s="106" t="s">
        <v>177</v>
      </c>
      <c r="E6" s="111"/>
      <c r="F6" s="285" t="s">
        <v>217</v>
      </c>
      <c r="G6" s="111">
        <v>200000</v>
      </c>
      <c r="H6" s="280">
        <v>1087</v>
      </c>
      <c r="I6" s="111">
        <v>150000</v>
      </c>
      <c r="J6" s="282">
        <v>1182</v>
      </c>
      <c r="K6" s="111"/>
      <c r="L6" s="280" t="s">
        <v>217</v>
      </c>
      <c r="M6" s="111">
        <v>65000</v>
      </c>
      <c r="N6" s="283" t="s">
        <v>310</v>
      </c>
      <c r="O6" s="112">
        <f t="shared" si="0"/>
        <v>65000</v>
      </c>
      <c r="P6" s="284" t="s">
        <v>217</v>
      </c>
      <c r="IP6" s="2"/>
    </row>
    <row r="7" spans="1:251" s="250" customFormat="1" ht="24.75" customHeight="1" x14ac:dyDescent="0.35">
      <c r="A7" s="412">
        <v>3</v>
      </c>
      <c r="B7" s="366" t="s">
        <v>298</v>
      </c>
      <c r="C7" s="413" t="s">
        <v>300</v>
      </c>
      <c r="D7" s="414" t="s">
        <v>182</v>
      </c>
      <c r="E7" s="415">
        <v>1239</v>
      </c>
      <c r="F7" s="416" t="s">
        <v>612</v>
      </c>
      <c r="G7" s="415">
        <v>1485</v>
      </c>
      <c r="H7" s="417">
        <v>1075</v>
      </c>
      <c r="I7" s="415">
        <v>1344</v>
      </c>
      <c r="J7" s="418">
        <v>1168</v>
      </c>
      <c r="K7" s="415"/>
      <c r="L7" s="417" t="s">
        <v>217</v>
      </c>
      <c r="M7" s="415"/>
      <c r="N7" s="419"/>
      <c r="O7" s="420">
        <f t="shared" si="0"/>
        <v>1239</v>
      </c>
      <c r="P7" s="421" t="s">
        <v>217</v>
      </c>
      <c r="IQ7" s="422"/>
    </row>
    <row r="8" spans="1:251" s="250" customFormat="1" ht="24.75" customHeight="1" x14ac:dyDescent="0.35">
      <c r="A8" s="412">
        <v>4</v>
      </c>
      <c r="B8" s="366" t="s">
        <v>114</v>
      </c>
      <c r="C8" s="413" t="s">
        <v>301</v>
      </c>
      <c r="D8" s="414" t="s">
        <v>182</v>
      </c>
      <c r="E8" s="415"/>
      <c r="F8" s="423" t="s">
        <v>217</v>
      </c>
      <c r="G8" s="415">
        <v>1000</v>
      </c>
      <c r="H8" s="417">
        <v>1101</v>
      </c>
      <c r="I8" s="415">
        <v>1265</v>
      </c>
      <c r="J8" s="418">
        <v>1204</v>
      </c>
      <c r="K8" s="415"/>
      <c r="L8" s="417" t="s">
        <v>217</v>
      </c>
      <c r="M8" s="415"/>
      <c r="N8" s="419"/>
      <c r="O8" s="420">
        <f t="shared" si="0"/>
        <v>1000</v>
      </c>
      <c r="P8" s="421" t="s">
        <v>217</v>
      </c>
      <c r="IQ8" s="422"/>
    </row>
    <row r="9" spans="1:251" s="250" customFormat="1" ht="24.75" customHeight="1" x14ac:dyDescent="0.35">
      <c r="A9" s="412">
        <v>5</v>
      </c>
      <c r="B9" s="366" t="s">
        <v>12</v>
      </c>
      <c r="C9" s="413" t="s">
        <v>745</v>
      </c>
      <c r="D9" s="414" t="s">
        <v>182</v>
      </c>
      <c r="E9" s="415"/>
      <c r="F9" s="423" t="s">
        <v>217</v>
      </c>
      <c r="G9" s="415">
        <v>1450</v>
      </c>
      <c r="H9" s="417">
        <v>1106</v>
      </c>
      <c r="I9" s="415"/>
      <c r="J9" s="418" t="s">
        <v>217</v>
      </c>
      <c r="K9" s="415"/>
      <c r="L9" s="417" t="s">
        <v>217</v>
      </c>
      <c r="M9" s="415"/>
      <c r="N9" s="419"/>
      <c r="O9" s="420">
        <f t="shared" si="0"/>
        <v>1450</v>
      </c>
      <c r="P9" s="421" t="s">
        <v>217</v>
      </c>
      <c r="IQ9" s="422"/>
    </row>
    <row r="10" spans="1:251" s="250" customFormat="1" ht="24.75" customHeight="1" x14ac:dyDescent="0.35">
      <c r="A10" s="412">
        <v>6</v>
      </c>
      <c r="B10" s="366" t="s">
        <v>442</v>
      </c>
      <c r="C10" s="413" t="s">
        <v>455</v>
      </c>
      <c r="D10" s="414" t="s">
        <v>177</v>
      </c>
      <c r="E10" s="415"/>
      <c r="F10" s="423" t="s">
        <v>217</v>
      </c>
      <c r="G10" s="415">
        <v>1600000</v>
      </c>
      <c r="H10" s="417">
        <v>1086</v>
      </c>
      <c r="I10" s="415">
        <v>1500000</v>
      </c>
      <c r="J10" s="418">
        <v>1182</v>
      </c>
      <c r="K10" s="415"/>
      <c r="L10" s="417" t="s">
        <v>217</v>
      </c>
      <c r="M10" s="415">
        <v>1200000</v>
      </c>
      <c r="N10" s="419" t="s">
        <v>310</v>
      </c>
      <c r="O10" s="420">
        <f t="shared" si="0"/>
        <v>1200000</v>
      </c>
      <c r="P10" s="421" t="s">
        <v>217</v>
      </c>
      <c r="IQ10" s="422"/>
    </row>
    <row r="11" spans="1:251" s="250" customFormat="1" ht="24.75" customHeight="1" x14ac:dyDescent="0.35">
      <c r="A11" s="412">
        <v>7</v>
      </c>
      <c r="B11" s="366" t="s">
        <v>443</v>
      </c>
      <c r="C11" s="413" t="s">
        <v>456</v>
      </c>
      <c r="D11" s="414" t="s">
        <v>177</v>
      </c>
      <c r="E11" s="415"/>
      <c r="F11" s="423" t="s">
        <v>217</v>
      </c>
      <c r="G11" s="415"/>
      <c r="H11" s="417"/>
      <c r="I11" s="415">
        <v>2000000</v>
      </c>
      <c r="J11" s="418">
        <v>1182</v>
      </c>
      <c r="K11" s="415"/>
      <c r="L11" s="417" t="s">
        <v>217</v>
      </c>
      <c r="M11" s="415">
        <v>1300000</v>
      </c>
      <c r="N11" s="419" t="s">
        <v>310</v>
      </c>
      <c r="O11" s="420">
        <f t="shared" ref="O11" si="1">MIN(E11,G11,I11,K11,M11)</f>
        <v>1300000</v>
      </c>
      <c r="P11" s="421" t="s">
        <v>217</v>
      </c>
      <c r="IQ11" s="422"/>
    </row>
    <row r="12" spans="1:251" s="250" customFormat="1" ht="24.75" customHeight="1" x14ac:dyDescent="0.35">
      <c r="A12" s="412">
        <v>8</v>
      </c>
      <c r="B12" s="366" t="s">
        <v>661</v>
      </c>
      <c r="C12" s="366" t="s">
        <v>758</v>
      </c>
      <c r="D12" s="414" t="s">
        <v>193</v>
      </c>
      <c r="E12" s="415"/>
      <c r="F12" s="423" t="s">
        <v>217</v>
      </c>
      <c r="G12" s="415"/>
      <c r="H12" s="417" t="s">
        <v>217</v>
      </c>
      <c r="I12" s="415"/>
      <c r="J12" s="418" t="s">
        <v>217</v>
      </c>
      <c r="K12" s="415"/>
      <c r="L12" s="417" t="s">
        <v>217</v>
      </c>
      <c r="M12" s="415">
        <v>2400000</v>
      </c>
      <c r="N12" s="419" t="s">
        <v>310</v>
      </c>
      <c r="O12" s="420">
        <f t="shared" ref="O12" si="2">MIN(E12,G12,I12,K12,M12)</f>
        <v>2400000</v>
      </c>
      <c r="P12" s="421" t="s">
        <v>217</v>
      </c>
      <c r="IQ12" s="422"/>
    </row>
    <row r="13" spans="1:251" s="250" customFormat="1" ht="24.75" customHeight="1" x14ac:dyDescent="0.35">
      <c r="A13" s="412">
        <v>9</v>
      </c>
      <c r="B13" s="366" t="s">
        <v>662</v>
      </c>
      <c r="C13" s="366" t="s">
        <v>756</v>
      </c>
      <c r="D13" s="414" t="s">
        <v>193</v>
      </c>
      <c r="E13" s="415"/>
      <c r="F13" s="423" t="s">
        <v>217</v>
      </c>
      <c r="G13" s="415"/>
      <c r="H13" s="417" t="s">
        <v>217</v>
      </c>
      <c r="I13" s="415"/>
      <c r="J13" s="418" t="s">
        <v>217</v>
      </c>
      <c r="K13" s="415"/>
      <c r="L13" s="417" t="s">
        <v>217</v>
      </c>
      <c r="M13" s="415">
        <v>2200000</v>
      </c>
      <c r="N13" s="419" t="s">
        <v>310</v>
      </c>
      <c r="O13" s="420">
        <f t="shared" ref="O13" si="3">MIN(E13,G13,I13,K13,M13)</f>
        <v>2200000</v>
      </c>
      <c r="P13" s="421" t="s">
        <v>217</v>
      </c>
      <c r="IQ13" s="422"/>
    </row>
    <row r="14" spans="1:251" s="424" customFormat="1" ht="24.75" customHeight="1" x14ac:dyDescent="0.35">
      <c r="A14" s="412">
        <v>11</v>
      </c>
      <c r="B14" s="366" t="s">
        <v>110</v>
      </c>
      <c r="C14" s="358" t="s">
        <v>303</v>
      </c>
      <c r="D14" s="414" t="s">
        <v>537</v>
      </c>
      <c r="E14" s="415"/>
      <c r="F14" s="423" t="s">
        <v>217</v>
      </c>
      <c r="G14" s="415">
        <v>8800</v>
      </c>
      <c r="H14" s="417">
        <v>1200</v>
      </c>
      <c r="I14" s="415">
        <v>6500</v>
      </c>
      <c r="J14" s="418">
        <v>1270</v>
      </c>
      <c r="K14" s="415"/>
      <c r="L14" s="417" t="s">
        <v>217</v>
      </c>
      <c r="M14" s="415"/>
      <c r="N14" s="419" t="s">
        <v>217</v>
      </c>
      <c r="O14" s="420">
        <f t="shared" ref="O14:O19" si="4">MIN(E14,G14,I14,K14,M14)</f>
        <v>6500</v>
      </c>
      <c r="P14" s="421" t="s">
        <v>217</v>
      </c>
      <c r="IQ14" s="425"/>
    </row>
    <row r="15" spans="1:251" s="424" customFormat="1" ht="24.75" customHeight="1" x14ac:dyDescent="0.35">
      <c r="A15" s="412">
        <v>12</v>
      </c>
      <c r="B15" s="366" t="s">
        <v>299</v>
      </c>
      <c r="C15" s="358" t="s">
        <v>614</v>
      </c>
      <c r="D15" s="414" t="s">
        <v>178</v>
      </c>
      <c r="E15" s="415"/>
      <c r="F15" s="423" t="s">
        <v>217</v>
      </c>
      <c r="G15" s="415"/>
      <c r="H15" s="417" t="s">
        <v>217</v>
      </c>
      <c r="I15" s="415"/>
      <c r="J15" s="418" t="s">
        <v>217</v>
      </c>
      <c r="K15" s="415"/>
      <c r="L15" s="417" t="s">
        <v>217</v>
      </c>
      <c r="M15" s="415">
        <v>650000</v>
      </c>
      <c r="N15" s="419" t="s">
        <v>310</v>
      </c>
      <c r="O15" s="420">
        <f t="shared" si="4"/>
        <v>650000</v>
      </c>
      <c r="P15" s="421" t="s">
        <v>217</v>
      </c>
      <c r="IQ15" s="425"/>
    </row>
    <row r="16" spans="1:251" s="424" customFormat="1" ht="24.75" customHeight="1" x14ac:dyDescent="0.35">
      <c r="A16" s="412">
        <v>13</v>
      </c>
      <c r="B16" s="366" t="s">
        <v>628</v>
      </c>
      <c r="C16" s="358" t="s">
        <v>611</v>
      </c>
      <c r="D16" s="414" t="s">
        <v>440</v>
      </c>
      <c r="E16" s="415"/>
      <c r="F16" s="423"/>
      <c r="G16" s="415"/>
      <c r="H16" s="417"/>
      <c r="I16" s="415"/>
      <c r="J16" s="418"/>
      <c r="K16" s="415"/>
      <c r="L16" s="417"/>
      <c r="M16" s="415">
        <v>6400000</v>
      </c>
      <c r="N16" s="419" t="s">
        <v>439</v>
      </c>
      <c r="O16" s="420">
        <f t="shared" si="4"/>
        <v>6400000</v>
      </c>
      <c r="P16" s="421"/>
      <c r="IQ16" s="425"/>
    </row>
    <row r="17" spans="1:251" s="424" customFormat="1" ht="24.75" customHeight="1" x14ac:dyDescent="0.35">
      <c r="A17" s="412">
        <v>14</v>
      </c>
      <c r="B17" s="366" t="s">
        <v>629</v>
      </c>
      <c r="C17" s="358" t="s">
        <v>217</v>
      </c>
      <c r="D17" s="414" t="s">
        <v>224</v>
      </c>
      <c r="E17" s="415">
        <v>2008</v>
      </c>
      <c r="F17" s="416" t="s">
        <v>670</v>
      </c>
      <c r="G17" s="415"/>
      <c r="H17" s="417" t="s">
        <v>217</v>
      </c>
      <c r="I17" s="415"/>
      <c r="J17" s="418" t="s">
        <v>217</v>
      </c>
      <c r="K17" s="415"/>
      <c r="L17" s="417" t="s">
        <v>217</v>
      </c>
      <c r="M17" s="415"/>
      <c r="N17" s="419" t="s">
        <v>217</v>
      </c>
      <c r="O17" s="420">
        <v>1625</v>
      </c>
      <c r="P17" s="421" t="s">
        <v>669</v>
      </c>
      <c r="IQ17" s="425"/>
    </row>
    <row r="18" spans="1:251" s="424" customFormat="1" ht="24.75" customHeight="1" x14ac:dyDescent="0.35">
      <c r="A18" s="412">
        <v>15</v>
      </c>
      <c r="B18" s="366" t="s">
        <v>108</v>
      </c>
      <c r="C18" s="358" t="s">
        <v>60</v>
      </c>
      <c r="D18" s="414" t="s">
        <v>181</v>
      </c>
      <c r="E18" s="415"/>
      <c r="F18" s="423" t="s">
        <v>217</v>
      </c>
      <c r="G18" s="415">
        <v>196000</v>
      </c>
      <c r="H18" s="417">
        <v>1414</v>
      </c>
      <c r="I18" s="415">
        <v>169800</v>
      </c>
      <c r="J18" s="418">
        <v>1080</v>
      </c>
      <c r="K18" s="415"/>
      <c r="L18" s="417"/>
      <c r="M18" s="415"/>
      <c r="N18" s="419" t="s">
        <v>217</v>
      </c>
      <c r="O18" s="420">
        <f t="shared" si="4"/>
        <v>169800</v>
      </c>
      <c r="P18" s="421" t="s">
        <v>217</v>
      </c>
      <c r="IQ18" s="425"/>
    </row>
    <row r="19" spans="1:251" s="424" customFormat="1" ht="24.75" customHeight="1" x14ac:dyDescent="0.35">
      <c r="A19" s="412">
        <v>16</v>
      </c>
      <c r="B19" s="366" t="s">
        <v>143</v>
      </c>
      <c r="C19" s="358" t="s">
        <v>217</v>
      </c>
      <c r="D19" s="426" t="s">
        <v>224</v>
      </c>
      <c r="E19" s="415"/>
      <c r="F19" s="427" t="s">
        <v>217</v>
      </c>
      <c r="G19" s="415">
        <v>1.27</v>
      </c>
      <c r="H19" s="417" t="s">
        <v>649</v>
      </c>
      <c r="I19" s="415">
        <v>1.27</v>
      </c>
      <c r="J19" s="428" t="s">
        <v>650</v>
      </c>
      <c r="K19" s="415"/>
      <c r="L19" s="417" t="s">
        <v>217</v>
      </c>
      <c r="M19" s="415"/>
      <c r="N19" s="419" t="s">
        <v>217</v>
      </c>
      <c r="O19" s="420">
        <f t="shared" si="4"/>
        <v>1.27</v>
      </c>
      <c r="P19" s="421" t="s">
        <v>312</v>
      </c>
      <c r="IQ19" s="425"/>
    </row>
    <row r="20" spans="1:251" s="250" customFormat="1" ht="24.75" customHeight="1" x14ac:dyDescent="0.35">
      <c r="A20" s="412">
        <v>17</v>
      </c>
      <c r="B20" s="366" t="s">
        <v>154</v>
      </c>
      <c r="C20" s="358" t="s">
        <v>217</v>
      </c>
      <c r="D20" s="426" t="s">
        <v>224</v>
      </c>
      <c r="E20" s="415">
        <v>2002</v>
      </c>
      <c r="F20" s="416" t="s">
        <v>671</v>
      </c>
      <c r="G20" s="415"/>
      <c r="H20" s="417" t="s">
        <v>217</v>
      </c>
      <c r="I20" s="415"/>
      <c r="J20" s="428" t="s">
        <v>217</v>
      </c>
      <c r="K20" s="415"/>
      <c r="L20" s="417" t="s">
        <v>217</v>
      </c>
      <c r="M20" s="415"/>
      <c r="N20" s="419" t="s">
        <v>217</v>
      </c>
      <c r="O20" s="420">
        <v>1539</v>
      </c>
      <c r="P20" s="421" t="s">
        <v>669</v>
      </c>
      <c r="IQ20" s="422"/>
    </row>
    <row r="21" spans="1:251" s="250" customFormat="1" ht="24.75" customHeight="1" x14ac:dyDescent="0.35">
      <c r="A21" s="412">
        <v>18</v>
      </c>
      <c r="B21" s="366" t="s">
        <v>55</v>
      </c>
      <c r="C21" s="358" t="s">
        <v>550</v>
      </c>
      <c r="D21" s="426" t="s">
        <v>185</v>
      </c>
      <c r="E21" s="415"/>
      <c r="F21" s="427" t="s">
        <v>217</v>
      </c>
      <c r="G21" s="415"/>
      <c r="H21" s="417" t="s">
        <v>217</v>
      </c>
      <c r="I21" s="415">
        <v>21000</v>
      </c>
      <c r="J21" s="428" t="s">
        <v>309</v>
      </c>
      <c r="K21" s="415"/>
      <c r="L21" s="417" t="s">
        <v>217</v>
      </c>
      <c r="M21" s="415"/>
      <c r="N21" s="419"/>
      <c r="O21" s="420">
        <f>MIN(E21,G21,I21,K21,M21)</f>
        <v>21000</v>
      </c>
      <c r="P21" s="421" t="s">
        <v>217</v>
      </c>
      <c r="IQ21" s="422"/>
    </row>
    <row r="22" spans="1:251" s="250" customFormat="1" ht="24.75" customHeight="1" x14ac:dyDescent="0.35">
      <c r="A22" s="412">
        <v>19</v>
      </c>
      <c r="B22" s="366" t="s">
        <v>515</v>
      </c>
      <c r="C22" s="358" t="s">
        <v>516</v>
      </c>
      <c r="D22" s="426" t="s">
        <v>185</v>
      </c>
      <c r="E22" s="415"/>
      <c r="F22" s="427" t="s">
        <v>217</v>
      </c>
      <c r="G22" s="415"/>
      <c r="H22" s="417" t="s">
        <v>217</v>
      </c>
      <c r="I22" s="415"/>
      <c r="J22" s="428"/>
      <c r="K22" s="415"/>
      <c r="L22" s="417" t="s">
        <v>217</v>
      </c>
      <c r="M22" s="415">
        <v>120000</v>
      </c>
      <c r="N22" s="419" t="s">
        <v>643</v>
      </c>
      <c r="O22" s="420">
        <f>MIN(E22,G22,I22,K22,M22)</f>
        <v>120000</v>
      </c>
      <c r="P22" s="421" t="s">
        <v>519</v>
      </c>
      <c r="IQ22" s="422"/>
    </row>
    <row r="23" spans="1:251" s="250" customFormat="1" ht="24.75" customHeight="1" x14ac:dyDescent="0.35">
      <c r="A23" s="412">
        <v>20</v>
      </c>
      <c r="B23" s="366" t="s">
        <v>517</v>
      </c>
      <c r="C23" s="358" t="s">
        <v>518</v>
      </c>
      <c r="D23" s="426" t="s">
        <v>185</v>
      </c>
      <c r="E23" s="415"/>
      <c r="F23" s="427" t="s">
        <v>217</v>
      </c>
      <c r="G23" s="415"/>
      <c r="H23" s="417" t="s">
        <v>217</v>
      </c>
      <c r="I23" s="415"/>
      <c r="J23" s="428"/>
      <c r="K23" s="415"/>
      <c r="L23" s="417" t="s">
        <v>217</v>
      </c>
      <c r="M23" s="415">
        <v>12000</v>
      </c>
      <c r="N23" s="419" t="s">
        <v>644</v>
      </c>
      <c r="O23" s="420">
        <f>MIN(E23,G23,I23,K23,M23)</f>
        <v>12000</v>
      </c>
      <c r="P23" s="421" t="s">
        <v>601</v>
      </c>
      <c r="IQ23" s="422"/>
    </row>
    <row r="24" spans="1:251" ht="24.75" customHeight="1" x14ac:dyDescent="0.35">
      <c r="A24" s="702"/>
      <c r="B24" s="700"/>
      <c r="C24" s="106"/>
      <c r="D24" s="106"/>
      <c r="E24" s="699"/>
      <c r="F24" s="699"/>
      <c r="G24" s="699"/>
      <c r="H24" s="701"/>
      <c r="I24" s="699"/>
      <c r="J24" s="701"/>
      <c r="K24" s="699"/>
      <c r="L24" s="701"/>
      <c r="M24" s="699"/>
      <c r="N24" s="106"/>
      <c r="O24" s="699"/>
      <c r="P24" s="703"/>
      <c r="IP24" s="1"/>
    </row>
    <row r="25" spans="1:251" ht="24.75" customHeight="1" x14ac:dyDescent="0.35">
      <c r="A25" s="702"/>
      <c r="B25" s="700"/>
      <c r="C25" s="106"/>
      <c r="D25" s="106"/>
      <c r="E25" s="699"/>
      <c r="F25" s="699"/>
      <c r="G25" s="699"/>
      <c r="H25" s="701"/>
      <c r="I25" s="699"/>
      <c r="J25" s="701"/>
      <c r="K25" s="699"/>
      <c r="L25" s="701"/>
      <c r="M25" s="699"/>
      <c r="N25" s="106"/>
      <c r="O25" s="699"/>
      <c r="P25" s="703"/>
    </row>
    <row r="26" spans="1:251" ht="24.75" customHeight="1" x14ac:dyDescent="0.35">
      <c r="A26" s="702"/>
      <c r="B26" s="700"/>
      <c r="C26" s="106"/>
      <c r="D26" s="106"/>
      <c r="E26" s="699"/>
      <c r="F26" s="699"/>
      <c r="G26" s="699"/>
      <c r="H26" s="701"/>
      <c r="I26" s="699"/>
      <c r="J26" s="701"/>
      <c r="K26" s="699"/>
      <c r="L26" s="701"/>
      <c r="M26" s="699"/>
      <c r="N26" s="106"/>
      <c r="O26" s="699"/>
      <c r="P26" s="703"/>
    </row>
    <row r="27" spans="1:251" ht="24.75" customHeight="1" x14ac:dyDescent="0.35">
      <c r="A27" s="702"/>
      <c r="B27" s="700"/>
      <c r="C27" s="106"/>
      <c r="D27" s="106"/>
      <c r="E27" s="699"/>
      <c r="F27" s="699"/>
      <c r="G27" s="699"/>
      <c r="H27" s="701"/>
      <c r="I27" s="699"/>
      <c r="J27" s="701"/>
      <c r="K27" s="699"/>
      <c r="L27" s="701"/>
      <c r="M27" s="699"/>
      <c r="N27" s="106"/>
      <c r="O27" s="699"/>
      <c r="P27" s="703"/>
    </row>
    <row r="28" spans="1:251" ht="24.75" customHeight="1" x14ac:dyDescent="0.35">
      <c r="A28" s="702"/>
      <c r="B28" s="700"/>
      <c r="C28" s="106"/>
      <c r="D28" s="106"/>
      <c r="E28" s="699"/>
      <c r="F28" s="699"/>
      <c r="G28" s="699"/>
      <c r="H28" s="701"/>
      <c r="I28" s="699"/>
      <c r="J28" s="701"/>
      <c r="K28" s="699"/>
      <c r="L28" s="701"/>
      <c r="M28" s="699"/>
      <c r="N28" s="106"/>
      <c r="O28" s="699"/>
      <c r="P28" s="703"/>
    </row>
    <row r="29" spans="1:251" ht="24.75" customHeight="1" x14ac:dyDescent="0.35">
      <c r="A29" s="702"/>
      <c r="B29" s="700"/>
      <c r="C29" s="106"/>
      <c r="D29" s="106"/>
      <c r="E29" s="699"/>
      <c r="F29" s="699"/>
      <c r="G29" s="699"/>
      <c r="H29" s="701"/>
      <c r="I29" s="699"/>
      <c r="J29" s="701"/>
      <c r="K29" s="699"/>
      <c r="L29" s="701"/>
      <c r="M29" s="699"/>
      <c r="N29" s="106"/>
      <c r="O29" s="699"/>
      <c r="P29" s="703"/>
    </row>
    <row r="30" spans="1:251" ht="24.75" customHeight="1" x14ac:dyDescent="0.35">
      <c r="A30" s="702"/>
      <c r="B30" s="700"/>
      <c r="C30" s="106"/>
      <c r="D30" s="106"/>
      <c r="E30" s="699"/>
      <c r="F30" s="699"/>
      <c r="G30" s="699"/>
      <c r="H30" s="701"/>
      <c r="I30" s="699"/>
      <c r="J30" s="701"/>
      <c r="K30" s="699"/>
      <c r="L30" s="701"/>
      <c r="M30" s="699"/>
      <c r="N30" s="106"/>
      <c r="O30" s="699"/>
      <c r="P30" s="703"/>
    </row>
    <row r="31" spans="1:251" ht="24.75" customHeight="1" x14ac:dyDescent="0.35">
      <c r="A31" s="702"/>
      <c r="B31" s="700"/>
      <c r="C31" s="106"/>
      <c r="D31" s="106"/>
      <c r="E31" s="699"/>
      <c r="F31" s="699"/>
      <c r="G31" s="699"/>
      <c r="H31" s="701"/>
      <c r="I31" s="699"/>
      <c r="J31" s="701"/>
      <c r="K31" s="699"/>
      <c r="L31" s="701"/>
      <c r="M31" s="699"/>
      <c r="N31" s="106"/>
      <c r="O31" s="699"/>
      <c r="P31" s="703"/>
    </row>
    <row r="32" spans="1:251" ht="24.75" customHeight="1" x14ac:dyDescent="0.35">
      <c r="A32" s="704"/>
      <c r="B32" s="705"/>
      <c r="C32" s="706"/>
      <c r="D32" s="706"/>
      <c r="E32" s="707"/>
      <c r="F32" s="707"/>
      <c r="G32" s="707"/>
      <c r="H32" s="708"/>
      <c r="I32" s="707"/>
      <c r="J32" s="708"/>
      <c r="K32" s="707"/>
      <c r="L32" s="708"/>
      <c r="M32" s="707"/>
      <c r="N32" s="706"/>
      <c r="O32" s="707"/>
      <c r="P32" s="709"/>
    </row>
    <row r="33" ht="24.75" customHeight="1" x14ac:dyDescent="0.35"/>
    <row r="34" ht="24.75" customHeight="1" x14ac:dyDescent="0.35"/>
    <row r="35" ht="24.75" customHeight="1" x14ac:dyDescent="0.35"/>
    <row r="36" ht="24.75" customHeight="1" x14ac:dyDescent="0.35"/>
    <row r="37" ht="24.75" customHeight="1" x14ac:dyDescent="0.35"/>
    <row r="38" ht="24.75" customHeight="1" x14ac:dyDescent="0.35"/>
    <row r="39" ht="24.75" customHeight="1" x14ac:dyDescent="0.35"/>
    <row r="40" ht="24.75" customHeight="1" x14ac:dyDescent="0.35"/>
    <row r="41" ht="24.75" customHeight="1" x14ac:dyDescent="0.35"/>
    <row r="42" ht="24.75" customHeight="1" x14ac:dyDescent="0.35"/>
    <row r="43" ht="24.75" customHeight="1" x14ac:dyDescent="0.35"/>
    <row r="44" ht="24.75" customHeight="1" x14ac:dyDescent="0.35"/>
    <row r="45" ht="24.75" customHeight="1" x14ac:dyDescent="0.35"/>
  </sheetData>
  <mergeCells count="13">
    <mergeCell ref="A1:P1"/>
    <mergeCell ref="P3:P4"/>
    <mergeCell ref="A2:N2"/>
    <mergeCell ref="B3:B4"/>
    <mergeCell ref="C3:C4"/>
    <mergeCell ref="D3:D4"/>
    <mergeCell ref="G3:H3"/>
    <mergeCell ref="I3:J3"/>
    <mergeCell ref="K3:L3"/>
    <mergeCell ref="M3:N3"/>
    <mergeCell ref="O3:O4"/>
    <mergeCell ref="A3:A4"/>
    <mergeCell ref="E3:F3"/>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6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1:AC7"/>
  <sheetViews>
    <sheetView view="pageBreakPreview" zoomScaleNormal="100" zoomScaleSheetLayoutView="100" workbookViewId="0">
      <pane ySplit="3" topLeftCell="A4" activePane="bottomLeft" state="frozen"/>
      <selection activeCell="B32" sqref="B32:AQ32"/>
      <selection pane="bottomLeft" activeCell="B1" sqref="B1:J2"/>
    </sheetView>
  </sheetViews>
  <sheetFormatPr defaultColWidth="9" defaultRowHeight="12.75" x14ac:dyDescent="0.2"/>
  <cols>
    <col min="1" max="1" width="0.625" style="31" customWidth="1"/>
    <col min="2" max="2" width="3.75" style="31" customWidth="1"/>
    <col min="3" max="3" width="15.875" style="31" customWidth="1"/>
    <col min="4" max="4" width="14.625" style="31" customWidth="1"/>
    <col min="5" max="5" width="5.25" style="31" customWidth="1"/>
    <col min="6" max="9" width="9.875" style="31" customWidth="1"/>
    <col min="10" max="10" width="9.25" style="31" customWidth="1"/>
    <col min="11" max="16384" width="9" style="31"/>
  </cols>
  <sheetData>
    <row r="1" spans="2:29" ht="24.95" customHeight="1" x14ac:dyDescent="0.2">
      <c r="B1" s="629" t="s">
        <v>719</v>
      </c>
      <c r="C1" s="629"/>
      <c r="D1" s="629"/>
      <c r="E1" s="629"/>
      <c r="F1" s="629"/>
      <c r="G1" s="629"/>
      <c r="H1" s="629"/>
      <c r="I1" s="629"/>
      <c r="J1" s="629"/>
    </row>
    <row r="2" spans="2:29" ht="9.9499999999999993" customHeight="1" x14ac:dyDescent="0.2">
      <c r="B2" s="630"/>
      <c r="C2" s="630"/>
      <c r="D2" s="630"/>
      <c r="E2" s="630"/>
      <c r="F2" s="630"/>
      <c r="G2" s="630"/>
      <c r="H2" s="630"/>
      <c r="I2" s="630"/>
      <c r="J2" s="630"/>
    </row>
    <row r="3" spans="2:29" ht="27.95" customHeight="1" x14ac:dyDescent="0.2">
      <c r="B3" s="135" t="s">
        <v>226</v>
      </c>
      <c r="C3" s="136" t="s">
        <v>140</v>
      </c>
      <c r="D3" s="136" t="s">
        <v>139</v>
      </c>
      <c r="E3" s="136" t="s">
        <v>183</v>
      </c>
      <c r="F3" s="136" t="s">
        <v>126</v>
      </c>
      <c r="G3" s="136" t="s">
        <v>216</v>
      </c>
      <c r="H3" s="136" t="s">
        <v>213</v>
      </c>
      <c r="I3" s="136" t="s">
        <v>144</v>
      </c>
      <c r="J3" s="137" t="s">
        <v>135</v>
      </c>
      <c r="Z3" s="31" t="s">
        <v>125</v>
      </c>
      <c r="AA3" s="31" t="s">
        <v>134</v>
      </c>
      <c r="AB3" s="31" t="s">
        <v>138</v>
      </c>
      <c r="AC3" s="31" t="s">
        <v>137</v>
      </c>
    </row>
    <row r="4" spans="2:29" ht="22.35" customHeight="1" x14ac:dyDescent="0.2">
      <c r="B4" s="138" t="s">
        <v>212</v>
      </c>
      <c r="C4" s="139" t="s">
        <v>412</v>
      </c>
      <c r="D4" s="139" t="s">
        <v>217</v>
      </c>
      <c r="E4" s="140" t="s">
        <v>182</v>
      </c>
      <c r="F4" s="141">
        <f>G4+H4+I4</f>
        <v>5722</v>
      </c>
      <c r="G4" s="141" t="str">
        <f>단가산출_공통!CY4</f>
        <v>4,455</v>
      </c>
      <c r="H4" s="141" t="str">
        <f>단가산출_공통!CZ4</f>
        <v>1,138</v>
      </c>
      <c r="I4" s="141" t="str">
        <f>단가산출_공통!DA4</f>
        <v>129</v>
      </c>
      <c r="J4" s="156" t="s">
        <v>217</v>
      </c>
      <c r="Z4" s="33">
        <v>2247</v>
      </c>
      <c r="AA4" s="33">
        <v>1480</v>
      </c>
      <c r="AB4" s="33">
        <v>706</v>
      </c>
      <c r="AC4" s="33">
        <v>61</v>
      </c>
    </row>
    <row r="5" spans="2:29" ht="22.35" customHeight="1" x14ac:dyDescent="0.2">
      <c r="B5" s="138">
        <v>2</v>
      </c>
      <c r="C5" s="139" t="s">
        <v>514</v>
      </c>
      <c r="D5" s="139" t="s">
        <v>220</v>
      </c>
      <c r="E5" s="140" t="s">
        <v>181</v>
      </c>
      <c r="F5" s="141">
        <f>G5+H5+I5</f>
        <v>126000</v>
      </c>
      <c r="G5" s="141" t="str">
        <f>단가산출_공통!CY77</f>
        <v>6,000</v>
      </c>
      <c r="H5" s="141" t="str">
        <f>단가산출_공통!CZ77</f>
        <v>120,000</v>
      </c>
      <c r="I5" s="141">
        <f>단가산출_공통!DA77</f>
        <v>0</v>
      </c>
      <c r="J5" s="156" t="s">
        <v>133</v>
      </c>
      <c r="Z5" s="33">
        <v>126000</v>
      </c>
      <c r="AA5" s="33">
        <v>6000</v>
      </c>
      <c r="AB5" s="33">
        <v>120000</v>
      </c>
    </row>
    <row r="6" spans="2:29" ht="22.35" customHeight="1" x14ac:dyDescent="0.2">
      <c r="B6" s="143" t="s">
        <v>225</v>
      </c>
      <c r="C6" s="144" t="s">
        <v>517</v>
      </c>
      <c r="D6" s="144" t="s">
        <v>214</v>
      </c>
      <c r="E6" s="145" t="s">
        <v>181</v>
      </c>
      <c r="F6" s="146">
        <f>G6+H6+I6</f>
        <v>12600</v>
      </c>
      <c r="G6" s="146" t="str">
        <f>단가산출_공통!CY94</f>
        <v>600</v>
      </c>
      <c r="H6" s="146" t="str">
        <f>단가산출_공통!CZ94</f>
        <v>12,000</v>
      </c>
      <c r="I6" s="146">
        <f>단가산출_공통!DA94</f>
        <v>0</v>
      </c>
      <c r="J6" s="157" t="s">
        <v>133</v>
      </c>
      <c r="Z6" s="33">
        <v>12600</v>
      </c>
      <c r="AA6" s="33">
        <v>600</v>
      </c>
      <c r="AB6" s="33">
        <v>12000</v>
      </c>
    </row>
    <row r="7" spans="2:29" x14ac:dyDescent="0.2">
      <c r="B7" s="32"/>
      <c r="C7" s="32"/>
      <c r="D7" s="32"/>
      <c r="E7" s="32"/>
      <c r="F7" s="32"/>
      <c r="G7" s="32"/>
      <c r="H7" s="32"/>
      <c r="I7" s="32"/>
      <c r="J7" s="32"/>
    </row>
  </sheetData>
  <mergeCells count="1">
    <mergeCell ref="B1:J2"/>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7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1:DB115"/>
  <sheetViews>
    <sheetView view="pageBreakPreview" zoomScaleNormal="100" zoomScaleSheetLayoutView="100" workbookViewId="0">
      <pane ySplit="3" topLeftCell="A4" activePane="bottomLeft" state="frozen"/>
      <selection activeCell="B1" sqref="B1:J2"/>
      <selection pane="bottomLeft" activeCell="B1" sqref="B1:J2"/>
    </sheetView>
  </sheetViews>
  <sheetFormatPr defaultColWidth="9" defaultRowHeight="12.75" x14ac:dyDescent="0.2"/>
  <cols>
    <col min="1" max="1" width="0.625" style="31" customWidth="1"/>
    <col min="2" max="101" width="0.875" style="31" customWidth="1"/>
    <col min="102" max="102" width="10.5" style="31" customWidth="1"/>
    <col min="103" max="103" width="9.25" style="31" customWidth="1"/>
    <col min="104" max="105" width="8.875" style="31" customWidth="1"/>
    <col min="106" max="107" width="9" style="31"/>
    <col min="108" max="108" width="9" style="31" bestFit="1" customWidth="1"/>
    <col min="109" max="16384" width="9" style="31"/>
  </cols>
  <sheetData>
    <row r="1" spans="2:106" ht="24.95" customHeight="1" x14ac:dyDescent="0.2">
      <c r="B1" s="629" t="s">
        <v>717</v>
      </c>
      <c r="C1" s="629"/>
      <c r="D1" s="629"/>
      <c r="E1" s="629"/>
      <c r="F1" s="629"/>
      <c r="G1" s="629"/>
      <c r="H1" s="629"/>
      <c r="I1" s="629"/>
      <c r="J1" s="629"/>
      <c r="K1" s="629"/>
      <c r="L1" s="629"/>
      <c r="M1" s="629"/>
      <c r="N1" s="629"/>
      <c r="O1" s="629"/>
      <c r="P1" s="629"/>
      <c r="Q1" s="629"/>
      <c r="R1" s="629"/>
      <c r="S1" s="629"/>
      <c r="T1" s="629"/>
      <c r="U1" s="629"/>
      <c r="V1" s="629"/>
      <c r="W1" s="629"/>
      <c r="X1" s="629"/>
      <c r="Y1" s="629"/>
      <c r="Z1" s="629"/>
      <c r="AA1" s="629"/>
      <c r="AB1" s="629"/>
      <c r="AC1" s="629"/>
      <c r="AD1" s="629"/>
      <c r="AE1" s="629"/>
      <c r="AF1" s="629"/>
      <c r="AG1" s="629"/>
      <c r="AH1" s="629"/>
      <c r="AI1" s="629"/>
      <c r="AJ1" s="629"/>
      <c r="AK1" s="629"/>
      <c r="AL1" s="629"/>
      <c r="AM1" s="629"/>
      <c r="AN1" s="629"/>
      <c r="AO1" s="629"/>
      <c r="AP1" s="629"/>
      <c r="AQ1" s="629"/>
      <c r="AR1" s="629"/>
      <c r="AS1" s="629"/>
      <c r="AT1" s="629"/>
      <c r="AU1" s="629"/>
      <c r="AV1" s="629"/>
      <c r="AW1" s="629"/>
      <c r="AX1" s="629"/>
      <c r="AY1" s="629"/>
      <c r="AZ1" s="629"/>
      <c r="BA1" s="629"/>
      <c r="BB1" s="629"/>
      <c r="BC1" s="629"/>
      <c r="BD1" s="629"/>
      <c r="BE1" s="629"/>
      <c r="BF1" s="629"/>
      <c r="BG1" s="629"/>
      <c r="BH1" s="629"/>
      <c r="BI1" s="629"/>
      <c r="BJ1" s="629"/>
      <c r="BK1" s="629"/>
      <c r="BL1" s="629"/>
      <c r="BM1" s="629"/>
      <c r="BN1" s="629"/>
      <c r="BO1" s="629"/>
      <c r="BP1" s="629"/>
      <c r="BQ1" s="629"/>
      <c r="BR1" s="629"/>
      <c r="BS1" s="629"/>
      <c r="BT1" s="629"/>
      <c r="BU1" s="629"/>
      <c r="BV1" s="629"/>
      <c r="BW1" s="629"/>
      <c r="BX1" s="629"/>
      <c r="BY1" s="629"/>
      <c r="BZ1" s="629"/>
      <c r="CA1" s="629"/>
      <c r="CB1" s="629"/>
      <c r="CC1" s="629"/>
      <c r="CD1" s="629"/>
      <c r="CE1" s="629"/>
      <c r="CF1" s="629"/>
      <c r="CG1" s="629"/>
      <c r="CH1" s="629"/>
      <c r="CI1" s="629"/>
      <c r="CJ1" s="629"/>
      <c r="CK1" s="629"/>
      <c r="CL1" s="629"/>
      <c r="CM1" s="629"/>
      <c r="CN1" s="629"/>
      <c r="CO1" s="629"/>
      <c r="CP1" s="629"/>
      <c r="CQ1" s="629"/>
      <c r="CR1" s="629"/>
      <c r="CS1" s="629"/>
      <c r="CT1" s="629"/>
      <c r="CU1" s="629"/>
      <c r="CV1" s="629"/>
      <c r="CW1" s="629"/>
      <c r="CX1" s="629"/>
      <c r="CY1" s="629"/>
      <c r="CZ1" s="629"/>
      <c r="DA1" s="629"/>
    </row>
    <row r="2" spans="2:106" ht="9.9499999999999993" customHeight="1" x14ac:dyDescent="0.2">
      <c r="B2" s="630"/>
      <c r="C2" s="630"/>
      <c r="D2" s="630"/>
      <c r="E2" s="630"/>
      <c r="F2" s="630"/>
      <c r="G2" s="630"/>
      <c r="H2" s="630"/>
      <c r="I2" s="630"/>
      <c r="J2" s="630"/>
      <c r="K2" s="630"/>
      <c r="L2" s="630"/>
      <c r="M2" s="630"/>
      <c r="N2" s="630"/>
      <c r="O2" s="630"/>
      <c r="P2" s="630"/>
      <c r="Q2" s="630"/>
      <c r="R2" s="630"/>
      <c r="S2" s="630"/>
      <c r="T2" s="630"/>
      <c r="U2" s="630"/>
      <c r="V2" s="630"/>
      <c r="W2" s="630"/>
      <c r="X2" s="630"/>
      <c r="Y2" s="630"/>
      <c r="Z2" s="630"/>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c r="BS2" s="630"/>
      <c r="BT2" s="630"/>
      <c r="BU2" s="630"/>
      <c r="BV2" s="630"/>
      <c r="BW2" s="630"/>
      <c r="BX2" s="630"/>
      <c r="BY2" s="630"/>
      <c r="BZ2" s="630"/>
      <c r="CA2" s="630"/>
      <c r="CB2" s="630"/>
      <c r="CC2" s="630"/>
      <c r="CD2" s="630"/>
      <c r="CE2" s="630"/>
      <c r="CF2" s="630"/>
      <c r="CG2" s="630"/>
      <c r="CH2" s="630"/>
      <c r="CI2" s="630"/>
      <c r="CJ2" s="630"/>
      <c r="CK2" s="630"/>
      <c r="CL2" s="630"/>
      <c r="CM2" s="630"/>
      <c r="CN2" s="630"/>
      <c r="CO2" s="630"/>
      <c r="CP2" s="630"/>
      <c r="CQ2" s="630"/>
      <c r="CR2" s="630"/>
      <c r="CS2" s="630"/>
      <c r="CT2" s="630"/>
      <c r="CU2" s="630"/>
      <c r="CV2" s="630"/>
      <c r="CW2" s="630"/>
      <c r="CX2" s="630"/>
      <c r="CY2" s="630"/>
      <c r="CZ2" s="630"/>
      <c r="DA2" s="630"/>
    </row>
    <row r="3" spans="2:106" ht="27.95" customHeight="1" x14ac:dyDescent="0.2">
      <c r="B3" s="631" t="s">
        <v>24</v>
      </c>
      <c r="C3" s="632" t="s">
        <v>158</v>
      </c>
      <c r="D3" s="632" t="s">
        <v>216</v>
      </c>
      <c r="E3" s="632" t="s">
        <v>213</v>
      </c>
      <c r="F3" s="632" t="s">
        <v>150</v>
      </c>
      <c r="G3" s="632"/>
      <c r="H3" s="632"/>
      <c r="I3" s="632"/>
      <c r="J3" s="632"/>
      <c r="K3" s="632"/>
      <c r="L3" s="632"/>
      <c r="M3" s="632"/>
      <c r="N3" s="632"/>
      <c r="O3" s="632"/>
      <c r="P3" s="632"/>
      <c r="Q3" s="632"/>
      <c r="R3" s="632"/>
      <c r="S3" s="632"/>
      <c r="T3" s="632"/>
      <c r="U3" s="632"/>
      <c r="V3" s="632"/>
      <c r="W3" s="632"/>
      <c r="X3" s="632"/>
      <c r="Y3" s="632"/>
      <c r="Z3" s="632"/>
      <c r="AA3" s="632"/>
      <c r="AB3" s="632"/>
      <c r="AC3" s="632"/>
      <c r="AD3" s="632"/>
      <c r="AE3" s="632"/>
      <c r="AF3" s="632"/>
      <c r="AG3" s="632"/>
      <c r="AH3" s="632"/>
      <c r="AI3" s="632"/>
      <c r="AJ3" s="632"/>
      <c r="AK3" s="632"/>
      <c r="AL3" s="632"/>
      <c r="AM3" s="632"/>
      <c r="AN3" s="632"/>
      <c r="AO3" s="632"/>
      <c r="AP3" s="632"/>
      <c r="AQ3" s="632"/>
      <c r="AR3" s="632"/>
      <c r="AS3" s="632"/>
      <c r="AT3" s="632"/>
      <c r="AU3" s="632"/>
      <c r="AV3" s="632"/>
      <c r="AW3" s="632"/>
      <c r="AX3" s="632"/>
      <c r="AY3" s="632"/>
      <c r="AZ3" s="632"/>
      <c r="BA3" s="632"/>
      <c r="BB3" s="632"/>
      <c r="BC3" s="632"/>
      <c r="BD3" s="632"/>
      <c r="BE3" s="632"/>
      <c r="BF3" s="632"/>
      <c r="BG3" s="632"/>
      <c r="BH3" s="632"/>
      <c r="BI3" s="632"/>
      <c r="BJ3" s="632"/>
      <c r="BK3" s="632"/>
      <c r="BL3" s="632"/>
      <c r="BM3" s="632"/>
      <c r="BN3" s="632"/>
      <c r="BO3" s="632"/>
      <c r="BP3" s="632"/>
      <c r="BQ3" s="632"/>
      <c r="BR3" s="632"/>
      <c r="BS3" s="632"/>
      <c r="BT3" s="632"/>
      <c r="BU3" s="632"/>
      <c r="BV3" s="632"/>
      <c r="BW3" s="632"/>
      <c r="BX3" s="632"/>
      <c r="BY3" s="632"/>
      <c r="BZ3" s="632"/>
      <c r="CA3" s="632"/>
      <c r="CB3" s="632"/>
      <c r="CC3" s="632"/>
      <c r="CD3" s="632"/>
      <c r="CE3" s="632"/>
      <c r="CF3" s="632"/>
      <c r="CG3" s="632"/>
      <c r="CH3" s="632"/>
      <c r="CI3" s="632"/>
      <c r="CJ3" s="632"/>
      <c r="CK3" s="632"/>
      <c r="CL3" s="632"/>
      <c r="CM3" s="632"/>
      <c r="CN3" s="632"/>
      <c r="CO3" s="632"/>
      <c r="CP3" s="632"/>
      <c r="CQ3" s="632"/>
      <c r="CR3" s="632"/>
      <c r="CS3" s="632"/>
      <c r="CT3" s="632"/>
      <c r="CU3" s="632"/>
      <c r="CV3" s="632"/>
      <c r="CW3" s="632"/>
      <c r="CX3" s="147" t="s">
        <v>158</v>
      </c>
      <c r="CY3" s="147" t="s">
        <v>216</v>
      </c>
      <c r="CZ3" s="147" t="s">
        <v>213</v>
      </c>
      <c r="DA3" s="148" t="s">
        <v>150</v>
      </c>
    </row>
    <row r="4" spans="2:106" ht="11.25" customHeight="1" x14ac:dyDescent="0.2">
      <c r="B4" s="44" t="s">
        <v>13</v>
      </c>
      <c r="C4" s="42"/>
      <c r="D4" s="42"/>
      <c r="E4" s="42"/>
      <c r="F4" s="42"/>
      <c r="G4" s="42"/>
      <c r="H4" s="42"/>
      <c r="I4" s="42"/>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149">
        <f>CX75</f>
        <v>5722</v>
      </c>
      <c r="CY4" s="149" t="str">
        <f>CY75</f>
        <v>4,455</v>
      </c>
      <c r="CZ4" s="149" t="str">
        <f>CZ75</f>
        <v>1,138</v>
      </c>
      <c r="DA4" s="150" t="str">
        <f>DA75</f>
        <v>129</v>
      </c>
      <c r="DB4" s="39"/>
    </row>
    <row r="5" spans="2:106" ht="11.25" customHeight="1" x14ac:dyDescent="0.2">
      <c r="B5" s="43"/>
      <c r="C5" s="42"/>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c r="CX5" s="151"/>
      <c r="CY5" s="151"/>
      <c r="CZ5" s="151"/>
      <c r="DA5" s="152"/>
      <c r="DB5" s="39"/>
    </row>
    <row r="6" spans="2:106" ht="11.25" customHeight="1" x14ac:dyDescent="0.2">
      <c r="B6" s="43"/>
      <c r="C6" s="42"/>
      <c r="D6" s="42" t="s">
        <v>248</v>
      </c>
      <c r="E6" s="42"/>
      <c r="F6" s="42"/>
      <c r="G6" s="42" t="s">
        <v>201</v>
      </c>
      <c r="H6" s="42"/>
      <c r="I6" s="42"/>
      <c r="J6" s="42"/>
      <c r="K6" s="42"/>
      <c r="L6" s="42" t="s">
        <v>265</v>
      </c>
      <c r="M6" s="42"/>
      <c r="N6" s="42"/>
      <c r="O6" s="42"/>
      <c r="P6" s="42"/>
      <c r="Q6" s="42"/>
      <c r="R6" s="42"/>
      <c r="S6" s="42" t="s">
        <v>206</v>
      </c>
      <c r="T6" s="42"/>
      <c r="U6" s="42" t="s">
        <v>270</v>
      </c>
      <c r="V6" s="397"/>
      <c r="W6" s="397"/>
      <c r="X6" s="397" t="s">
        <v>200</v>
      </c>
      <c r="Y6" s="397"/>
      <c r="Z6" s="397" t="str">
        <f>TEXT(160,"#,##0.#######")</f>
        <v>160.</v>
      </c>
      <c r="AA6" s="397"/>
      <c r="AB6" s="397"/>
      <c r="AC6" s="397" t="s">
        <v>223</v>
      </c>
      <c r="AD6" s="397" t="s">
        <v>253</v>
      </c>
      <c r="AE6" s="397" t="s">
        <v>180</v>
      </c>
      <c r="AF6" s="397"/>
      <c r="AG6" s="397"/>
      <c r="AH6" s="397"/>
      <c r="AI6" s="397"/>
      <c r="AJ6" s="397"/>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2"/>
      <c r="CB6" s="42"/>
      <c r="CC6" s="42"/>
      <c r="CD6" s="42"/>
      <c r="CE6" s="42"/>
      <c r="CF6" s="42"/>
      <c r="CG6" s="42"/>
      <c r="CH6" s="42"/>
      <c r="CI6" s="42"/>
      <c r="CJ6" s="42"/>
      <c r="CK6" s="42"/>
      <c r="CL6" s="42"/>
      <c r="CM6" s="42"/>
      <c r="CN6" s="42"/>
      <c r="CO6" s="42"/>
      <c r="CP6" s="42"/>
      <c r="CQ6" s="42"/>
      <c r="CR6" s="42"/>
      <c r="CS6" s="42"/>
      <c r="CT6" s="42"/>
      <c r="CU6" s="42"/>
      <c r="CV6" s="42"/>
      <c r="CW6" s="42"/>
      <c r="CX6" s="151"/>
      <c r="CY6" s="151"/>
      <c r="CZ6" s="151"/>
      <c r="DA6" s="152"/>
      <c r="DB6" s="39"/>
    </row>
    <row r="7" spans="2:106" ht="11.25" customHeight="1" x14ac:dyDescent="0.2">
      <c r="B7" s="43"/>
      <c r="C7" s="42"/>
      <c r="D7" s="42"/>
      <c r="E7" s="42"/>
      <c r="F7" s="42"/>
      <c r="G7" s="42"/>
      <c r="H7" s="42"/>
      <c r="I7" s="42"/>
      <c r="J7" s="42"/>
      <c r="K7" s="42"/>
      <c r="L7" s="42"/>
      <c r="M7" s="4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151"/>
      <c r="CY7" s="151"/>
      <c r="CZ7" s="151"/>
      <c r="DA7" s="152"/>
      <c r="DB7" s="39"/>
    </row>
    <row r="8" spans="2:106" ht="11.25" customHeight="1" x14ac:dyDescent="0.2">
      <c r="B8" s="43"/>
      <c r="C8" s="42"/>
      <c r="D8" s="42"/>
      <c r="E8" s="42"/>
      <c r="F8" s="42"/>
      <c r="G8" s="42" t="s">
        <v>276</v>
      </c>
      <c r="H8" s="42"/>
      <c r="I8" s="42"/>
      <c r="J8" s="42"/>
      <c r="K8" s="42"/>
      <c r="L8" s="42"/>
      <c r="M8" s="42"/>
      <c r="N8" s="42" t="s">
        <v>265</v>
      </c>
      <c r="O8" s="42"/>
      <c r="P8" s="42"/>
      <c r="Q8" s="42"/>
      <c r="R8" s="42"/>
      <c r="S8" s="42"/>
      <c r="T8" s="42"/>
      <c r="U8" s="42" t="s">
        <v>206</v>
      </c>
      <c r="V8" s="42"/>
      <c r="W8" s="42" t="s">
        <v>246</v>
      </c>
      <c r="X8" s="42"/>
      <c r="Y8" s="42" t="s">
        <v>200</v>
      </c>
      <c r="Z8" s="42"/>
      <c r="AA8" s="42" t="s">
        <v>270</v>
      </c>
      <c r="AB8" s="42"/>
      <c r="AC8" s="42"/>
      <c r="AD8" s="42" t="s">
        <v>253</v>
      </c>
      <c r="AE8" s="42"/>
      <c r="AF8" s="42" t="str">
        <f>TEXT(8,"#,##0.#######")</f>
        <v>8.</v>
      </c>
      <c r="AG8" s="42" t="s">
        <v>234</v>
      </c>
      <c r="AH8" s="42"/>
      <c r="AI8" s="42"/>
      <c r="AJ8" s="42" t="s">
        <v>200</v>
      </c>
      <c r="AK8" s="42"/>
      <c r="AL8" s="42" t="str">
        <f>TEXT(Z6,"#,##0.#######")</f>
        <v>160.</v>
      </c>
      <c r="AM8" s="42"/>
      <c r="AN8" s="42"/>
      <c r="AO8" s="42"/>
      <c r="AP8" s="42" t="s">
        <v>253</v>
      </c>
      <c r="AQ8" s="42"/>
      <c r="AR8" s="42" t="str">
        <f>TEXT(AF8,"#,##0.#######")</f>
        <v>8.</v>
      </c>
      <c r="AS8" s="42"/>
      <c r="AT8" s="42" t="s">
        <v>200</v>
      </c>
      <c r="AU8" s="42"/>
      <c r="AV8" s="42" t="str">
        <f>TEXT(ROUND(Z6/AF8,2),"#,##0.#######")</f>
        <v>20.</v>
      </c>
      <c r="AW8" s="42"/>
      <c r="AX8" s="42"/>
      <c r="AY8" s="42"/>
      <c r="AZ8" s="42"/>
      <c r="BA8" s="42"/>
      <c r="BB8" s="42"/>
      <c r="BC8" s="42" t="s">
        <v>223</v>
      </c>
      <c r="BD8" s="42" t="s">
        <v>253</v>
      </c>
      <c r="BE8" s="42" t="s">
        <v>234</v>
      </c>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151"/>
      <c r="CY8" s="151"/>
      <c r="CZ8" s="151"/>
      <c r="DA8" s="152"/>
      <c r="DB8" s="39"/>
    </row>
    <row r="9" spans="2:106" ht="11.25" customHeight="1" x14ac:dyDescent="0.2">
      <c r="B9" s="43"/>
      <c r="C9" s="42"/>
      <c r="D9" s="42"/>
      <c r="E9" s="42"/>
      <c r="F9" s="42"/>
      <c r="G9" s="42"/>
      <c r="H9" s="42"/>
      <c r="I9" s="42"/>
      <c r="J9" s="42"/>
      <c r="K9" s="42"/>
      <c r="L9" s="42"/>
      <c r="M9" s="4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151"/>
      <c r="CY9" s="151"/>
      <c r="CZ9" s="151"/>
      <c r="DA9" s="152"/>
      <c r="DB9" s="39"/>
    </row>
    <row r="10" spans="2:106" ht="11.25" customHeight="1" x14ac:dyDescent="0.2">
      <c r="B10" s="43"/>
      <c r="C10" s="42"/>
      <c r="D10" s="42" t="s">
        <v>235</v>
      </c>
      <c r="E10" s="42"/>
      <c r="F10" s="42"/>
      <c r="G10" s="42" t="s">
        <v>151</v>
      </c>
      <c r="H10" s="42"/>
      <c r="I10" s="42"/>
      <c r="J10" s="42"/>
      <c r="K10" s="42"/>
      <c r="L10" s="42"/>
      <c r="M10" s="42"/>
      <c r="N10" s="42"/>
      <c r="O10" s="42"/>
      <c r="P10" s="42" t="s">
        <v>271</v>
      </c>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151"/>
      <c r="CY10" s="151"/>
      <c r="CZ10" s="151"/>
      <c r="DA10" s="152"/>
      <c r="DB10" s="39"/>
    </row>
    <row r="11" spans="2:106" ht="11.25" customHeight="1" x14ac:dyDescent="0.2">
      <c r="B11" s="43"/>
      <c r="C11" s="42"/>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151"/>
      <c r="CY11" s="151"/>
      <c r="CZ11" s="151"/>
      <c r="DA11" s="152"/>
      <c r="DB11" s="39"/>
    </row>
    <row r="12" spans="2:106" ht="11.25" customHeight="1" x14ac:dyDescent="0.2">
      <c r="B12" s="43"/>
      <c r="C12" s="42"/>
      <c r="D12" s="42"/>
      <c r="E12" s="42" t="s">
        <v>277</v>
      </c>
      <c r="F12" s="42"/>
      <c r="G12" s="42" t="s">
        <v>263</v>
      </c>
      <c r="H12" s="42"/>
      <c r="I12" s="42" t="s">
        <v>283</v>
      </c>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151"/>
      <c r="CY12" s="151"/>
      <c r="CZ12" s="151"/>
      <c r="DA12" s="152"/>
      <c r="DB12" s="39"/>
    </row>
    <row r="13" spans="2:106" ht="11.25" customHeight="1" x14ac:dyDescent="0.2">
      <c r="B13" s="43"/>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151"/>
      <c r="CY13" s="151"/>
      <c r="CZ13" s="151"/>
      <c r="DA13" s="152"/>
      <c r="DB13" s="39"/>
    </row>
    <row r="14" spans="2:106" ht="11.25" customHeight="1" x14ac:dyDescent="0.2">
      <c r="B14" s="43"/>
      <c r="C14" s="42"/>
      <c r="D14" s="42"/>
      <c r="E14" s="42"/>
      <c r="F14" s="42"/>
      <c r="G14" s="42" t="s">
        <v>149</v>
      </c>
      <c r="H14" s="42"/>
      <c r="I14" s="42"/>
      <c r="J14" s="42"/>
      <c r="K14" s="42"/>
      <c r="L14" s="42"/>
      <c r="M14" s="42"/>
      <c r="N14" s="42"/>
      <c r="O14" s="42"/>
      <c r="P14" s="42"/>
      <c r="Q14" s="42"/>
      <c r="R14" s="42" t="s">
        <v>206</v>
      </c>
      <c r="S14" s="42"/>
      <c r="T14" s="42" t="str">
        <f>TEXT(노임단가!E10,"#,##0")</f>
        <v>226,122</v>
      </c>
      <c r="U14" s="42"/>
      <c r="V14" s="42"/>
      <c r="W14" s="42"/>
      <c r="X14" s="42"/>
      <c r="Y14" s="42"/>
      <c r="Z14" s="42"/>
      <c r="AA14" s="42"/>
      <c r="AB14" s="42"/>
      <c r="AC14" s="42"/>
      <c r="AD14" s="42" t="s">
        <v>198</v>
      </c>
      <c r="AE14" s="42"/>
      <c r="AF14" s="42" t="str">
        <f>TEXT(1,"#,##0.#######")</f>
        <v>1.</v>
      </c>
      <c r="AG14" s="42"/>
      <c r="AH14" s="42"/>
      <c r="AI14" s="42" t="s">
        <v>199</v>
      </c>
      <c r="AJ14" s="42"/>
      <c r="AK14" s="42"/>
      <c r="AL14" s="42" t="s">
        <v>184</v>
      </c>
      <c r="AM14" s="42"/>
      <c r="AN14" s="42"/>
      <c r="AO14" s="42" t="s">
        <v>270</v>
      </c>
      <c r="AP14" s="42"/>
      <c r="AQ14" s="42"/>
      <c r="AR14" s="42" t="s">
        <v>200</v>
      </c>
      <c r="AS14" s="42"/>
      <c r="AT14" s="42" t="str">
        <f>TEXT(T14,"#,##0.#######")</f>
        <v>226,122.</v>
      </c>
      <c r="AU14" s="42"/>
      <c r="AV14" s="42"/>
      <c r="AW14" s="42"/>
      <c r="AX14" s="42"/>
      <c r="AY14" s="42"/>
      <c r="AZ14" s="42"/>
      <c r="BA14" s="42"/>
      <c r="BB14" s="42" t="s">
        <v>198</v>
      </c>
      <c r="BC14" s="42"/>
      <c r="BD14" s="42" t="str">
        <f>TEXT(AF14,"#,##0.#######")</f>
        <v>1.</v>
      </c>
      <c r="BE14" s="42"/>
      <c r="BF14" s="42" t="s">
        <v>184</v>
      </c>
      <c r="BG14" s="42"/>
      <c r="BH14" s="42"/>
      <c r="BI14" s="42" t="str">
        <f>TEXT(Z6,"#,##0.#######")</f>
        <v>160.</v>
      </c>
      <c r="BJ14" s="42"/>
      <c r="BK14" s="42"/>
      <c r="BL14" s="42"/>
      <c r="BM14" s="42" t="s">
        <v>200</v>
      </c>
      <c r="BN14" s="42"/>
      <c r="BO14" s="42" t="str">
        <f>TEXT(TRUNC(T14*AF14/Z6,1),"#,##0.#######")</f>
        <v>1,413.2</v>
      </c>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c r="CS14" s="42"/>
      <c r="CT14" s="42"/>
      <c r="CU14" s="42"/>
      <c r="CV14" s="42"/>
      <c r="CW14" s="42"/>
      <c r="CX14" s="151"/>
      <c r="CY14" s="151"/>
      <c r="CZ14" s="151"/>
      <c r="DA14" s="152"/>
      <c r="DB14" s="39"/>
    </row>
    <row r="15" spans="2:106" ht="11.25" customHeight="1" x14ac:dyDescent="0.2">
      <c r="B15" s="43"/>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151"/>
      <c r="CY15" s="151"/>
      <c r="CZ15" s="151"/>
      <c r="DA15" s="152"/>
      <c r="DB15" s="39"/>
    </row>
    <row r="16" spans="2:106" ht="11.25" customHeight="1" x14ac:dyDescent="0.2">
      <c r="B16" s="43"/>
      <c r="C16" s="42"/>
      <c r="D16" s="42"/>
      <c r="E16" s="42"/>
      <c r="F16" s="42"/>
      <c r="G16" s="42" t="s">
        <v>132</v>
      </c>
      <c r="H16" s="42"/>
      <c r="I16" s="42"/>
      <c r="J16" s="42"/>
      <c r="K16" s="42"/>
      <c r="L16" s="42"/>
      <c r="M16" s="42"/>
      <c r="N16" s="42"/>
      <c r="O16" s="42"/>
      <c r="P16" s="42"/>
      <c r="Q16" s="42"/>
      <c r="R16" s="42" t="s">
        <v>206</v>
      </c>
      <c r="S16" s="42"/>
      <c r="T16" s="42" t="str">
        <f>TEXT(노임단가!E5,"#,##0")</f>
        <v>172,068</v>
      </c>
      <c r="U16" s="42"/>
      <c r="V16" s="42"/>
      <c r="W16" s="42"/>
      <c r="X16" s="42"/>
      <c r="Y16" s="42"/>
      <c r="Z16" s="42"/>
      <c r="AA16" s="42"/>
      <c r="AB16" s="42"/>
      <c r="AC16" s="42"/>
      <c r="AD16" s="42" t="s">
        <v>198</v>
      </c>
      <c r="AE16" s="42"/>
      <c r="AF16" s="42" t="str">
        <f>TEXT(1,"#,##0.#######")</f>
        <v>1.</v>
      </c>
      <c r="AG16" s="42"/>
      <c r="AH16" s="42"/>
      <c r="AI16" s="42" t="s">
        <v>199</v>
      </c>
      <c r="AJ16" s="42"/>
      <c r="AK16" s="42"/>
      <c r="AL16" s="42" t="s">
        <v>184</v>
      </c>
      <c r="AM16" s="42"/>
      <c r="AN16" s="42"/>
      <c r="AO16" s="42" t="s">
        <v>270</v>
      </c>
      <c r="AP16" s="42"/>
      <c r="AQ16" s="42"/>
      <c r="AR16" s="42" t="s">
        <v>200</v>
      </c>
      <c r="AS16" s="42"/>
      <c r="AT16" s="42" t="str">
        <f>TEXT(T16,"#,##0.#######")</f>
        <v>172,068.</v>
      </c>
      <c r="AU16" s="42"/>
      <c r="AV16" s="42"/>
      <c r="AW16" s="42"/>
      <c r="AX16" s="42"/>
      <c r="AY16" s="42"/>
      <c r="AZ16" s="42"/>
      <c r="BA16" s="42"/>
      <c r="BB16" s="42" t="s">
        <v>198</v>
      </c>
      <c r="BC16" s="42"/>
      <c r="BD16" s="42" t="str">
        <f>TEXT(AF16,"#,##0.#######")</f>
        <v>1.</v>
      </c>
      <c r="BE16" s="42"/>
      <c r="BF16" s="42" t="s">
        <v>184</v>
      </c>
      <c r="BG16" s="42"/>
      <c r="BH16" s="42"/>
      <c r="BI16" s="42" t="str">
        <f>TEXT(Z6,"#,##0.#######")</f>
        <v>160.</v>
      </c>
      <c r="BJ16" s="42"/>
      <c r="BK16" s="42"/>
      <c r="BL16" s="42"/>
      <c r="BM16" s="42" t="s">
        <v>200</v>
      </c>
      <c r="BN16" s="42"/>
      <c r="BO16" s="42" t="str">
        <f>TEXT(TRUNC(T16*AF16/Z6,1),"#,##0.#######")</f>
        <v>1,075.4</v>
      </c>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151"/>
      <c r="CY16" s="151"/>
      <c r="CZ16" s="151"/>
      <c r="DA16" s="152"/>
      <c r="DB16" s="39"/>
    </row>
    <row r="17" spans="2:106" ht="11.25" customHeight="1" x14ac:dyDescent="0.2">
      <c r="B17" s="43"/>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151"/>
      <c r="CY17" s="151"/>
      <c r="CZ17" s="151"/>
      <c r="DA17" s="152"/>
      <c r="DB17" s="39"/>
    </row>
    <row r="18" spans="2:106" ht="11.25" customHeight="1" x14ac:dyDescent="0.2">
      <c r="B18" s="43"/>
      <c r="C18" s="42"/>
      <c r="D18" s="42"/>
      <c r="E18" s="42"/>
      <c r="F18" s="42"/>
      <c r="G18" s="42" t="s">
        <v>130</v>
      </c>
      <c r="H18" s="42"/>
      <c r="I18" s="42"/>
      <c r="J18" s="42"/>
      <c r="K18" s="42"/>
      <c r="L18" s="42"/>
      <c r="M18" s="42"/>
      <c r="N18" s="42"/>
      <c r="O18" s="42"/>
      <c r="P18" s="42" t="s">
        <v>206</v>
      </c>
      <c r="Q18" s="42"/>
      <c r="R18" s="42" t="str">
        <f>TEXT(TRUNC(BO14+BO16,1),"#,##0.#######")</f>
        <v>2,488.6</v>
      </c>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151"/>
      <c r="CY18" s="151" t="str">
        <f>R18</f>
        <v>2,488.6</v>
      </c>
      <c r="CZ18" s="151"/>
      <c r="DA18" s="152"/>
      <c r="DB18" s="39"/>
    </row>
    <row r="19" spans="2:106" ht="11.25" customHeight="1" x14ac:dyDescent="0.2">
      <c r="B19" s="43"/>
      <c r="C19" s="42"/>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c r="BW19" s="42"/>
      <c r="BX19" s="42"/>
      <c r="BY19" s="42"/>
      <c r="BZ19" s="42"/>
      <c r="CA19" s="42"/>
      <c r="CB19" s="42"/>
      <c r="CC19" s="42"/>
      <c r="CD19" s="42"/>
      <c r="CE19" s="42"/>
      <c r="CF19" s="42"/>
      <c r="CG19" s="42"/>
      <c r="CH19" s="42"/>
      <c r="CI19" s="42"/>
      <c r="CJ19" s="42"/>
      <c r="CK19" s="42"/>
      <c r="CL19" s="42"/>
      <c r="CM19" s="42"/>
      <c r="CN19" s="42"/>
      <c r="CO19" s="42"/>
      <c r="CP19" s="42"/>
      <c r="CQ19" s="42"/>
      <c r="CR19" s="42"/>
      <c r="CS19" s="42"/>
      <c r="CT19" s="42"/>
      <c r="CU19" s="42"/>
      <c r="CV19" s="42"/>
      <c r="CW19" s="42"/>
      <c r="CX19" s="151"/>
      <c r="CY19" s="151"/>
      <c r="CZ19" s="151"/>
      <c r="DA19" s="152"/>
      <c r="DB19" s="39"/>
    </row>
    <row r="20" spans="2:106" ht="11.25" customHeight="1" x14ac:dyDescent="0.2">
      <c r="B20" s="43"/>
      <c r="C20" s="42"/>
      <c r="D20" s="42"/>
      <c r="E20" s="42" t="s">
        <v>267</v>
      </c>
      <c r="F20" s="42"/>
      <c r="G20" s="42" t="s">
        <v>263</v>
      </c>
      <c r="H20" s="42"/>
      <c r="I20" s="42" t="s">
        <v>275</v>
      </c>
      <c r="J20" s="42"/>
      <c r="K20" s="42"/>
      <c r="L20" s="42"/>
      <c r="M20" s="42"/>
      <c r="N20" s="42"/>
      <c r="O20" s="42"/>
      <c r="P20" s="42" t="s">
        <v>64</v>
      </c>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c r="BZ20" s="42"/>
      <c r="CA20" s="42"/>
      <c r="CB20" s="42"/>
      <c r="CC20" s="42"/>
      <c r="CD20" s="42"/>
      <c r="CE20" s="42"/>
      <c r="CF20" s="42"/>
      <c r="CG20" s="42"/>
      <c r="CH20" s="42"/>
      <c r="CI20" s="42"/>
      <c r="CJ20" s="42"/>
      <c r="CK20" s="42"/>
      <c r="CL20" s="42"/>
      <c r="CM20" s="42"/>
      <c r="CN20" s="42"/>
      <c r="CO20" s="42"/>
      <c r="CP20" s="42"/>
      <c r="CQ20" s="42"/>
      <c r="CR20" s="42"/>
      <c r="CS20" s="42"/>
      <c r="CT20" s="42"/>
      <c r="CU20" s="42"/>
      <c r="CV20" s="42"/>
      <c r="CW20" s="42"/>
      <c r="CX20" s="151"/>
      <c r="CY20" s="151"/>
      <c r="CZ20" s="151"/>
      <c r="DA20" s="152"/>
      <c r="DB20" s="39"/>
    </row>
    <row r="21" spans="2:106" ht="11.25" customHeight="1" x14ac:dyDescent="0.2">
      <c r="B21" s="43"/>
      <c r="C21" s="42"/>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c r="BU21" s="42"/>
      <c r="BV21" s="42"/>
      <c r="BW21" s="42"/>
      <c r="BX21" s="42"/>
      <c r="BY21" s="42"/>
      <c r="BZ21" s="42"/>
      <c r="CA21" s="42"/>
      <c r="CB21" s="42"/>
      <c r="CC21" s="42"/>
      <c r="CD21" s="42"/>
      <c r="CE21" s="42"/>
      <c r="CF21" s="42"/>
      <c r="CG21" s="42"/>
      <c r="CH21" s="42"/>
      <c r="CI21" s="42"/>
      <c r="CJ21" s="42"/>
      <c r="CK21" s="42"/>
      <c r="CL21" s="42"/>
      <c r="CM21" s="42"/>
      <c r="CN21" s="42"/>
      <c r="CO21" s="42"/>
      <c r="CP21" s="42"/>
      <c r="CQ21" s="42"/>
      <c r="CR21" s="42"/>
      <c r="CS21" s="42"/>
      <c r="CT21" s="42"/>
      <c r="CU21" s="42"/>
      <c r="CV21" s="42"/>
      <c r="CW21" s="42"/>
      <c r="CX21" s="151"/>
      <c r="CY21" s="151"/>
      <c r="CZ21" s="151"/>
      <c r="DA21" s="152"/>
      <c r="DB21" s="39"/>
    </row>
    <row r="22" spans="2:106" ht="11.25" customHeight="1" x14ac:dyDescent="0.2">
      <c r="B22" s="43"/>
      <c r="C22" s="42"/>
      <c r="D22" s="42"/>
      <c r="E22" s="42"/>
      <c r="F22" s="42"/>
      <c r="G22" s="42" t="s">
        <v>216</v>
      </c>
      <c r="H22" s="42"/>
      <c r="I22" s="42"/>
      <c r="J22" s="42"/>
      <c r="K22" s="42"/>
      <c r="L22" s="42"/>
      <c r="M22" s="42"/>
      <c r="N22" s="42" t="s">
        <v>206</v>
      </c>
      <c r="O22" s="42"/>
      <c r="P22" s="42" t="str">
        <f>TEXT(기계경비총괄표_공통!G4,"#,##0")</f>
        <v>36,248</v>
      </c>
      <c r="Q22" s="42"/>
      <c r="R22" s="42"/>
      <c r="S22" s="42"/>
      <c r="T22" s="42"/>
      <c r="U22" s="42"/>
      <c r="V22" s="42"/>
      <c r="W22" s="42"/>
      <c r="X22" s="42"/>
      <c r="Y22" s="42" t="s">
        <v>184</v>
      </c>
      <c r="Z22" s="42"/>
      <c r="AA22" s="42"/>
      <c r="AB22" s="42" t="str">
        <f>TEXT(AV8,"#,##0.#######")</f>
        <v>20.</v>
      </c>
      <c r="AC22" s="42"/>
      <c r="AD22" s="42"/>
      <c r="AE22" s="42"/>
      <c r="AF22" s="42"/>
      <c r="AG22" s="42"/>
      <c r="AH22" s="42"/>
      <c r="AI22" s="42" t="s">
        <v>200</v>
      </c>
      <c r="AJ22" s="42"/>
      <c r="AK22" s="42" t="str">
        <f>TEXT(TRUNC(P22/AV8,1),"#,##0.#")</f>
        <v>1,812.4</v>
      </c>
      <c r="AL22" s="42"/>
      <c r="AM22" s="42"/>
      <c r="AN22" s="42"/>
      <c r="AO22" s="42"/>
      <c r="AP22" s="42"/>
      <c r="AQ22" s="42"/>
      <c r="AR22" s="42"/>
      <c r="AS22" s="42"/>
      <c r="AT22" s="42"/>
      <c r="AU22" s="42"/>
      <c r="AV22" s="42"/>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c r="BU22" s="42"/>
      <c r="BV22" s="42"/>
      <c r="BW22" s="42"/>
      <c r="BX22" s="42"/>
      <c r="BY22" s="42"/>
      <c r="BZ22" s="42"/>
      <c r="CA22" s="42"/>
      <c r="CB22" s="42"/>
      <c r="CC22" s="42"/>
      <c r="CD22" s="42"/>
      <c r="CE22" s="42"/>
      <c r="CF22" s="42"/>
      <c r="CG22" s="42"/>
      <c r="CH22" s="42"/>
      <c r="CI22" s="42"/>
      <c r="CJ22" s="42"/>
      <c r="CK22" s="42"/>
      <c r="CL22" s="42"/>
      <c r="CM22" s="42"/>
      <c r="CN22" s="42"/>
      <c r="CO22" s="42"/>
      <c r="CP22" s="42"/>
      <c r="CQ22" s="42"/>
      <c r="CR22" s="42"/>
      <c r="CS22" s="42"/>
      <c r="CT22" s="42"/>
      <c r="CU22" s="42"/>
      <c r="CV22" s="42"/>
      <c r="CW22" s="42"/>
      <c r="CX22" s="151"/>
      <c r="CY22" s="151"/>
      <c r="CZ22" s="151"/>
      <c r="DA22" s="152"/>
      <c r="DB22" s="39"/>
    </row>
    <row r="23" spans="2:106" ht="11.25" customHeight="1" x14ac:dyDescent="0.2">
      <c r="B23" s="43"/>
      <c r="C23" s="42"/>
      <c r="D23" s="42"/>
      <c r="E23" s="42"/>
      <c r="F23" s="42"/>
      <c r="G23" s="42" t="s">
        <v>213</v>
      </c>
      <c r="H23" s="42"/>
      <c r="I23" s="42"/>
      <c r="J23" s="42"/>
      <c r="K23" s="42"/>
      <c r="L23" s="42"/>
      <c r="M23" s="42"/>
      <c r="N23" s="42" t="s">
        <v>206</v>
      </c>
      <c r="O23" s="42"/>
      <c r="P23" s="42"/>
      <c r="Q23" s="42" t="str">
        <f>TEXT(기계경비총괄표_공통!H4,"#,##0")</f>
        <v>10,920</v>
      </c>
      <c r="R23" s="42"/>
      <c r="S23" s="42"/>
      <c r="T23" s="42"/>
      <c r="U23" s="42"/>
      <c r="V23" s="42"/>
      <c r="W23" s="42"/>
      <c r="X23" s="42"/>
      <c r="Y23" s="42"/>
      <c r="Z23" s="42" t="s">
        <v>184</v>
      </c>
      <c r="AA23" s="42"/>
      <c r="AB23" s="42"/>
      <c r="AC23" s="42" t="str">
        <f>TEXT(AV8,"#,##0.#######")</f>
        <v>20.</v>
      </c>
      <c r="AD23" s="42"/>
      <c r="AE23" s="42"/>
      <c r="AF23" s="42"/>
      <c r="AG23" s="42"/>
      <c r="AH23" s="42"/>
      <c r="AI23" s="42"/>
      <c r="AJ23" s="42" t="s">
        <v>200</v>
      </c>
      <c r="AK23" s="42"/>
      <c r="AL23" s="42" t="str">
        <f>TEXT(TRUNC(Q23/AV8,1),"#,##0.#")</f>
        <v>546.</v>
      </c>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c r="BZ23" s="42"/>
      <c r="CA23" s="42"/>
      <c r="CB23" s="42"/>
      <c r="CC23" s="42"/>
      <c r="CD23" s="42"/>
      <c r="CE23" s="42"/>
      <c r="CF23" s="42"/>
      <c r="CG23" s="42"/>
      <c r="CH23" s="42"/>
      <c r="CI23" s="42"/>
      <c r="CJ23" s="42"/>
      <c r="CK23" s="42"/>
      <c r="CL23" s="42"/>
      <c r="CM23" s="42"/>
      <c r="CN23" s="42"/>
      <c r="CO23" s="42"/>
      <c r="CP23" s="42"/>
      <c r="CQ23" s="42"/>
      <c r="CR23" s="42"/>
      <c r="CS23" s="42"/>
      <c r="CT23" s="42"/>
      <c r="CU23" s="42"/>
      <c r="CV23" s="42"/>
      <c r="CW23" s="42"/>
      <c r="CX23" s="151"/>
      <c r="CY23" s="151"/>
      <c r="CZ23" s="151"/>
      <c r="DA23" s="152"/>
      <c r="DB23" s="39"/>
    </row>
    <row r="24" spans="2:106" ht="11.25" customHeight="1" x14ac:dyDescent="0.2">
      <c r="B24" s="43"/>
      <c r="C24" s="42"/>
      <c r="D24" s="42"/>
      <c r="E24" s="42"/>
      <c r="F24" s="42"/>
      <c r="G24" s="42" t="s">
        <v>204</v>
      </c>
      <c r="H24" s="42"/>
      <c r="I24" s="42"/>
      <c r="J24" s="42"/>
      <c r="K24" s="42" t="s">
        <v>187</v>
      </c>
      <c r="L24" s="42"/>
      <c r="M24" s="42"/>
      <c r="N24" s="42" t="s">
        <v>206</v>
      </c>
      <c r="O24" s="42"/>
      <c r="P24" s="42"/>
      <c r="Q24" s="42" t="str">
        <f>TEXT(기계경비총괄표_공통!I4,"#,##0")</f>
        <v>1,876</v>
      </c>
      <c r="R24" s="42"/>
      <c r="S24" s="42"/>
      <c r="T24" s="42"/>
      <c r="U24" s="42"/>
      <c r="V24" s="42"/>
      <c r="W24" s="42"/>
      <c r="X24" s="42"/>
      <c r="Y24" s="42" t="s">
        <v>184</v>
      </c>
      <c r="Z24" s="42"/>
      <c r="AA24" s="42"/>
      <c r="AB24" s="42" t="str">
        <f>TEXT(AV8,"#,##0.#######")</f>
        <v>20.</v>
      </c>
      <c r="AC24" s="42"/>
      <c r="AD24" s="42"/>
      <c r="AE24" s="42"/>
      <c r="AF24" s="42"/>
      <c r="AG24" s="42"/>
      <c r="AH24" s="42"/>
      <c r="AI24" s="42" t="s">
        <v>200</v>
      </c>
      <c r="AJ24" s="42"/>
      <c r="AK24" s="42"/>
      <c r="AL24" s="42" t="str">
        <f>TEXT(TRUNC(Q24/AV8,1),"#,##0.#")</f>
        <v>93.8</v>
      </c>
      <c r="AM24" s="42"/>
      <c r="AN24" s="42"/>
      <c r="AO24" s="42"/>
      <c r="AP24" s="42"/>
      <c r="AQ24" s="42"/>
      <c r="AR24" s="42"/>
      <c r="AS24" s="42"/>
      <c r="AT24" s="42"/>
      <c r="AU24" s="42"/>
      <c r="AV24" s="42"/>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c r="BU24" s="42"/>
      <c r="BV24" s="42"/>
      <c r="BW24" s="42"/>
      <c r="BX24" s="42"/>
      <c r="BY24" s="42"/>
      <c r="BZ24" s="42"/>
      <c r="CA24" s="42"/>
      <c r="CB24" s="42"/>
      <c r="CC24" s="42"/>
      <c r="CD24" s="42"/>
      <c r="CE24" s="42"/>
      <c r="CF24" s="42"/>
      <c r="CG24" s="42"/>
      <c r="CH24" s="42"/>
      <c r="CI24" s="42"/>
      <c r="CJ24" s="42"/>
      <c r="CK24" s="42"/>
      <c r="CL24" s="42"/>
      <c r="CM24" s="42"/>
      <c r="CN24" s="42"/>
      <c r="CO24" s="42"/>
      <c r="CP24" s="42"/>
      <c r="CQ24" s="42"/>
      <c r="CR24" s="42"/>
      <c r="CS24" s="42"/>
      <c r="CT24" s="42"/>
      <c r="CU24" s="42"/>
      <c r="CV24" s="42"/>
      <c r="CW24" s="42"/>
      <c r="CX24" s="151"/>
      <c r="CY24" s="151"/>
      <c r="CZ24" s="151"/>
      <c r="DA24" s="152"/>
      <c r="DB24" s="39"/>
    </row>
    <row r="25" spans="2:106" ht="11.25" customHeight="1" x14ac:dyDescent="0.2">
      <c r="B25" s="43"/>
      <c r="C25" s="42"/>
      <c r="D25" s="42"/>
      <c r="E25" s="42"/>
      <c r="F25" s="42"/>
      <c r="G25" s="42" t="s">
        <v>233</v>
      </c>
      <c r="H25" s="42"/>
      <c r="I25" s="42"/>
      <c r="J25" s="42"/>
      <c r="K25" s="42" t="s">
        <v>186</v>
      </c>
      <c r="L25" s="42"/>
      <c r="M25" s="42"/>
      <c r="N25" s="42" t="s">
        <v>206</v>
      </c>
      <c r="O25" s="42"/>
      <c r="P25" s="42"/>
      <c r="Q25" s="42"/>
      <c r="R25" s="42"/>
      <c r="S25" s="42"/>
      <c r="T25" s="42"/>
      <c r="U25" s="42"/>
      <c r="V25" s="42"/>
      <c r="W25" s="42"/>
      <c r="X25" s="42"/>
      <c r="Y25" s="42"/>
      <c r="Z25" s="42"/>
      <c r="AA25" s="42"/>
      <c r="AB25" s="42"/>
      <c r="AC25" s="42"/>
      <c r="AD25" s="42"/>
      <c r="AE25" s="42"/>
      <c r="AF25" s="42"/>
      <c r="AG25" s="42" t="str">
        <f>TEXT(AK22+AL23+AL24,"#,##0.#######")</f>
        <v>2,452.2</v>
      </c>
      <c r="AH25" s="42"/>
      <c r="AI25" s="42"/>
      <c r="AJ25" s="42"/>
      <c r="AK25" s="42"/>
      <c r="AL25" s="42"/>
      <c r="AM25" s="42"/>
      <c r="AN25" s="42"/>
      <c r="AO25" s="42"/>
      <c r="AP25" s="42"/>
      <c r="AQ25" s="42"/>
      <c r="AR25" s="42"/>
      <c r="AS25" s="42"/>
      <c r="AT25" s="42"/>
      <c r="AU25" s="42"/>
      <c r="AV25" s="42"/>
      <c r="AW25" s="42"/>
      <c r="AX25" s="42"/>
      <c r="AY25" s="42"/>
      <c r="AZ25" s="42"/>
      <c r="BA25" s="42"/>
      <c r="BB25" s="42"/>
      <c r="BC25" s="42"/>
      <c r="BD25" s="42"/>
      <c r="BE25" s="42"/>
      <c r="BF25" s="42"/>
      <c r="BG25" s="42"/>
      <c r="BH25" s="42"/>
      <c r="BI25" s="42"/>
      <c r="BJ25" s="42"/>
      <c r="BK25" s="42"/>
      <c r="BL25" s="42"/>
      <c r="BM25" s="42"/>
      <c r="BN25" s="42"/>
      <c r="BO25" s="42"/>
      <c r="BP25" s="42"/>
      <c r="BQ25" s="42"/>
      <c r="BR25" s="42"/>
      <c r="BS25" s="42"/>
      <c r="BT25" s="42"/>
      <c r="BU25" s="42"/>
      <c r="BV25" s="42"/>
      <c r="BW25" s="42"/>
      <c r="BX25" s="42"/>
      <c r="BY25" s="42"/>
      <c r="BZ25" s="42"/>
      <c r="CA25" s="42"/>
      <c r="CB25" s="42"/>
      <c r="CC25" s="42"/>
      <c r="CD25" s="42"/>
      <c r="CE25" s="42"/>
      <c r="CF25" s="42"/>
      <c r="CG25" s="42"/>
      <c r="CH25" s="42"/>
      <c r="CI25" s="42"/>
      <c r="CJ25" s="42"/>
      <c r="CK25" s="42"/>
      <c r="CL25" s="42"/>
      <c r="CM25" s="42"/>
      <c r="CN25" s="42"/>
      <c r="CO25" s="42"/>
      <c r="CP25" s="42"/>
      <c r="CQ25" s="42"/>
      <c r="CR25" s="42"/>
      <c r="CS25" s="42"/>
      <c r="CT25" s="42"/>
      <c r="CU25" s="42"/>
      <c r="CV25" s="42"/>
      <c r="CW25" s="42"/>
      <c r="CX25" s="151">
        <f>CY25+CZ25+DA25</f>
        <v>2452.2000000000003</v>
      </c>
      <c r="CY25" s="151" t="str">
        <f>TEXT(AK22,"#,###.0")</f>
        <v>1,812.4</v>
      </c>
      <c r="CZ25" s="151" t="str">
        <f>TEXT(AL23,"#,###.0")</f>
        <v>546.0</v>
      </c>
      <c r="DA25" s="152" t="str">
        <f>TEXT(AL24,"#,###.0")</f>
        <v>93.8</v>
      </c>
      <c r="DB25" s="39"/>
    </row>
    <row r="26" spans="2:106" ht="11.25" customHeight="1" x14ac:dyDescent="0.2">
      <c r="B26" s="43"/>
      <c r="C26" s="42"/>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c r="AY26" s="42"/>
      <c r="AZ26" s="42"/>
      <c r="BA26" s="42"/>
      <c r="BB26" s="42"/>
      <c r="BC26" s="42"/>
      <c r="BD26" s="42"/>
      <c r="BE26" s="42"/>
      <c r="BF26" s="42"/>
      <c r="BG26" s="42"/>
      <c r="BH26" s="42"/>
      <c r="BI26" s="42"/>
      <c r="BJ26" s="42"/>
      <c r="BK26" s="42"/>
      <c r="BL26" s="42"/>
      <c r="BM26" s="42"/>
      <c r="BN26" s="42"/>
      <c r="BO26" s="42"/>
      <c r="BP26" s="42"/>
      <c r="BQ26" s="42"/>
      <c r="BR26" s="42"/>
      <c r="BS26" s="42"/>
      <c r="BT26" s="42"/>
      <c r="BU26" s="42"/>
      <c r="BV26" s="42"/>
      <c r="BW26" s="42"/>
      <c r="BX26" s="42"/>
      <c r="BY26" s="42"/>
      <c r="BZ26" s="42"/>
      <c r="CA26" s="42"/>
      <c r="CB26" s="42"/>
      <c r="CC26" s="42"/>
      <c r="CD26" s="42"/>
      <c r="CE26" s="42"/>
      <c r="CF26" s="42"/>
      <c r="CG26" s="42"/>
      <c r="CH26" s="42"/>
      <c r="CI26" s="42"/>
      <c r="CJ26" s="42"/>
      <c r="CK26" s="42"/>
      <c r="CL26" s="42"/>
      <c r="CM26" s="42"/>
      <c r="CN26" s="42"/>
      <c r="CO26" s="42"/>
      <c r="CP26" s="42"/>
      <c r="CQ26" s="42"/>
      <c r="CR26" s="42"/>
      <c r="CS26" s="42"/>
      <c r="CT26" s="42"/>
      <c r="CU26" s="42"/>
      <c r="CV26" s="42"/>
      <c r="CW26" s="42"/>
      <c r="CX26" s="151"/>
      <c r="CY26" s="151"/>
      <c r="CZ26" s="151"/>
      <c r="DA26" s="152"/>
      <c r="DB26" s="39"/>
    </row>
    <row r="27" spans="2:106" ht="11.25" customHeight="1" x14ac:dyDescent="0.2">
      <c r="B27" s="43"/>
      <c r="C27" s="42"/>
      <c r="D27" s="42"/>
      <c r="E27" s="42" t="s">
        <v>279</v>
      </c>
      <c r="F27" s="42"/>
      <c r="G27" s="42" t="s">
        <v>263</v>
      </c>
      <c r="H27" s="42"/>
      <c r="I27" s="42" t="s">
        <v>129</v>
      </c>
      <c r="J27" s="42"/>
      <c r="K27" s="42"/>
      <c r="L27" s="42"/>
      <c r="M27" s="42"/>
      <c r="N27" s="42"/>
      <c r="O27" s="42"/>
      <c r="P27" s="42"/>
      <c r="Q27" s="42"/>
      <c r="R27" s="42"/>
      <c r="S27" s="42"/>
      <c r="T27" s="42"/>
      <c r="U27" s="42"/>
      <c r="V27" s="42" t="s">
        <v>63</v>
      </c>
      <c r="W27" s="42"/>
      <c r="X27" s="42"/>
      <c r="Y27" s="42"/>
      <c r="Z27" s="42"/>
      <c r="AA27" s="42"/>
      <c r="AB27" s="42"/>
      <c r="AC27" s="42"/>
      <c r="AD27" s="42"/>
      <c r="AE27" s="42"/>
      <c r="AF27" s="42"/>
      <c r="AG27" s="42"/>
      <c r="AH27" s="42"/>
      <c r="AI27" s="42"/>
      <c r="AJ27" s="42"/>
      <c r="AK27" s="42"/>
      <c r="AL27" s="42"/>
      <c r="AM27" s="42"/>
      <c r="AN27" s="42"/>
      <c r="AO27" s="42"/>
      <c r="AP27" s="42"/>
      <c r="AQ27" s="42"/>
      <c r="AR27" s="42"/>
      <c r="AS27" s="42"/>
      <c r="AT27" s="42"/>
      <c r="AU27" s="42"/>
      <c r="AV27" s="42"/>
      <c r="AW27" s="42"/>
      <c r="AX27" s="42"/>
      <c r="AY27" s="42"/>
      <c r="AZ27" s="42"/>
      <c r="BA27" s="42"/>
      <c r="BB27" s="42"/>
      <c r="BC27" s="42"/>
      <c r="BD27" s="42"/>
      <c r="BE27" s="42"/>
      <c r="BF27" s="42"/>
      <c r="BG27" s="42"/>
      <c r="BH27" s="42"/>
      <c r="BI27" s="42"/>
      <c r="BJ27" s="42"/>
      <c r="BK27" s="42"/>
      <c r="BL27" s="42"/>
      <c r="BM27" s="42"/>
      <c r="BN27" s="42"/>
      <c r="BO27" s="42"/>
      <c r="BP27" s="42"/>
      <c r="BQ27" s="42"/>
      <c r="BR27" s="42"/>
      <c r="BS27" s="42"/>
      <c r="BT27" s="42"/>
      <c r="BU27" s="42"/>
      <c r="BV27" s="42"/>
      <c r="BW27" s="42"/>
      <c r="BX27" s="42"/>
      <c r="BY27" s="42"/>
      <c r="BZ27" s="42"/>
      <c r="CA27" s="42"/>
      <c r="CB27" s="42"/>
      <c r="CC27" s="42"/>
      <c r="CD27" s="42"/>
      <c r="CE27" s="42"/>
      <c r="CF27" s="42"/>
      <c r="CG27" s="42"/>
      <c r="CH27" s="42"/>
      <c r="CI27" s="42"/>
      <c r="CJ27" s="42"/>
      <c r="CK27" s="42"/>
      <c r="CL27" s="42"/>
      <c r="CM27" s="42"/>
      <c r="CN27" s="42"/>
      <c r="CO27" s="42"/>
      <c r="CP27" s="42"/>
      <c r="CQ27" s="42"/>
      <c r="CR27" s="42"/>
      <c r="CS27" s="42"/>
      <c r="CT27" s="42"/>
      <c r="CU27" s="42"/>
      <c r="CV27" s="42"/>
      <c r="CW27" s="42"/>
      <c r="CX27" s="151"/>
      <c r="CY27" s="151"/>
      <c r="CZ27" s="151"/>
      <c r="DA27" s="152"/>
      <c r="DB27" s="39"/>
    </row>
    <row r="28" spans="2:106" ht="11.25" customHeight="1" x14ac:dyDescent="0.2">
      <c r="B28" s="43"/>
      <c r="C28" s="42"/>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c r="AY28" s="42"/>
      <c r="AZ28" s="42"/>
      <c r="BA28" s="42"/>
      <c r="BB28" s="42"/>
      <c r="BC28" s="42"/>
      <c r="BD28" s="42"/>
      <c r="BE28" s="42"/>
      <c r="BF28" s="42"/>
      <c r="BG28" s="42"/>
      <c r="BH28" s="42"/>
      <c r="BI28" s="42"/>
      <c r="BJ28" s="42"/>
      <c r="BK28" s="42"/>
      <c r="BL28" s="42"/>
      <c r="BM28" s="42"/>
      <c r="BN28" s="42"/>
      <c r="BO28" s="42"/>
      <c r="BP28" s="42"/>
      <c r="BQ28" s="42"/>
      <c r="BR28" s="42"/>
      <c r="BS28" s="42"/>
      <c r="BT28" s="42"/>
      <c r="BU28" s="42"/>
      <c r="BV28" s="42"/>
      <c r="BW28" s="42"/>
      <c r="BX28" s="42"/>
      <c r="BY28" s="42"/>
      <c r="BZ28" s="42"/>
      <c r="CA28" s="42"/>
      <c r="CB28" s="42"/>
      <c r="CC28" s="42"/>
      <c r="CD28" s="42"/>
      <c r="CE28" s="42"/>
      <c r="CF28" s="42"/>
      <c r="CG28" s="42"/>
      <c r="CH28" s="42"/>
      <c r="CI28" s="42"/>
      <c r="CJ28" s="42"/>
      <c r="CK28" s="42"/>
      <c r="CL28" s="42"/>
      <c r="CM28" s="42"/>
      <c r="CN28" s="42"/>
      <c r="CO28" s="42"/>
      <c r="CP28" s="42"/>
      <c r="CQ28" s="42"/>
      <c r="CR28" s="42"/>
      <c r="CS28" s="42"/>
      <c r="CT28" s="42"/>
      <c r="CU28" s="42"/>
      <c r="CV28" s="42"/>
      <c r="CW28" s="42"/>
      <c r="CX28" s="151"/>
      <c r="CY28" s="151"/>
      <c r="CZ28" s="151"/>
      <c r="DA28" s="152"/>
      <c r="DB28" s="39"/>
    </row>
    <row r="29" spans="2:106" ht="11.25" customHeight="1" x14ac:dyDescent="0.2">
      <c r="B29" s="43"/>
      <c r="C29" s="42"/>
      <c r="D29" s="42"/>
      <c r="E29" s="42"/>
      <c r="F29" s="42"/>
      <c r="G29" s="42" t="s">
        <v>216</v>
      </c>
      <c r="H29" s="42"/>
      <c r="I29" s="42"/>
      <c r="J29" s="42"/>
      <c r="K29" s="42"/>
      <c r="L29" s="42"/>
      <c r="M29" s="42"/>
      <c r="N29" s="42" t="s">
        <v>206</v>
      </c>
      <c r="O29" s="42"/>
      <c r="P29" s="42"/>
      <c r="Q29" s="42"/>
      <c r="R29" s="42"/>
      <c r="S29" s="42"/>
      <c r="T29" s="42" t="str">
        <f>TEXT(기계경비총괄표_공통!G5,"#,##0")</f>
        <v>0</v>
      </c>
      <c r="U29" s="42"/>
      <c r="V29" s="42"/>
      <c r="W29" s="42"/>
      <c r="X29" s="42" t="s">
        <v>184</v>
      </c>
      <c r="Y29" s="42"/>
      <c r="Z29" s="42"/>
      <c r="AA29" s="42" t="str">
        <f>TEXT(AV8,"#,##0.#######")</f>
        <v>20.</v>
      </c>
      <c r="AB29" s="42"/>
      <c r="AC29" s="42"/>
      <c r="AD29" s="42"/>
      <c r="AE29" s="42"/>
      <c r="AF29" s="42"/>
      <c r="AG29" s="42"/>
      <c r="AH29" s="42" t="s">
        <v>198</v>
      </c>
      <c r="AI29" s="42"/>
      <c r="AJ29" s="42" t="str">
        <f>TEXT(0.5,"#,##0.#######")</f>
        <v>0.5</v>
      </c>
      <c r="AK29" s="42"/>
      <c r="AL29" s="42"/>
      <c r="AM29" s="42" t="s">
        <v>193</v>
      </c>
      <c r="AN29" s="42"/>
      <c r="AO29" s="42"/>
      <c r="AP29" s="42" t="s">
        <v>200</v>
      </c>
      <c r="AQ29" s="42"/>
      <c r="AR29" s="42"/>
      <c r="AS29" s="42"/>
      <c r="AT29" s="42" t="str">
        <f>TEXT(TRUNC(T29/AV8*AJ29,1),"#,##0.#")</f>
        <v>0.</v>
      </c>
      <c r="AU29" s="42"/>
      <c r="AV29" s="42"/>
      <c r="AW29" s="42"/>
      <c r="AX29" s="42"/>
      <c r="AY29" s="42"/>
      <c r="AZ29" s="42"/>
      <c r="BA29" s="42"/>
      <c r="BB29" s="42"/>
      <c r="BC29" s="42"/>
      <c r="BD29" s="42"/>
      <c r="BE29" s="42"/>
      <c r="BF29" s="42"/>
      <c r="BG29" s="42"/>
      <c r="BH29" s="42"/>
      <c r="BI29" s="42"/>
      <c r="BJ29" s="42"/>
      <c r="BK29" s="42"/>
      <c r="BL29" s="42"/>
      <c r="BM29" s="42"/>
      <c r="BN29" s="42"/>
      <c r="BO29" s="42"/>
      <c r="BP29" s="42"/>
      <c r="BQ29" s="42"/>
      <c r="BR29" s="42"/>
      <c r="BS29" s="42"/>
      <c r="BT29" s="42"/>
      <c r="BU29" s="42"/>
      <c r="BV29" s="42"/>
      <c r="BW29" s="42"/>
      <c r="BX29" s="42"/>
      <c r="BY29" s="42"/>
      <c r="BZ29" s="42"/>
      <c r="CA29" s="42"/>
      <c r="CB29" s="42"/>
      <c r="CC29" s="42"/>
      <c r="CD29" s="42"/>
      <c r="CE29" s="42"/>
      <c r="CF29" s="42"/>
      <c r="CG29" s="42"/>
      <c r="CH29" s="42"/>
      <c r="CI29" s="42"/>
      <c r="CJ29" s="42"/>
      <c r="CK29" s="42"/>
      <c r="CL29" s="42"/>
      <c r="CM29" s="42"/>
      <c r="CN29" s="42"/>
      <c r="CO29" s="42"/>
      <c r="CP29" s="42"/>
      <c r="CQ29" s="42"/>
      <c r="CR29" s="42"/>
      <c r="CS29" s="42"/>
      <c r="CT29" s="42"/>
      <c r="CU29" s="42"/>
      <c r="CV29" s="42"/>
      <c r="CW29" s="42"/>
      <c r="CX29" s="151"/>
      <c r="CY29" s="151"/>
      <c r="CZ29" s="151"/>
      <c r="DA29" s="152"/>
      <c r="DB29" s="39"/>
    </row>
    <row r="30" spans="2:106" ht="11.25" customHeight="1" x14ac:dyDescent="0.2">
      <c r="B30" s="43"/>
      <c r="C30" s="42"/>
      <c r="D30" s="42"/>
      <c r="E30" s="42"/>
      <c r="F30" s="42"/>
      <c r="G30" s="42" t="s">
        <v>213</v>
      </c>
      <c r="H30" s="42"/>
      <c r="I30" s="42"/>
      <c r="J30" s="42"/>
      <c r="K30" s="42"/>
      <c r="L30" s="42"/>
      <c r="M30" s="42"/>
      <c r="N30" s="42" t="s">
        <v>206</v>
      </c>
      <c r="O30" s="42"/>
      <c r="P30" s="42" t="str">
        <f>TEXT(기계경비총괄표_공통!H5,"#,##0")</f>
        <v>2,535</v>
      </c>
      <c r="Q30" s="42"/>
      <c r="R30" s="42"/>
      <c r="S30" s="42"/>
      <c r="T30" s="42"/>
      <c r="U30" s="42"/>
      <c r="V30" s="42"/>
      <c r="W30" s="42"/>
      <c r="X30" s="42" t="s">
        <v>184</v>
      </c>
      <c r="Y30" s="42"/>
      <c r="Z30" s="42"/>
      <c r="AA30" s="42" t="str">
        <f>TEXT(AV8,"#,##0.#######")</f>
        <v>20.</v>
      </c>
      <c r="AB30" s="42"/>
      <c r="AC30" s="42"/>
      <c r="AD30" s="42"/>
      <c r="AE30" s="42"/>
      <c r="AF30" s="42"/>
      <c r="AG30" s="42"/>
      <c r="AH30" s="42" t="s">
        <v>198</v>
      </c>
      <c r="AI30" s="42"/>
      <c r="AJ30" s="42" t="str">
        <f>TEXT(0.5,"#,##0.#######")</f>
        <v>0.5</v>
      </c>
      <c r="AK30" s="42"/>
      <c r="AL30" s="42"/>
      <c r="AM30" s="42" t="s">
        <v>193</v>
      </c>
      <c r="AN30" s="42"/>
      <c r="AO30" s="42"/>
      <c r="AP30" s="42" t="s">
        <v>200</v>
      </c>
      <c r="AQ30" s="42"/>
      <c r="AR30" s="42" t="str">
        <f>TEXT(TRUNC(P30/AV8*AJ30,1),"#,##0.#")</f>
        <v>63.3</v>
      </c>
      <c r="AS30" s="42"/>
      <c r="AT30" s="42"/>
      <c r="AU30" s="42"/>
      <c r="AV30" s="42"/>
      <c r="AW30" s="42"/>
      <c r="AX30" s="42"/>
      <c r="AY30" s="42"/>
      <c r="AZ30" s="42"/>
      <c r="BA30" s="42"/>
      <c r="BB30" s="42"/>
      <c r="BC30" s="42"/>
      <c r="BD30" s="42"/>
      <c r="BE30" s="42"/>
      <c r="BF30" s="42"/>
      <c r="BG30" s="42"/>
      <c r="BH30" s="42"/>
      <c r="BI30" s="42"/>
      <c r="BJ30" s="42"/>
      <c r="BK30" s="42"/>
      <c r="BL30" s="42"/>
      <c r="BM30" s="42"/>
      <c r="BN30" s="42"/>
      <c r="BO30" s="42"/>
      <c r="BP30" s="42"/>
      <c r="BQ30" s="42"/>
      <c r="BR30" s="42"/>
      <c r="BS30" s="42"/>
      <c r="BT30" s="42"/>
      <c r="BU30" s="42"/>
      <c r="BV30" s="42"/>
      <c r="BW30" s="42"/>
      <c r="BX30" s="42"/>
      <c r="BY30" s="42"/>
      <c r="BZ30" s="42"/>
      <c r="CA30" s="42"/>
      <c r="CB30" s="42"/>
      <c r="CC30" s="42"/>
      <c r="CD30" s="42"/>
      <c r="CE30" s="42"/>
      <c r="CF30" s="42"/>
      <c r="CG30" s="42"/>
      <c r="CH30" s="42"/>
      <c r="CI30" s="42"/>
      <c r="CJ30" s="42"/>
      <c r="CK30" s="42"/>
      <c r="CL30" s="42"/>
      <c r="CM30" s="42"/>
      <c r="CN30" s="42"/>
      <c r="CO30" s="42"/>
      <c r="CP30" s="42"/>
      <c r="CQ30" s="42"/>
      <c r="CR30" s="42"/>
      <c r="CS30" s="42"/>
      <c r="CT30" s="42"/>
      <c r="CU30" s="42"/>
      <c r="CV30" s="42"/>
      <c r="CW30" s="42"/>
      <c r="CX30" s="151"/>
      <c r="CY30" s="151"/>
      <c r="CZ30" s="151"/>
      <c r="DA30" s="152"/>
      <c r="DB30" s="39"/>
    </row>
    <row r="31" spans="2:106" ht="11.25" customHeight="1" x14ac:dyDescent="0.2">
      <c r="B31" s="43"/>
      <c r="C31" s="42"/>
      <c r="D31" s="42"/>
      <c r="E31" s="42"/>
      <c r="F31" s="42"/>
      <c r="G31" s="42" t="s">
        <v>204</v>
      </c>
      <c r="H31" s="42"/>
      <c r="I31" s="42"/>
      <c r="J31" s="42"/>
      <c r="K31" s="42" t="s">
        <v>187</v>
      </c>
      <c r="L31" s="42"/>
      <c r="M31" s="42"/>
      <c r="N31" s="42" t="s">
        <v>206</v>
      </c>
      <c r="O31" s="42"/>
      <c r="P31" s="42"/>
      <c r="Q31" s="42"/>
      <c r="R31" s="42" t="str">
        <f>TEXT(기계경비총괄표_공통!I5,"#,##0")</f>
        <v>244</v>
      </c>
      <c r="S31" s="42"/>
      <c r="T31" s="42"/>
      <c r="U31" s="42"/>
      <c r="V31" s="42"/>
      <c r="W31" s="42"/>
      <c r="X31" s="42" t="s">
        <v>184</v>
      </c>
      <c r="Y31" s="42"/>
      <c r="Z31" s="42"/>
      <c r="AA31" s="42" t="str">
        <f>TEXT(AV8,"#,##0.#######")</f>
        <v>20.</v>
      </c>
      <c r="AB31" s="42"/>
      <c r="AC31" s="42"/>
      <c r="AD31" s="42"/>
      <c r="AE31" s="42"/>
      <c r="AF31" s="42"/>
      <c r="AG31" s="42"/>
      <c r="AH31" s="42" t="s">
        <v>198</v>
      </c>
      <c r="AI31" s="42"/>
      <c r="AJ31" s="42" t="str">
        <f>TEXT(0.5,"#,##0.#######")</f>
        <v>0.5</v>
      </c>
      <c r="AK31" s="42"/>
      <c r="AL31" s="42"/>
      <c r="AM31" s="42" t="s">
        <v>193</v>
      </c>
      <c r="AN31" s="42"/>
      <c r="AO31" s="42"/>
      <c r="AP31" s="42" t="s">
        <v>200</v>
      </c>
      <c r="AQ31" s="42"/>
      <c r="AR31" s="42"/>
      <c r="AS31" s="42" t="str">
        <f>TEXT(TRUNC(R31/AV8*AJ31,1),"#,##0.#")</f>
        <v>6.1</v>
      </c>
      <c r="AT31" s="42"/>
      <c r="AU31" s="42"/>
      <c r="AV31" s="42"/>
      <c r="AW31" s="42"/>
      <c r="AX31" s="42"/>
      <c r="AY31" s="42"/>
      <c r="AZ31" s="42"/>
      <c r="BA31" s="42"/>
      <c r="BB31" s="42"/>
      <c r="BC31" s="42"/>
      <c r="BD31" s="42"/>
      <c r="BE31" s="42"/>
      <c r="BF31" s="42"/>
      <c r="BG31" s="42"/>
      <c r="BH31" s="42"/>
      <c r="BI31" s="42"/>
      <c r="BJ31" s="42"/>
      <c r="BK31" s="42"/>
      <c r="BL31" s="42"/>
      <c r="BM31" s="42"/>
      <c r="BN31" s="42"/>
      <c r="BO31" s="42"/>
      <c r="BP31" s="42"/>
      <c r="BQ31" s="42"/>
      <c r="BR31" s="42"/>
      <c r="BS31" s="42"/>
      <c r="BT31" s="42"/>
      <c r="BU31" s="42"/>
      <c r="BV31" s="42"/>
      <c r="BW31" s="42"/>
      <c r="BX31" s="42"/>
      <c r="BY31" s="42"/>
      <c r="BZ31" s="42"/>
      <c r="CA31" s="42"/>
      <c r="CB31" s="42"/>
      <c r="CC31" s="42"/>
      <c r="CD31" s="42"/>
      <c r="CE31" s="42"/>
      <c r="CF31" s="42"/>
      <c r="CG31" s="42"/>
      <c r="CH31" s="42"/>
      <c r="CI31" s="42"/>
      <c r="CJ31" s="42"/>
      <c r="CK31" s="42"/>
      <c r="CL31" s="42"/>
      <c r="CM31" s="42"/>
      <c r="CN31" s="42"/>
      <c r="CO31" s="42"/>
      <c r="CP31" s="42"/>
      <c r="CQ31" s="42"/>
      <c r="CR31" s="42"/>
      <c r="CS31" s="42"/>
      <c r="CT31" s="42"/>
      <c r="CU31" s="42"/>
      <c r="CV31" s="42"/>
      <c r="CW31" s="42"/>
      <c r="CX31" s="151"/>
      <c r="CY31" s="151"/>
      <c r="CZ31" s="151"/>
      <c r="DA31" s="152"/>
      <c r="DB31" s="39"/>
    </row>
    <row r="32" spans="2:106" ht="11.25" customHeight="1" x14ac:dyDescent="0.2">
      <c r="B32" s="43"/>
      <c r="C32" s="42"/>
      <c r="D32" s="42"/>
      <c r="E32" s="42"/>
      <c r="F32" s="42"/>
      <c r="G32" s="42" t="s">
        <v>233</v>
      </c>
      <c r="H32" s="42"/>
      <c r="I32" s="42"/>
      <c r="J32" s="42"/>
      <c r="K32" s="42" t="s">
        <v>186</v>
      </c>
      <c r="L32" s="42"/>
      <c r="M32" s="42"/>
      <c r="N32" s="42" t="s">
        <v>206</v>
      </c>
      <c r="O32" s="42"/>
      <c r="P32" s="42"/>
      <c r="Q32" s="42"/>
      <c r="R32" s="42"/>
      <c r="S32" s="42"/>
      <c r="T32" s="42"/>
      <c r="U32" s="42"/>
      <c r="V32" s="42"/>
      <c r="W32" s="42"/>
      <c r="X32" s="42"/>
      <c r="Y32" s="42"/>
      <c r="Z32" s="42"/>
      <c r="AA32" s="42"/>
      <c r="AB32" s="42"/>
      <c r="AC32" s="42"/>
      <c r="AD32" s="42"/>
      <c r="AE32" s="42"/>
      <c r="AF32" s="42"/>
      <c r="AG32" s="42"/>
      <c r="AH32" s="42"/>
      <c r="AI32" s="42"/>
      <c r="AJ32" s="42"/>
      <c r="AK32" s="42"/>
      <c r="AL32" s="42"/>
      <c r="AM32" s="42"/>
      <c r="AN32" s="42" t="str">
        <f>TEXT(AR30+AS31,"#,##0.#######")</f>
        <v>69.4</v>
      </c>
      <c r="AO32" s="42"/>
      <c r="AP32" s="42"/>
      <c r="AQ32" s="42"/>
      <c r="AR32" s="42"/>
      <c r="AS32" s="42"/>
      <c r="AT32" s="42"/>
      <c r="AU32" s="42"/>
      <c r="AV32" s="42"/>
      <c r="AW32" s="42"/>
      <c r="AX32" s="42"/>
      <c r="AY32" s="42"/>
      <c r="AZ32" s="42"/>
      <c r="BA32" s="42"/>
      <c r="BB32" s="42"/>
      <c r="BC32" s="42"/>
      <c r="BD32" s="42"/>
      <c r="BE32" s="42"/>
      <c r="BF32" s="42"/>
      <c r="BG32" s="42"/>
      <c r="BH32" s="42"/>
      <c r="BI32" s="42"/>
      <c r="BJ32" s="42"/>
      <c r="BK32" s="42"/>
      <c r="BL32" s="42"/>
      <c r="BM32" s="42"/>
      <c r="BN32" s="42"/>
      <c r="BO32" s="42"/>
      <c r="BP32" s="42"/>
      <c r="BQ32" s="42"/>
      <c r="BR32" s="42"/>
      <c r="BS32" s="42"/>
      <c r="BT32" s="42"/>
      <c r="BU32" s="42"/>
      <c r="BV32" s="42"/>
      <c r="BW32" s="42"/>
      <c r="BX32" s="42"/>
      <c r="BY32" s="42"/>
      <c r="BZ32" s="42"/>
      <c r="CA32" s="42"/>
      <c r="CB32" s="42"/>
      <c r="CC32" s="42"/>
      <c r="CD32" s="42"/>
      <c r="CE32" s="42"/>
      <c r="CF32" s="42"/>
      <c r="CG32" s="42"/>
      <c r="CH32" s="42"/>
      <c r="CI32" s="42"/>
      <c r="CJ32" s="42"/>
      <c r="CK32" s="42"/>
      <c r="CL32" s="42"/>
      <c r="CM32" s="42"/>
      <c r="CN32" s="42"/>
      <c r="CO32" s="42"/>
      <c r="CP32" s="42"/>
      <c r="CQ32" s="42"/>
      <c r="CR32" s="42"/>
      <c r="CS32" s="42"/>
      <c r="CT32" s="42"/>
      <c r="CU32" s="42"/>
      <c r="CV32" s="42"/>
      <c r="CW32" s="42"/>
      <c r="CX32" s="151">
        <f>CY32+CZ32+DA32</f>
        <v>69.399999999999991</v>
      </c>
      <c r="CY32" s="151"/>
      <c r="CZ32" s="151" t="str">
        <f>TEXT(AR30,"#,###.0")</f>
        <v>63.3</v>
      </c>
      <c r="DA32" s="152" t="str">
        <f>TEXT(AS31,"#,###.0")</f>
        <v>6.1</v>
      </c>
      <c r="DB32" s="39"/>
    </row>
    <row r="33" spans="2:106" ht="11.25" customHeight="1" x14ac:dyDescent="0.2">
      <c r="B33" s="43"/>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c r="AG33" s="42"/>
      <c r="AH33" s="42"/>
      <c r="AI33" s="42"/>
      <c r="AJ33" s="42"/>
      <c r="AK33" s="42"/>
      <c r="AL33" s="42"/>
      <c r="AM33" s="42"/>
      <c r="AN33" s="42"/>
      <c r="AO33" s="42"/>
      <c r="AP33" s="42"/>
      <c r="AQ33" s="42"/>
      <c r="AR33" s="42"/>
      <c r="AS33" s="42"/>
      <c r="AT33" s="42"/>
      <c r="AU33" s="42"/>
      <c r="AV33" s="42"/>
      <c r="AW33" s="42"/>
      <c r="AX33" s="42"/>
      <c r="AY33" s="42"/>
      <c r="AZ33" s="42"/>
      <c r="BA33" s="42"/>
      <c r="BB33" s="42"/>
      <c r="BC33" s="42"/>
      <c r="BD33" s="42"/>
      <c r="BE33" s="42"/>
      <c r="BF33" s="42"/>
      <c r="BG33" s="42"/>
      <c r="BH33" s="42"/>
      <c r="BI33" s="42"/>
      <c r="BJ33" s="42"/>
      <c r="BK33" s="42"/>
      <c r="BL33" s="42"/>
      <c r="BM33" s="42"/>
      <c r="BN33" s="42"/>
      <c r="BO33" s="42"/>
      <c r="BP33" s="42"/>
      <c r="BQ33" s="42"/>
      <c r="BR33" s="42"/>
      <c r="BS33" s="42"/>
      <c r="BT33" s="42"/>
      <c r="BU33" s="42"/>
      <c r="BV33" s="42"/>
      <c r="BW33" s="42"/>
      <c r="BX33" s="42"/>
      <c r="BY33" s="42"/>
      <c r="BZ33" s="42"/>
      <c r="CA33" s="42"/>
      <c r="CB33" s="42"/>
      <c r="CC33" s="42"/>
      <c r="CD33" s="42"/>
      <c r="CE33" s="42"/>
      <c r="CF33" s="42"/>
      <c r="CG33" s="42"/>
      <c r="CH33" s="42"/>
      <c r="CI33" s="42"/>
      <c r="CJ33" s="42"/>
      <c r="CK33" s="42"/>
      <c r="CL33" s="42"/>
      <c r="CM33" s="42"/>
      <c r="CN33" s="42"/>
      <c r="CO33" s="42"/>
      <c r="CP33" s="42"/>
      <c r="CQ33" s="42"/>
      <c r="CR33" s="42"/>
      <c r="CS33" s="42"/>
      <c r="CT33" s="42"/>
      <c r="CU33" s="42"/>
      <c r="CV33" s="42"/>
      <c r="CW33" s="42"/>
      <c r="CX33" s="151"/>
      <c r="CY33" s="151"/>
      <c r="CZ33" s="151"/>
      <c r="DA33" s="152"/>
      <c r="DB33" s="39"/>
    </row>
    <row r="34" spans="2:106" ht="11.25" customHeight="1" x14ac:dyDescent="0.2">
      <c r="B34" s="43"/>
      <c r="C34" s="42"/>
      <c r="D34" s="42"/>
      <c r="E34" s="42" t="s">
        <v>282</v>
      </c>
      <c r="F34" s="42"/>
      <c r="G34" s="42" t="s">
        <v>263</v>
      </c>
      <c r="H34" s="42"/>
      <c r="I34" s="42" t="s">
        <v>128</v>
      </c>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2"/>
      <c r="AM34" s="42"/>
      <c r="AN34" s="42"/>
      <c r="AO34" s="42"/>
      <c r="AP34" s="42"/>
      <c r="AQ34" s="42"/>
      <c r="AR34" s="42"/>
      <c r="AS34" s="42"/>
      <c r="AT34" s="42"/>
      <c r="AU34" s="42"/>
      <c r="AV34" s="42"/>
      <c r="AW34" s="42"/>
      <c r="AX34" s="42"/>
      <c r="AY34" s="42"/>
      <c r="AZ34" s="42"/>
      <c r="BA34" s="42"/>
      <c r="BB34" s="42"/>
      <c r="BC34" s="42"/>
      <c r="BD34" s="42"/>
      <c r="BE34" s="42"/>
      <c r="BF34" s="42"/>
      <c r="BG34" s="42"/>
      <c r="BH34" s="42"/>
      <c r="BI34" s="42"/>
      <c r="BJ34" s="42"/>
      <c r="BK34" s="42"/>
      <c r="BL34" s="42"/>
      <c r="BM34" s="42"/>
      <c r="BN34" s="42"/>
      <c r="BO34" s="42"/>
      <c r="BP34" s="42"/>
      <c r="BQ34" s="42"/>
      <c r="BR34" s="42"/>
      <c r="BS34" s="42"/>
      <c r="BT34" s="42"/>
      <c r="BU34" s="42"/>
      <c r="BV34" s="42"/>
      <c r="BW34" s="42"/>
      <c r="BX34" s="42"/>
      <c r="BY34" s="42"/>
      <c r="BZ34" s="42"/>
      <c r="CA34" s="42"/>
      <c r="CB34" s="42"/>
      <c r="CC34" s="42"/>
      <c r="CD34" s="42"/>
      <c r="CE34" s="42"/>
      <c r="CF34" s="42"/>
      <c r="CG34" s="42"/>
      <c r="CH34" s="42"/>
      <c r="CI34" s="42"/>
      <c r="CJ34" s="42"/>
      <c r="CK34" s="42"/>
      <c r="CL34" s="42"/>
      <c r="CM34" s="42"/>
      <c r="CN34" s="42"/>
      <c r="CO34" s="42"/>
      <c r="CP34" s="42"/>
      <c r="CQ34" s="42"/>
      <c r="CR34" s="42"/>
      <c r="CS34" s="42"/>
      <c r="CT34" s="42"/>
      <c r="CU34" s="42"/>
      <c r="CV34" s="42"/>
      <c r="CW34" s="42"/>
      <c r="CX34" s="151"/>
      <c r="CY34" s="151"/>
      <c r="CZ34" s="151"/>
      <c r="DA34" s="152"/>
      <c r="DB34" s="39"/>
    </row>
    <row r="35" spans="2:106" ht="11.25" customHeight="1" x14ac:dyDescent="0.2">
      <c r="B35" s="43"/>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c r="AG35" s="42"/>
      <c r="AH35" s="42"/>
      <c r="AI35" s="42"/>
      <c r="AJ35" s="42"/>
      <c r="AK35" s="42"/>
      <c r="AL35" s="42"/>
      <c r="AM35" s="42"/>
      <c r="AN35" s="42"/>
      <c r="AO35" s="42"/>
      <c r="AP35" s="42"/>
      <c r="AQ35" s="42"/>
      <c r="AR35" s="42"/>
      <c r="AS35" s="42"/>
      <c r="AT35" s="42"/>
      <c r="AU35" s="42"/>
      <c r="AV35" s="42"/>
      <c r="AW35" s="42"/>
      <c r="AX35" s="42"/>
      <c r="AY35" s="42"/>
      <c r="AZ35" s="42"/>
      <c r="BA35" s="42"/>
      <c r="BB35" s="42"/>
      <c r="BC35" s="42"/>
      <c r="BD35" s="42"/>
      <c r="BE35" s="42"/>
      <c r="BF35" s="42"/>
      <c r="BG35" s="42"/>
      <c r="BH35" s="42"/>
      <c r="BI35" s="42"/>
      <c r="BJ35" s="42"/>
      <c r="BK35" s="42"/>
      <c r="BL35" s="42"/>
      <c r="BM35" s="42"/>
      <c r="BN35" s="42"/>
      <c r="BO35" s="42"/>
      <c r="BP35" s="42"/>
      <c r="BQ35" s="42"/>
      <c r="BR35" s="42"/>
      <c r="BS35" s="42"/>
      <c r="BT35" s="42"/>
      <c r="BU35" s="42"/>
      <c r="BV35" s="42"/>
      <c r="BW35" s="42"/>
      <c r="BX35" s="42"/>
      <c r="BY35" s="42"/>
      <c r="BZ35" s="42"/>
      <c r="CA35" s="42"/>
      <c r="CB35" s="42"/>
      <c r="CC35" s="42"/>
      <c r="CD35" s="42"/>
      <c r="CE35" s="42"/>
      <c r="CF35" s="42"/>
      <c r="CG35" s="42"/>
      <c r="CH35" s="42"/>
      <c r="CI35" s="42"/>
      <c r="CJ35" s="42"/>
      <c r="CK35" s="42"/>
      <c r="CL35" s="42"/>
      <c r="CM35" s="42"/>
      <c r="CN35" s="42"/>
      <c r="CO35" s="42"/>
      <c r="CP35" s="42"/>
      <c r="CQ35" s="42"/>
      <c r="CR35" s="42"/>
      <c r="CS35" s="42"/>
      <c r="CT35" s="42"/>
      <c r="CU35" s="42"/>
      <c r="CV35" s="42"/>
      <c r="CW35" s="42"/>
      <c r="CX35" s="151"/>
      <c r="CY35" s="151"/>
      <c r="CZ35" s="151"/>
      <c r="DA35" s="152"/>
      <c r="DB35" s="39"/>
    </row>
    <row r="36" spans="2:106" ht="11.25" customHeight="1" x14ac:dyDescent="0.2">
      <c r="B36" s="43"/>
      <c r="C36" s="42"/>
      <c r="D36" s="42"/>
      <c r="E36" s="42"/>
      <c r="F36" s="42"/>
      <c r="G36" s="42" t="s">
        <v>108</v>
      </c>
      <c r="H36" s="42"/>
      <c r="I36" s="42"/>
      <c r="J36" s="42"/>
      <c r="K36" s="42"/>
      <c r="L36" s="42"/>
      <c r="M36" s="42"/>
      <c r="N36" s="42"/>
      <c r="O36" s="42"/>
      <c r="P36" s="42"/>
      <c r="Q36" s="42" t="s">
        <v>62</v>
      </c>
      <c r="R36" s="42"/>
      <c r="S36" s="42"/>
      <c r="T36" s="42"/>
      <c r="U36" s="42"/>
      <c r="V36" s="42"/>
      <c r="W36" s="42"/>
      <c r="X36" s="42"/>
      <c r="Y36" s="42"/>
      <c r="Z36" s="42"/>
      <c r="AA36" s="42"/>
      <c r="AB36" s="42"/>
      <c r="AC36" s="42"/>
      <c r="AD36" s="42"/>
      <c r="AE36" s="42"/>
      <c r="AF36" s="42" t="str">
        <f>TEXT(단가비교표!O18,"#,##0.#######")</f>
        <v>169,800.</v>
      </c>
      <c r="AG36" s="42"/>
      <c r="AH36" s="42"/>
      <c r="AI36" s="42"/>
      <c r="AJ36" s="42"/>
      <c r="AK36" s="42"/>
      <c r="AL36" s="42"/>
      <c r="AM36" s="42"/>
      <c r="AN36" s="42"/>
      <c r="AO36" s="42"/>
      <c r="AP36" s="42" t="s">
        <v>198</v>
      </c>
      <c r="AQ36" s="42"/>
      <c r="AR36" s="42"/>
      <c r="AS36" s="42" t="str">
        <f>TEXT(0.27,"#,##0.#######")</f>
        <v>0.27</v>
      </c>
      <c r="AT36" s="42"/>
      <c r="AU36" s="42"/>
      <c r="AV36" s="42"/>
      <c r="AW36" s="42" t="s">
        <v>181</v>
      </c>
      <c r="AX36" s="42"/>
      <c r="AY36" s="42"/>
      <c r="AZ36" s="42" t="s">
        <v>184</v>
      </c>
      <c r="BA36" s="42"/>
      <c r="BB36" s="42"/>
      <c r="BC36" s="42" t="str">
        <f>TEXT(100,"#,##0.#######")</f>
        <v>100.</v>
      </c>
      <c r="BD36" s="42"/>
      <c r="BE36" s="42"/>
      <c r="BF36" s="42" t="s">
        <v>223</v>
      </c>
      <c r="BG36" s="42"/>
      <c r="BH36" s="42" t="s">
        <v>200</v>
      </c>
      <c r="BI36" s="42"/>
      <c r="BJ36" s="42" t="str">
        <f>TEXT(TRUNC(AF36*AS36/BC36,1),"#,##0.#")</f>
        <v>458.4</v>
      </c>
      <c r="BK36" s="42"/>
      <c r="BL36" s="42"/>
      <c r="BM36" s="42"/>
      <c r="BN36" s="42"/>
      <c r="BO36" s="42"/>
      <c r="BP36" s="42"/>
      <c r="BQ36" s="42"/>
      <c r="BR36" s="42"/>
      <c r="BS36" s="42"/>
      <c r="BT36" s="42"/>
      <c r="BU36" s="42"/>
      <c r="BV36" s="42"/>
      <c r="BW36" s="42"/>
      <c r="BX36" s="42"/>
      <c r="BY36" s="42"/>
      <c r="BZ36" s="42"/>
      <c r="CA36" s="42"/>
      <c r="CB36" s="42"/>
      <c r="CC36" s="42"/>
      <c r="CD36" s="42"/>
      <c r="CE36" s="42"/>
      <c r="CF36" s="42"/>
      <c r="CG36" s="42"/>
      <c r="CH36" s="42"/>
      <c r="CI36" s="42"/>
      <c r="CJ36" s="42"/>
      <c r="CK36" s="42"/>
      <c r="CL36" s="42"/>
      <c r="CM36" s="42"/>
      <c r="CN36" s="42"/>
      <c r="CO36" s="42"/>
      <c r="CP36" s="42"/>
      <c r="CQ36" s="42"/>
      <c r="CR36" s="42"/>
      <c r="CS36" s="42"/>
      <c r="CT36" s="42"/>
      <c r="CU36" s="42"/>
      <c r="CV36" s="42"/>
      <c r="CW36" s="42"/>
      <c r="CX36" s="151">
        <f>CY36+CZ36+DA36</f>
        <v>458.4</v>
      </c>
      <c r="CY36" s="151"/>
      <c r="CZ36" s="151" t="str">
        <f>BJ36</f>
        <v>458.4</v>
      </c>
      <c r="DA36" s="152"/>
      <c r="DB36" s="39"/>
    </row>
    <row r="37" spans="2:106" ht="11.25" customHeight="1" x14ac:dyDescent="0.2">
      <c r="B37" s="43"/>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c r="AY37" s="42"/>
      <c r="AZ37" s="42"/>
      <c r="BA37" s="42"/>
      <c r="BB37" s="42"/>
      <c r="BC37" s="42"/>
      <c r="BD37" s="42"/>
      <c r="BE37" s="42"/>
      <c r="BF37" s="42"/>
      <c r="BG37" s="42"/>
      <c r="BH37" s="42"/>
      <c r="BI37" s="42"/>
      <c r="BJ37" s="42"/>
      <c r="BK37" s="42"/>
      <c r="BL37" s="42"/>
      <c r="BM37" s="42"/>
      <c r="BN37" s="42"/>
      <c r="BO37" s="42"/>
      <c r="BP37" s="42"/>
      <c r="BQ37" s="42"/>
      <c r="BR37" s="42"/>
      <c r="BS37" s="42"/>
      <c r="BT37" s="42"/>
      <c r="BU37" s="42"/>
      <c r="BV37" s="42"/>
      <c r="BW37" s="42"/>
      <c r="BX37" s="42"/>
      <c r="BY37" s="42"/>
      <c r="BZ37" s="42"/>
      <c r="CA37" s="42"/>
      <c r="CB37" s="42"/>
      <c r="CC37" s="42"/>
      <c r="CD37" s="42"/>
      <c r="CE37" s="42"/>
      <c r="CF37" s="42"/>
      <c r="CG37" s="42"/>
      <c r="CH37" s="42"/>
      <c r="CI37" s="42"/>
      <c r="CJ37" s="42"/>
      <c r="CK37" s="42"/>
      <c r="CL37" s="42"/>
      <c r="CM37" s="42"/>
      <c r="CN37" s="42"/>
      <c r="CO37" s="42"/>
      <c r="CP37" s="42"/>
      <c r="CQ37" s="42"/>
      <c r="CR37" s="42"/>
      <c r="CS37" s="42"/>
      <c r="CT37" s="42"/>
      <c r="CU37" s="42"/>
      <c r="CV37" s="42"/>
      <c r="CW37" s="42"/>
      <c r="CX37" s="151"/>
      <c r="CY37" s="151"/>
      <c r="CZ37" s="151"/>
      <c r="DA37" s="152"/>
      <c r="DB37" s="39"/>
    </row>
    <row r="38" spans="2:106" ht="11.25" customHeight="1" x14ac:dyDescent="0.2">
      <c r="B38" s="43"/>
      <c r="C38" s="42"/>
      <c r="D38" s="42"/>
      <c r="E38" s="42"/>
      <c r="F38" s="42"/>
      <c r="G38" s="42" t="s">
        <v>143</v>
      </c>
      <c r="H38" s="42"/>
      <c r="I38" s="42"/>
      <c r="J38" s="42"/>
      <c r="K38" s="42"/>
      <c r="L38" s="42"/>
      <c r="M38" s="42"/>
      <c r="N38" s="42"/>
      <c r="O38" s="42"/>
      <c r="P38" s="42"/>
      <c r="Q38" s="42"/>
      <c r="R38" s="42"/>
      <c r="S38" s="42"/>
      <c r="T38" s="42" t="s">
        <v>788</v>
      </c>
      <c r="U38" s="42"/>
      <c r="V38" s="42"/>
      <c r="W38" s="42"/>
      <c r="X38" s="42"/>
      <c r="Y38" s="42"/>
      <c r="Z38" s="42"/>
      <c r="AA38" s="42" t="s">
        <v>198</v>
      </c>
      <c r="AB38" s="42"/>
      <c r="AC38" s="42"/>
      <c r="AD38" s="42" t="str">
        <f>TEXT(2000,"#,##0.#######")</f>
        <v>2,000.</v>
      </c>
      <c r="AE38" s="42"/>
      <c r="AF38" s="42"/>
      <c r="AG38" s="42"/>
      <c r="AH38" s="42" t="s">
        <v>224</v>
      </c>
      <c r="AI38" s="42"/>
      <c r="AJ38" s="42"/>
      <c r="AK38" s="42" t="s">
        <v>184</v>
      </c>
      <c r="AL38" s="42"/>
      <c r="AM38" s="42"/>
      <c r="AN38" s="42" t="str">
        <f>TEXT(100,"#,##0.#######")</f>
        <v>100.</v>
      </c>
      <c r="AO38" s="42"/>
      <c r="AP38" s="42"/>
      <c r="AQ38" s="42" t="s">
        <v>223</v>
      </c>
      <c r="AR38" s="42"/>
      <c r="AS38" s="42" t="s">
        <v>200</v>
      </c>
      <c r="AT38" s="42"/>
      <c r="AU38" s="42" t="str">
        <f>TEXT(TRUNC(T38*AD38/AN38,1),"#,##0.#")</f>
        <v>25.4</v>
      </c>
      <c r="AV38" s="42"/>
      <c r="AW38" s="42"/>
      <c r="AX38" s="42"/>
      <c r="AY38" s="42"/>
      <c r="AZ38" s="42"/>
      <c r="BA38" s="42"/>
      <c r="BB38" s="42"/>
      <c r="BC38" s="42"/>
      <c r="BD38" s="42"/>
      <c r="BE38" s="42"/>
      <c r="BF38" s="42"/>
      <c r="BG38" s="42"/>
      <c r="BH38" s="42"/>
      <c r="BI38" s="42"/>
      <c r="BJ38" s="42"/>
      <c r="BK38" s="42"/>
      <c r="BL38" s="42"/>
      <c r="BM38" s="42"/>
      <c r="BN38" s="42"/>
      <c r="BO38" s="42"/>
      <c r="BP38" s="42"/>
      <c r="BQ38" s="42"/>
      <c r="BR38" s="42"/>
      <c r="BS38" s="42"/>
      <c r="BT38" s="42"/>
      <c r="BU38" s="42"/>
      <c r="BV38" s="42"/>
      <c r="BW38" s="42"/>
      <c r="BX38" s="42"/>
      <c r="BY38" s="42"/>
      <c r="BZ38" s="42"/>
      <c r="CA38" s="42"/>
      <c r="CB38" s="42"/>
      <c r="CC38" s="42"/>
      <c r="CD38" s="42"/>
      <c r="CE38" s="42"/>
      <c r="CF38" s="42"/>
      <c r="CG38" s="42"/>
      <c r="CH38" s="42"/>
      <c r="CI38" s="42"/>
      <c r="CJ38" s="42"/>
      <c r="CK38" s="42"/>
      <c r="CL38" s="42"/>
      <c r="CM38" s="42"/>
      <c r="CN38" s="42"/>
      <c r="CO38" s="42"/>
      <c r="CP38" s="42"/>
      <c r="CQ38" s="42"/>
      <c r="CR38" s="42"/>
      <c r="CS38" s="42"/>
      <c r="CT38" s="42"/>
      <c r="CU38" s="42"/>
      <c r="CV38" s="42"/>
      <c r="CW38" s="42"/>
      <c r="CX38" s="151">
        <f>CY38+CZ38+DA38</f>
        <v>25.4</v>
      </c>
      <c r="CY38" s="151"/>
      <c r="CZ38" s="151" t="str">
        <f>AU38</f>
        <v>25.4</v>
      </c>
      <c r="DA38" s="152"/>
      <c r="DB38" s="39"/>
    </row>
    <row r="39" spans="2:106" ht="11.25" customHeight="1" x14ac:dyDescent="0.2">
      <c r="B39" s="43"/>
      <c r="C39" s="42"/>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2"/>
      <c r="AE39" s="42"/>
      <c r="AF39" s="42"/>
      <c r="AG39" s="42"/>
      <c r="AH39" s="42"/>
      <c r="AI39" s="42"/>
      <c r="AJ39" s="42"/>
      <c r="AK39" s="42"/>
      <c r="AL39" s="42"/>
      <c r="AM39" s="42"/>
      <c r="AN39" s="42"/>
      <c r="AO39" s="42"/>
      <c r="AP39" s="42"/>
      <c r="AQ39" s="42"/>
      <c r="AR39" s="42"/>
      <c r="AS39" s="42"/>
      <c r="AT39" s="42"/>
      <c r="AU39" s="42"/>
      <c r="AV39" s="42"/>
      <c r="AW39" s="42"/>
      <c r="AX39" s="42"/>
      <c r="AY39" s="42"/>
      <c r="AZ39" s="42"/>
      <c r="BA39" s="42"/>
      <c r="BB39" s="42"/>
      <c r="BC39" s="42"/>
      <c r="BD39" s="42"/>
      <c r="BE39" s="42"/>
      <c r="BF39" s="42"/>
      <c r="BG39" s="42"/>
      <c r="BH39" s="42"/>
      <c r="BI39" s="42"/>
      <c r="BJ39" s="42"/>
      <c r="BK39" s="42"/>
      <c r="BL39" s="42"/>
      <c r="BM39" s="42"/>
      <c r="BN39" s="42"/>
      <c r="BO39" s="42"/>
      <c r="BP39" s="42"/>
      <c r="BQ39" s="42"/>
      <c r="BR39" s="42"/>
      <c r="BS39" s="42"/>
      <c r="BT39" s="42"/>
      <c r="BU39" s="42"/>
      <c r="BV39" s="42"/>
      <c r="BW39" s="42"/>
      <c r="BX39" s="42"/>
      <c r="BY39" s="42"/>
      <c r="BZ39" s="42"/>
      <c r="CA39" s="42"/>
      <c r="CB39" s="42"/>
      <c r="CC39" s="42"/>
      <c r="CD39" s="42"/>
      <c r="CE39" s="42"/>
      <c r="CF39" s="42"/>
      <c r="CG39" s="42"/>
      <c r="CH39" s="42"/>
      <c r="CI39" s="42"/>
      <c r="CJ39" s="42"/>
      <c r="CK39" s="42"/>
      <c r="CL39" s="42"/>
      <c r="CM39" s="42"/>
      <c r="CN39" s="42"/>
      <c r="CO39" s="42"/>
      <c r="CP39" s="42"/>
      <c r="CQ39" s="42"/>
      <c r="CR39" s="42"/>
      <c r="CS39" s="42"/>
      <c r="CT39" s="42"/>
      <c r="CU39" s="42"/>
      <c r="CV39" s="42"/>
      <c r="CW39" s="42"/>
      <c r="CX39" s="151"/>
      <c r="CY39" s="151"/>
      <c r="CZ39" s="151"/>
      <c r="DA39" s="152"/>
      <c r="DB39" s="39"/>
    </row>
    <row r="40" spans="2:106" ht="11.25" customHeight="1" x14ac:dyDescent="0.2">
      <c r="B40" s="43"/>
      <c r="C40" s="42"/>
      <c r="D40" s="42"/>
      <c r="E40" s="42" t="s">
        <v>274</v>
      </c>
      <c r="F40" s="42"/>
      <c r="G40" s="42" t="s">
        <v>263</v>
      </c>
      <c r="H40" s="42"/>
      <c r="I40" s="42" t="s">
        <v>233</v>
      </c>
      <c r="J40" s="42"/>
      <c r="K40" s="42"/>
      <c r="L40" s="42" t="s">
        <v>186</v>
      </c>
      <c r="M40" s="42"/>
      <c r="N40" s="42"/>
      <c r="O40" s="42"/>
      <c r="P40" s="42"/>
      <c r="Q40" s="42"/>
      <c r="R40" s="42"/>
      <c r="S40" s="42"/>
      <c r="T40" s="42"/>
      <c r="U40" s="42"/>
      <c r="V40" s="42"/>
      <c r="W40" s="42"/>
      <c r="X40" s="42"/>
      <c r="Y40" s="42"/>
      <c r="Z40" s="42"/>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c r="AY40" s="42"/>
      <c r="AZ40" s="42"/>
      <c r="BA40" s="42"/>
      <c r="BB40" s="42"/>
      <c r="BC40" s="42"/>
      <c r="BD40" s="42"/>
      <c r="BE40" s="42"/>
      <c r="BF40" s="42"/>
      <c r="BG40" s="42"/>
      <c r="BH40" s="42"/>
      <c r="BI40" s="42"/>
      <c r="BJ40" s="42"/>
      <c r="BK40" s="42"/>
      <c r="BL40" s="42"/>
      <c r="BM40" s="42"/>
      <c r="BN40" s="42"/>
      <c r="BO40" s="42"/>
      <c r="BP40" s="42"/>
      <c r="BQ40" s="42"/>
      <c r="BR40" s="42"/>
      <c r="BS40" s="42"/>
      <c r="BT40" s="42"/>
      <c r="BU40" s="42"/>
      <c r="BV40" s="42"/>
      <c r="BW40" s="42"/>
      <c r="BX40" s="42"/>
      <c r="BY40" s="42"/>
      <c r="BZ40" s="42"/>
      <c r="CA40" s="42"/>
      <c r="CB40" s="42"/>
      <c r="CC40" s="42"/>
      <c r="CD40" s="42"/>
      <c r="CE40" s="42"/>
      <c r="CF40" s="42"/>
      <c r="CG40" s="42"/>
      <c r="CH40" s="42"/>
      <c r="CI40" s="42"/>
      <c r="CJ40" s="42"/>
      <c r="CK40" s="42"/>
      <c r="CL40" s="42"/>
      <c r="CM40" s="42"/>
      <c r="CN40" s="42"/>
      <c r="CO40" s="42"/>
      <c r="CP40" s="42"/>
      <c r="CQ40" s="42"/>
      <c r="CR40" s="42"/>
      <c r="CS40" s="42"/>
      <c r="CT40" s="42"/>
      <c r="CU40" s="42"/>
      <c r="CV40" s="42"/>
      <c r="CW40" s="42"/>
      <c r="CX40" s="151"/>
      <c r="CY40" s="151"/>
      <c r="CZ40" s="151"/>
      <c r="DA40" s="152"/>
      <c r="DB40" s="39"/>
    </row>
    <row r="41" spans="2:106" ht="11.25" customHeight="1" x14ac:dyDescent="0.2">
      <c r="B41" s="43"/>
      <c r="C41" s="42"/>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c r="BF41" s="42"/>
      <c r="BG41" s="42"/>
      <c r="BH41" s="42"/>
      <c r="BI41" s="42"/>
      <c r="BJ41" s="42"/>
      <c r="BK41" s="42"/>
      <c r="BL41" s="42"/>
      <c r="BM41" s="42"/>
      <c r="BN41" s="42"/>
      <c r="BO41" s="42"/>
      <c r="BP41" s="42"/>
      <c r="BQ41" s="42"/>
      <c r="BR41" s="42"/>
      <c r="BS41" s="42"/>
      <c r="BT41" s="42"/>
      <c r="BU41" s="42"/>
      <c r="BV41" s="42"/>
      <c r="BW41" s="42"/>
      <c r="BX41" s="42"/>
      <c r="BY41" s="42"/>
      <c r="BZ41" s="42"/>
      <c r="CA41" s="42"/>
      <c r="CB41" s="42"/>
      <c r="CC41" s="42"/>
      <c r="CD41" s="42"/>
      <c r="CE41" s="42"/>
      <c r="CF41" s="42"/>
      <c r="CG41" s="42"/>
      <c r="CH41" s="42"/>
      <c r="CI41" s="42"/>
      <c r="CJ41" s="42"/>
      <c r="CK41" s="42"/>
      <c r="CL41" s="42"/>
      <c r="CM41" s="42"/>
      <c r="CN41" s="42"/>
      <c r="CO41" s="42"/>
      <c r="CP41" s="42"/>
      <c r="CQ41" s="42"/>
      <c r="CR41" s="42"/>
      <c r="CS41" s="42"/>
      <c r="CT41" s="42"/>
      <c r="CU41" s="42"/>
      <c r="CV41" s="42"/>
      <c r="CW41" s="42"/>
      <c r="CX41" s="151"/>
      <c r="CY41" s="151"/>
      <c r="CZ41" s="151"/>
      <c r="DA41" s="152"/>
      <c r="DB41" s="39"/>
    </row>
    <row r="42" spans="2:106" ht="11.25" customHeight="1" x14ac:dyDescent="0.2">
      <c r="B42" s="43"/>
      <c r="C42" s="42"/>
      <c r="D42" s="42"/>
      <c r="E42" s="42"/>
      <c r="F42" s="42"/>
      <c r="G42" s="42"/>
      <c r="H42" s="42" t="s">
        <v>216</v>
      </c>
      <c r="I42" s="42"/>
      <c r="J42" s="42"/>
      <c r="K42" s="42"/>
      <c r="L42" s="42"/>
      <c r="M42" s="42"/>
      <c r="N42" s="42"/>
      <c r="O42" s="42" t="s">
        <v>206</v>
      </c>
      <c r="P42" s="42"/>
      <c r="Q42" s="42" t="str">
        <f>TEXT(CY18,"#,###.##")</f>
        <v>2,488.6</v>
      </c>
      <c r="R42" s="42"/>
      <c r="S42" s="42"/>
      <c r="T42" s="42"/>
      <c r="U42" s="42"/>
      <c r="V42" s="42"/>
      <c r="W42" s="42" t="s">
        <v>245</v>
      </c>
      <c r="X42" s="42"/>
      <c r="Y42" s="42" t="str">
        <f>TEXT(CY25,"#,###.##")</f>
        <v>1,812.4</v>
      </c>
      <c r="Z42" s="42"/>
      <c r="AA42" s="42"/>
      <c r="AB42" s="42"/>
      <c r="AC42" s="42"/>
      <c r="AD42" s="42"/>
      <c r="AE42" s="42" t="s">
        <v>200</v>
      </c>
      <c r="AF42" s="42"/>
      <c r="AG42" s="42"/>
      <c r="AH42" s="42" t="str">
        <f>TEXT(TRUNC(CY18+CY25,1),"#,##0.#")</f>
        <v>4,301.</v>
      </c>
      <c r="AI42" s="42"/>
      <c r="AJ42" s="42"/>
      <c r="AK42" s="42"/>
      <c r="AL42" s="42"/>
      <c r="AM42" s="42"/>
      <c r="AN42" s="42"/>
      <c r="AO42" s="42"/>
      <c r="AP42" s="42"/>
      <c r="AQ42" s="42"/>
      <c r="AR42" s="42"/>
      <c r="AS42" s="42"/>
      <c r="AT42" s="42"/>
      <c r="AU42" s="42"/>
      <c r="AV42" s="42"/>
      <c r="AW42" s="42"/>
      <c r="AX42" s="42"/>
      <c r="AY42" s="42"/>
      <c r="AZ42" s="42"/>
      <c r="BA42" s="42"/>
      <c r="BB42" s="42"/>
      <c r="BC42" s="42"/>
      <c r="BD42" s="42"/>
      <c r="BE42" s="42"/>
      <c r="BF42" s="42"/>
      <c r="BG42" s="42"/>
      <c r="BH42" s="42"/>
      <c r="BI42" s="42"/>
      <c r="BJ42" s="42"/>
      <c r="BK42" s="42"/>
      <c r="BL42" s="42"/>
      <c r="BM42" s="42"/>
      <c r="BN42" s="42"/>
      <c r="BO42" s="42"/>
      <c r="BP42" s="42"/>
      <c r="BQ42" s="42"/>
      <c r="BR42" s="42"/>
      <c r="BS42" s="42"/>
      <c r="BT42" s="42"/>
      <c r="BU42" s="42"/>
      <c r="BV42" s="42"/>
      <c r="BW42" s="42"/>
      <c r="BX42" s="42"/>
      <c r="BY42" s="42"/>
      <c r="BZ42" s="42"/>
      <c r="CA42" s="42"/>
      <c r="CB42" s="42"/>
      <c r="CC42" s="42"/>
      <c r="CD42" s="42"/>
      <c r="CE42" s="42"/>
      <c r="CF42" s="42"/>
      <c r="CG42" s="42"/>
      <c r="CH42" s="42"/>
      <c r="CI42" s="42"/>
      <c r="CJ42" s="42"/>
      <c r="CK42" s="42"/>
      <c r="CL42" s="42"/>
      <c r="CM42" s="42"/>
      <c r="CN42" s="42"/>
      <c r="CO42" s="42"/>
      <c r="CP42" s="42"/>
      <c r="CQ42" s="42"/>
      <c r="CR42" s="42"/>
      <c r="CS42" s="42"/>
      <c r="CT42" s="42"/>
      <c r="CU42" s="42"/>
      <c r="CV42" s="42"/>
      <c r="CW42" s="42"/>
      <c r="CX42" s="151"/>
      <c r="CY42" s="151"/>
      <c r="CZ42" s="151"/>
      <c r="DA42" s="152"/>
      <c r="DB42" s="39"/>
    </row>
    <row r="43" spans="2:106" ht="11.25" customHeight="1" x14ac:dyDescent="0.2">
      <c r="B43" s="43"/>
      <c r="C43" s="42"/>
      <c r="D43" s="42"/>
      <c r="E43" s="42"/>
      <c r="F43" s="42"/>
      <c r="G43" s="42"/>
      <c r="H43" s="42" t="s">
        <v>213</v>
      </c>
      <c r="I43" s="42"/>
      <c r="J43" s="42"/>
      <c r="K43" s="42"/>
      <c r="L43" s="42"/>
      <c r="M43" s="42"/>
      <c r="N43" s="42"/>
      <c r="O43" s="42" t="s">
        <v>206</v>
      </c>
      <c r="P43" s="42"/>
      <c r="Q43" s="42" t="str">
        <f>TEXT(CZ25,"#,###.##")</f>
        <v>546.</v>
      </c>
      <c r="R43" s="42"/>
      <c r="S43" s="42"/>
      <c r="T43" s="42"/>
      <c r="U43" s="42"/>
      <c r="V43" s="42"/>
      <c r="W43" s="42" t="s">
        <v>245</v>
      </c>
      <c r="X43" s="42"/>
      <c r="Y43" s="42" t="str">
        <f>TEXT(CZ32,"#,###.##")</f>
        <v>63.3</v>
      </c>
      <c r="Z43" s="42"/>
      <c r="AA43" s="42"/>
      <c r="AB43" s="42"/>
      <c r="AC43" s="42"/>
      <c r="AD43" s="42" t="s">
        <v>245</v>
      </c>
      <c r="AE43" s="42"/>
      <c r="AF43" s="42" t="str">
        <f>TEXT(CZ36,"#,###.##")</f>
        <v>458.4</v>
      </c>
      <c r="AG43" s="42"/>
      <c r="AH43" s="42"/>
      <c r="AI43" s="42"/>
      <c r="AJ43" s="42"/>
      <c r="AK43" s="42"/>
      <c r="AL43" s="42" t="s">
        <v>245</v>
      </c>
      <c r="AM43" s="42"/>
      <c r="AN43" s="42" t="str">
        <f>TEXT(CZ38,"#,###.##")</f>
        <v>25.4</v>
      </c>
      <c r="AO43" s="42"/>
      <c r="AP43" s="42"/>
      <c r="AQ43" s="42"/>
      <c r="AR43" s="42"/>
      <c r="AS43" s="42" t="s">
        <v>200</v>
      </c>
      <c r="AT43" s="42"/>
      <c r="AU43" s="42"/>
      <c r="AV43" s="42" t="str">
        <f>TEXT(TRUNC(CZ25+CZ32+CZ36+CZ38,1),"#,##0.#")</f>
        <v>1,093.1</v>
      </c>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42"/>
      <c r="CA43" s="42"/>
      <c r="CB43" s="42"/>
      <c r="CC43" s="42"/>
      <c r="CD43" s="42"/>
      <c r="CE43" s="42"/>
      <c r="CF43" s="42"/>
      <c r="CG43" s="42"/>
      <c r="CH43" s="42"/>
      <c r="CI43" s="42"/>
      <c r="CJ43" s="42"/>
      <c r="CK43" s="42"/>
      <c r="CL43" s="42"/>
      <c r="CM43" s="42"/>
      <c r="CN43" s="42"/>
      <c r="CO43" s="42"/>
      <c r="CP43" s="42"/>
      <c r="CQ43" s="42"/>
      <c r="CR43" s="42"/>
      <c r="CS43" s="42"/>
      <c r="CT43" s="42"/>
      <c r="CU43" s="42"/>
      <c r="CV43" s="42"/>
      <c r="CW43" s="42"/>
      <c r="CX43" s="151"/>
      <c r="CY43" s="151"/>
      <c r="CZ43" s="151"/>
      <c r="DA43" s="152"/>
      <c r="DB43" s="39"/>
    </row>
    <row r="44" spans="2:106" ht="11.25" customHeight="1" x14ac:dyDescent="0.2">
      <c r="B44" s="43"/>
      <c r="C44" s="42"/>
      <c r="D44" s="42"/>
      <c r="E44" s="42"/>
      <c r="F44" s="42"/>
      <c r="G44" s="42"/>
      <c r="H44" s="42" t="s">
        <v>204</v>
      </c>
      <c r="I44" s="42"/>
      <c r="J44" s="42"/>
      <c r="K44" s="42"/>
      <c r="L44" s="42" t="s">
        <v>187</v>
      </c>
      <c r="M44" s="42"/>
      <c r="N44" s="42"/>
      <c r="O44" s="42" t="s">
        <v>206</v>
      </c>
      <c r="P44" s="42"/>
      <c r="Q44" s="42" t="str">
        <f>TEXT(DA25,"#,###.##")</f>
        <v>93.8</v>
      </c>
      <c r="R44" s="42"/>
      <c r="S44" s="42"/>
      <c r="T44" s="42" t="s">
        <v>245</v>
      </c>
      <c r="U44" s="42"/>
      <c r="V44" s="42" t="str">
        <f>TEXT(DA32,"#,###.##")</f>
        <v>6.1</v>
      </c>
      <c r="W44" s="42"/>
      <c r="X44" s="42"/>
      <c r="Y44" s="42"/>
      <c r="Z44" s="42" t="s">
        <v>200</v>
      </c>
      <c r="AA44" s="42"/>
      <c r="AB44" s="42"/>
      <c r="AC44" s="42" t="str">
        <f>TEXT(TRUNC(DA25+DA32,1),"#,##0.#")</f>
        <v>99.9</v>
      </c>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c r="BZ44" s="42"/>
      <c r="CA44" s="42"/>
      <c r="CB44" s="42"/>
      <c r="CC44" s="42"/>
      <c r="CD44" s="42"/>
      <c r="CE44" s="42"/>
      <c r="CF44" s="42"/>
      <c r="CG44" s="42"/>
      <c r="CH44" s="42"/>
      <c r="CI44" s="42"/>
      <c r="CJ44" s="42"/>
      <c r="CK44" s="42"/>
      <c r="CL44" s="42"/>
      <c r="CM44" s="42"/>
      <c r="CN44" s="42"/>
      <c r="CO44" s="42"/>
      <c r="CP44" s="42"/>
      <c r="CQ44" s="42"/>
      <c r="CR44" s="42"/>
      <c r="CS44" s="42"/>
      <c r="CT44" s="42"/>
      <c r="CU44" s="42"/>
      <c r="CV44" s="42"/>
      <c r="CW44" s="42"/>
      <c r="CX44" s="151"/>
      <c r="CY44" s="151"/>
      <c r="CZ44" s="151"/>
      <c r="DA44" s="152"/>
      <c r="DB44" s="39"/>
    </row>
    <row r="45" spans="2:106" ht="11.25" customHeight="1" x14ac:dyDescent="0.2">
      <c r="B45" s="43"/>
      <c r="C45" s="42"/>
      <c r="D45" s="42"/>
      <c r="E45" s="42"/>
      <c r="F45" s="42"/>
      <c r="G45" s="42"/>
      <c r="H45" s="42"/>
      <c r="I45" s="42"/>
      <c r="J45" s="42" t="s">
        <v>186</v>
      </c>
      <c r="K45" s="42"/>
      <c r="L45" s="42"/>
      <c r="M45" s="42"/>
      <c r="N45" s="42"/>
      <c r="O45" s="42" t="s">
        <v>206</v>
      </c>
      <c r="P45" s="42"/>
      <c r="Q45" s="42"/>
      <c r="R45" s="42" t="str">
        <f>TEXT(AH42+AV43+AC44,"#,##0.#######")</f>
        <v>5,494.</v>
      </c>
      <c r="S45" s="42"/>
      <c r="T45" s="42"/>
      <c r="U45" s="42"/>
      <c r="V45" s="42"/>
      <c r="W45" s="42"/>
      <c r="X45" s="42"/>
      <c r="Y45" s="42"/>
      <c r="Z45" s="42"/>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c r="AY45" s="42"/>
      <c r="AZ45" s="42"/>
      <c r="BA45" s="42"/>
      <c r="BB45" s="42"/>
      <c r="BC45" s="42"/>
      <c r="BD45" s="42"/>
      <c r="BE45" s="42"/>
      <c r="BF45" s="42"/>
      <c r="BG45" s="42"/>
      <c r="BH45" s="42"/>
      <c r="BI45" s="42"/>
      <c r="BJ45" s="42"/>
      <c r="BK45" s="42"/>
      <c r="BL45" s="42"/>
      <c r="BM45" s="42"/>
      <c r="BN45" s="42"/>
      <c r="BO45" s="42"/>
      <c r="BP45" s="42"/>
      <c r="BQ45" s="42"/>
      <c r="BR45" s="42"/>
      <c r="BS45" s="42"/>
      <c r="BT45" s="42"/>
      <c r="BU45" s="42"/>
      <c r="BV45" s="42"/>
      <c r="BW45" s="42"/>
      <c r="BX45" s="42"/>
      <c r="BY45" s="42"/>
      <c r="BZ45" s="42"/>
      <c r="CA45" s="42"/>
      <c r="CB45" s="42"/>
      <c r="CC45" s="42"/>
      <c r="CD45" s="42"/>
      <c r="CE45" s="42"/>
      <c r="CF45" s="42"/>
      <c r="CG45" s="42"/>
      <c r="CH45" s="42"/>
      <c r="CI45" s="42"/>
      <c r="CJ45" s="42"/>
      <c r="CK45" s="42"/>
      <c r="CL45" s="42"/>
      <c r="CM45" s="42"/>
      <c r="CN45" s="42"/>
      <c r="CO45" s="42"/>
      <c r="CP45" s="42"/>
      <c r="CQ45" s="42"/>
      <c r="CR45" s="42"/>
      <c r="CS45" s="42"/>
      <c r="CT45" s="42"/>
      <c r="CU45" s="42"/>
      <c r="CV45" s="42"/>
      <c r="CW45" s="42"/>
      <c r="CX45" s="151">
        <f>CY45+CZ45+DA45</f>
        <v>5494</v>
      </c>
      <c r="CY45" s="151" t="str">
        <f>TEXT(AH42,"#,###.0")</f>
        <v>4,301.0</v>
      </c>
      <c r="CZ45" s="151" t="str">
        <f>TEXT(AV43,"#,###.0")</f>
        <v>1,093.1</v>
      </c>
      <c r="DA45" s="152" t="str">
        <f>TEXT(AC44,"#,###.0")</f>
        <v>99.9</v>
      </c>
      <c r="DB45" s="39"/>
    </row>
    <row r="46" spans="2:106" ht="11.25" customHeight="1" x14ac:dyDescent="0.2">
      <c r="B46" s="43"/>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2"/>
      <c r="AS46" s="42"/>
      <c r="AT46" s="42"/>
      <c r="AU46" s="42"/>
      <c r="AV46" s="42"/>
      <c r="AW46" s="42"/>
      <c r="AX46" s="42"/>
      <c r="AY46" s="42"/>
      <c r="AZ46" s="42"/>
      <c r="BA46" s="42"/>
      <c r="BB46" s="42"/>
      <c r="BC46" s="42"/>
      <c r="BD46" s="42"/>
      <c r="BE46" s="42"/>
      <c r="BF46" s="42"/>
      <c r="BG46" s="42"/>
      <c r="BH46" s="42"/>
      <c r="BI46" s="42"/>
      <c r="BJ46" s="42"/>
      <c r="BK46" s="42"/>
      <c r="BL46" s="42"/>
      <c r="BM46" s="42"/>
      <c r="BN46" s="42"/>
      <c r="BO46" s="42"/>
      <c r="BP46" s="42"/>
      <c r="BQ46" s="42"/>
      <c r="BR46" s="42"/>
      <c r="BS46" s="42"/>
      <c r="BT46" s="42"/>
      <c r="BU46" s="42"/>
      <c r="BV46" s="42"/>
      <c r="BW46" s="42"/>
      <c r="BX46" s="42"/>
      <c r="BY46" s="42"/>
      <c r="BZ46" s="42"/>
      <c r="CA46" s="42"/>
      <c r="CB46" s="42"/>
      <c r="CC46" s="42"/>
      <c r="CD46" s="42"/>
      <c r="CE46" s="42"/>
      <c r="CF46" s="42"/>
      <c r="CG46" s="42"/>
      <c r="CH46" s="42"/>
      <c r="CI46" s="42"/>
      <c r="CJ46" s="42"/>
      <c r="CK46" s="42"/>
      <c r="CL46" s="42"/>
      <c r="CM46" s="42"/>
      <c r="CN46" s="42"/>
      <c r="CO46" s="42"/>
      <c r="CP46" s="42"/>
      <c r="CQ46" s="42"/>
      <c r="CR46" s="42"/>
      <c r="CS46" s="42"/>
      <c r="CT46" s="42"/>
      <c r="CU46" s="42"/>
      <c r="CV46" s="42"/>
      <c r="CW46" s="42"/>
      <c r="CX46" s="151"/>
      <c r="CY46" s="151"/>
      <c r="CZ46" s="151"/>
      <c r="DA46" s="152"/>
      <c r="DB46" s="39"/>
    </row>
    <row r="47" spans="2:106" ht="11.25" customHeight="1" x14ac:dyDescent="0.2">
      <c r="B47" s="43"/>
      <c r="C47" s="42"/>
      <c r="D47" s="42" t="s">
        <v>209</v>
      </c>
      <c r="E47" s="42"/>
      <c r="F47" s="42"/>
      <c r="G47" s="42" t="s">
        <v>269</v>
      </c>
      <c r="H47" s="42"/>
      <c r="I47" s="42"/>
      <c r="J47" s="42"/>
      <c r="K47" s="42"/>
      <c r="L47" s="42"/>
      <c r="M47" s="42" t="s">
        <v>236</v>
      </c>
      <c r="N47" s="42" t="s">
        <v>261</v>
      </c>
      <c r="O47" s="42"/>
      <c r="P47" s="42" t="s">
        <v>266</v>
      </c>
      <c r="Q47" s="42"/>
      <c r="R47" s="42"/>
      <c r="S47" s="42"/>
      <c r="T47" s="42"/>
      <c r="U47" s="42"/>
      <c r="V47" s="42" t="s">
        <v>237</v>
      </c>
      <c r="W47" s="42"/>
      <c r="X47" s="42" t="s">
        <v>206</v>
      </c>
      <c r="Y47" s="42"/>
      <c r="Z47" s="42" t="s">
        <v>280</v>
      </c>
      <c r="AA47" s="42"/>
      <c r="AB47" s="42"/>
      <c r="AC47" s="42"/>
      <c r="AD47" s="42"/>
      <c r="AE47" s="42"/>
      <c r="AF47" s="42"/>
      <c r="AG47" s="42"/>
      <c r="AH47" s="42"/>
      <c r="AI47" s="42" t="s">
        <v>123</v>
      </c>
      <c r="AJ47" s="42"/>
      <c r="AK47" s="42"/>
      <c r="AL47" s="42"/>
      <c r="AM47" s="42"/>
      <c r="AN47" s="42"/>
      <c r="AO47" s="42"/>
      <c r="AP47" s="42"/>
      <c r="AQ47" s="42"/>
      <c r="AR47" s="42"/>
      <c r="AS47" s="42"/>
      <c r="AT47" s="42"/>
      <c r="AU47" s="42"/>
      <c r="AV47" s="42"/>
      <c r="AW47" s="42"/>
      <c r="AX47" s="42"/>
      <c r="AY47" s="42"/>
      <c r="AZ47" s="42"/>
      <c r="BA47" s="42"/>
      <c r="BB47" s="42"/>
      <c r="BC47" s="42"/>
      <c r="BD47" s="42"/>
      <c r="BE47" s="42"/>
      <c r="BF47" s="42"/>
      <c r="BG47" s="42"/>
      <c r="BH47" s="42"/>
      <c r="BI47" s="42"/>
      <c r="BJ47" s="42"/>
      <c r="BK47" s="42"/>
      <c r="BL47" s="42"/>
      <c r="BM47" s="42"/>
      <c r="BN47" s="42"/>
      <c r="BO47" s="42"/>
      <c r="BP47" s="42"/>
      <c r="BQ47" s="42"/>
      <c r="BR47" s="42"/>
      <c r="BS47" s="42"/>
      <c r="BT47" s="42"/>
      <c r="BU47" s="42"/>
      <c r="BV47" s="42"/>
      <c r="BW47" s="42"/>
      <c r="BX47" s="42"/>
      <c r="BY47" s="42"/>
      <c r="BZ47" s="42"/>
      <c r="CA47" s="42"/>
      <c r="CB47" s="42"/>
      <c r="CC47" s="42"/>
      <c r="CD47" s="42"/>
      <c r="CE47" s="42"/>
      <c r="CF47" s="42"/>
      <c r="CG47" s="42"/>
      <c r="CH47" s="42"/>
      <c r="CI47" s="42"/>
      <c r="CJ47" s="42"/>
      <c r="CK47" s="42"/>
      <c r="CL47" s="42"/>
      <c r="CM47" s="42"/>
      <c r="CN47" s="42"/>
      <c r="CO47" s="42"/>
      <c r="CP47" s="42"/>
      <c r="CQ47" s="42"/>
      <c r="CR47" s="42"/>
      <c r="CS47" s="42"/>
      <c r="CT47" s="42"/>
      <c r="CU47" s="42"/>
      <c r="CV47" s="42"/>
      <c r="CW47" s="42"/>
      <c r="CX47" s="151"/>
      <c r="CY47" s="151"/>
      <c r="CZ47" s="151"/>
      <c r="DA47" s="152"/>
      <c r="DB47" s="39"/>
    </row>
    <row r="48" spans="2:106" ht="11.25" customHeight="1" x14ac:dyDescent="0.2">
      <c r="B48" s="43"/>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2"/>
      <c r="AS48" s="42"/>
      <c r="AT48" s="42"/>
      <c r="AU48" s="42"/>
      <c r="AV48" s="42"/>
      <c r="AW48" s="42"/>
      <c r="AX48" s="42"/>
      <c r="AY48" s="42"/>
      <c r="AZ48" s="42"/>
      <c r="BA48" s="42"/>
      <c r="BB48" s="42"/>
      <c r="BC48" s="42"/>
      <c r="BD48" s="42"/>
      <c r="BE48" s="42"/>
      <c r="BF48" s="42"/>
      <c r="BG48" s="42"/>
      <c r="BH48" s="42"/>
      <c r="BI48" s="42"/>
      <c r="BJ48" s="42"/>
      <c r="BK48" s="42"/>
      <c r="BL48" s="42"/>
      <c r="BM48" s="42"/>
      <c r="BN48" s="42"/>
      <c r="BO48" s="42"/>
      <c r="BP48" s="42"/>
      <c r="BQ48" s="42"/>
      <c r="BR48" s="42"/>
      <c r="BS48" s="42"/>
      <c r="BT48" s="42"/>
      <c r="BU48" s="42"/>
      <c r="BV48" s="42"/>
      <c r="BW48" s="42"/>
      <c r="BX48" s="42"/>
      <c r="BY48" s="42"/>
      <c r="BZ48" s="42"/>
      <c r="CA48" s="42"/>
      <c r="CB48" s="42"/>
      <c r="CC48" s="42"/>
      <c r="CD48" s="42"/>
      <c r="CE48" s="42"/>
      <c r="CF48" s="42"/>
      <c r="CG48" s="42"/>
      <c r="CH48" s="42"/>
      <c r="CI48" s="42"/>
      <c r="CJ48" s="42"/>
      <c r="CK48" s="42"/>
      <c r="CL48" s="42"/>
      <c r="CM48" s="42"/>
      <c r="CN48" s="42"/>
      <c r="CO48" s="42"/>
      <c r="CP48" s="42"/>
      <c r="CQ48" s="42"/>
      <c r="CR48" s="42"/>
      <c r="CS48" s="42"/>
      <c r="CT48" s="42"/>
      <c r="CU48" s="42"/>
      <c r="CV48" s="42"/>
      <c r="CW48" s="42"/>
      <c r="CX48" s="151"/>
      <c r="CY48" s="151"/>
      <c r="CZ48" s="151"/>
      <c r="DA48" s="152"/>
      <c r="DB48" s="39"/>
    </row>
    <row r="49" spans="2:106" ht="11.25" customHeight="1" x14ac:dyDescent="0.2">
      <c r="B49" s="43"/>
      <c r="C49" s="42"/>
      <c r="D49" s="42"/>
      <c r="E49" s="42"/>
      <c r="F49" s="42"/>
      <c r="G49" s="42" t="s">
        <v>229</v>
      </c>
      <c r="H49" s="42"/>
      <c r="I49" s="42" t="s">
        <v>200</v>
      </c>
      <c r="J49" s="42"/>
      <c r="K49" s="42" t="str">
        <f>TEXT(1,"#,##0.#######")</f>
        <v>1.</v>
      </c>
      <c r="L49" s="42"/>
      <c r="M49" s="42"/>
      <c r="N49" s="42" t="s">
        <v>264</v>
      </c>
      <c r="O49" s="42"/>
      <c r="P49" s="42"/>
      <c r="Q49" s="42"/>
      <c r="R49" s="42"/>
      <c r="S49" s="42"/>
      <c r="T49" s="42"/>
      <c r="U49" s="42" t="s">
        <v>230</v>
      </c>
      <c r="V49" s="42"/>
      <c r="W49" s="42" t="s">
        <v>200</v>
      </c>
      <c r="X49" s="42"/>
      <c r="Y49" s="42" t="str">
        <f>TEXT(20,"#,##0.#######")</f>
        <v>20.</v>
      </c>
      <c r="Z49" s="42"/>
      <c r="AA49" s="42" t="s">
        <v>264</v>
      </c>
      <c r="AB49" s="42"/>
      <c r="AC49" s="42" t="s">
        <v>253</v>
      </c>
      <c r="AD49" s="42" t="s">
        <v>234</v>
      </c>
      <c r="AE49" s="42"/>
      <c r="AF49" s="42"/>
      <c r="AG49" s="42"/>
      <c r="AH49" s="42"/>
      <c r="AI49" s="42"/>
      <c r="AJ49" s="42"/>
      <c r="AK49" s="42"/>
      <c r="AL49" s="42" t="s">
        <v>249</v>
      </c>
      <c r="AM49" s="42"/>
      <c r="AN49" s="42" t="s">
        <v>200</v>
      </c>
      <c r="AO49" s="42"/>
      <c r="AP49" s="42" t="str">
        <f>TEXT(0.9,"#,##0.#######")</f>
        <v>0.9</v>
      </c>
      <c r="AQ49" s="42"/>
      <c r="AR49" s="42"/>
      <c r="AS49" s="42"/>
      <c r="AT49" s="42"/>
      <c r="AU49" s="42"/>
      <c r="AV49" s="42"/>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c r="BU49" s="42"/>
      <c r="BV49" s="42"/>
      <c r="BW49" s="42"/>
      <c r="BX49" s="42"/>
      <c r="BY49" s="42"/>
      <c r="BZ49" s="42"/>
      <c r="CA49" s="42"/>
      <c r="CB49" s="42"/>
      <c r="CC49" s="42"/>
      <c r="CD49" s="42"/>
      <c r="CE49" s="42"/>
      <c r="CF49" s="42"/>
      <c r="CG49" s="42"/>
      <c r="CH49" s="42"/>
      <c r="CI49" s="42"/>
      <c r="CJ49" s="42"/>
      <c r="CK49" s="42"/>
      <c r="CL49" s="42"/>
      <c r="CM49" s="42"/>
      <c r="CN49" s="42"/>
      <c r="CO49" s="42"/>
      <c r="CP49" s="42"/>
      <c r="CQ49" s="42"/>
      <c r="CR49" s="42"/>
      <c r="CS49" s="42"/>
      <c r="CT49" s="42"/>
      <c r="CU49" s="42"/>
      <c r="CV49" s="42"/>
      <c r="CW49" s="42"/>
      <c r="CX49" s="151"/>
      <c r="CY49" s="151"/>
      <c r="CZ49" s="151"/>
      <c r="DA49" s="152"/>
      <c r="DB49" s="39"/>
    </row>
    <row r="50" spans="2:106" ht="11.25" customHeight="1" x14ac:dyDescent="0.2">
      <c r="B50" s="43"/>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c r="BU50" s="42"/>
      <c r="BV50" s="42"/>
      <c r="BW50" s="42"/>
      <c r="BX50" s="42"/>
      <c r="BY50" s="42"/>
      <c r="BZ50" s="42"/>
      <c r="CA50" s="42"/>
      <c r="CB50" s="42"/>
      <c r="CC50" s="42"/>
      <c r="CD50" s="42"/>
      <c r="CE50" s="42"/>
      <c r="CF50" s="42"/>
      <c r="CG50" s="42"/>
      <c r="CH50" s="42"/>
      <c r="CI50" s="42"/>
      <c r="CJ50" s="42"/>
      <c r="CK50" s="42"/>
      <c r="CL50" s="42"/>
      <c r="CM50" s="42"/>
      <c r="CN50" s="42"/>
      <c r="CO50" s="42"/>
      <c r="CP50" s="42"/>
      <c r="CQ50" s="42"/>
      <c r="CR50" s="42"/>
      <c r="CS50" s="42"/>
      <c r="CT50" s="42"/>
      <c r="CU50" s="42"/>
      <c r="CV50" s="42"/>
      <c r="CW50" s="42"/>
      <c r="CX50" s="151"/>
      <c r="CY50" s="151"/>
      <c r="CZ50" s="151"/>
      <c r="DA50" s="152"/>
      <c r="DB50" s="39"/>
    </row>
    <row r="51" spans="2:106" ht="11.25" customHeight="1" x14ac:dyDescent="0.2">
      <c r="B51" s="43"/>
      <c r="C51" s="42"/>
      <c r="D51" s="42"/>
      <c r="E51" s="42"/>
      <c r="F51" s="42"/>
      <c r="G51" s="42" t="s">
        <v>231</v>
      </c>
      <c r="H51" s="42"/>
      <c r="I51" s="42"/>
      <c r="J51" s="42" t="s">
        <v>200</v>
      </c>
      <c r="K51" s="42"/>
      <c r="L51" s="42" t="str">
        <f>TEXT(5,"#,##0.#######")</f>
        <v>5.</v>
      </c>
      <c r="M51" s="42" t="s">
        <v>257</v>
      </c>
      <c r="N51" s="42"/>
      <c r="O51" s="42" t="s">
        <v>236</v>
      </c>
      <c r="P51" s="42" t="s">
        <v>247</v>
      </c>
      <c r="Q51" s="42"/>
      <c r="R51" s="42"/>
      <c r="S51" s="42"/>
      <c r="T51" s="42" t="s">
        <v>237</v>
      </c>
      <c r="U51" s="42"/>
      <c r="V51" s="42"/>
      <c r="W51" s="42"/>
      <c r="X51" s="42"/>
      <c r="Y51" s="42" t="s">
        <v>260</v>
      </c>
      <c r="Z51" s="42"/>
      <c r="AA51" s="42"/>
      <c r="AB51" s="42" t="s">
        <v>200</v>
      </c>
      <c r="AC51" s="42"/>
      <c r="AD51" s="42" t="str">
        <f>TEXT(10,"#,##0.#######")</f>
        <v>10.</v>
      </c>
      <c r="AE51" s="42"/>
      <c r="AF51" s="42" t="s">
        <v>257</v>
      </c>
      <c r="AG51" s="42"/>
      <c r="AH51" s="42" t="s">
        <v>236</v>
      </c>
      <c r="AI51" s="42" t="s">
        <v>232</v>
      </c>
      <c r="AJ51" s="42"/>
      <c r="AK51" s="42"/>
      <c r="AL51" s="42"/>
      <c r="AM51" s="42" t="s">
        <v>237</v>
      </c>
      <c r="AN51" s="42"/>
      <c r="AO51" s="42"/>
      <c r="AP51" s="42"/>
      <c r="AQ51" s="42"/>
      <c r="AR51" s="42"/>
      <c r="AS51" s="42"/>
      <c r="AT51" s="42"/>
      <c r="AU51" s="42"/>
      <c r="AV51" s="42"/>
      <c r="AW51" s="42"/>
      <c r="AX51" s="42"/>
      <c r="AY51" s="42"/>
      <c r="AZ51" s="42"/>
      <c r="BA51" s="42"/>
      <c r="BB51" s="42"/>
      <c r="BC51" s="42"/>
      <c r="BD51" s="42"/>
      <c r="BE51" s="42"/>
      <c r="BF51" s="42"/>
      <c r="BG51" s="42"/>
      <c r="BH51" s="42"/>
      <c r="BI51" s="42"/>
      <c r="BJ51" s="42"/>
      <c r="BK51" s="42"/>
      <c r="BL51" s="42"/>
      <c r="BM51" s="42"/>
      <c r="BN51" s="42"/>
      <c r="BO51" s="42"/>
      <c r="BP51" s="42"/>
      <c r="BQ51" s="42"/>
      <c r="BR51" s="42"/>
      <c r="BS51" s="42"/>
      <c r="BT51" s="42"/>
      <c r="BU51" s="42"/>
      <c r="BV51" s="42"/>
      <c r="BW51" s="42"/>
      <c r="BX51" s="42"/>
      <c r="BY51" s="42"/>
      <c r="BZ51" s="42"/>
      <c r="CA51" s="42"/>
      <c r="CB51" s="42"/>
      <c r="CC51" s="42"/>
      <c r="CD51" s="42"/>
      <c r="CE51" s="42"/>
      <c r="CF51" s="42"/>
      <c r="CG51" s="42"/>
      <c r="CH51" s="42"/>
      <c r="CI51" s="42"/>
      <c r="CJ51" s="42"/>
      <c r="CK51" s="42"/>
      <c r="CL51" s="42"/>
      <c r="CM51" s="42"/>
      <c r="CN51" s="42"/>
      <c r="CO51" s="42"/>
      <c r="CP51" s="42"/>
      <c r="CQ51" s="42"/>
      <c r="CR51" s="42"/>
      <c r="CS51" s="42"/>
      <c r="CT51" s="42"/>
      <c r="CU51" s="42"/>
      <c r="CV51" s="42"/>
      <c r="CW51" s="42"/>
      <c r="CX51" s="151"/>
      <c r="CY51" s="151"/>
      <c r="CZ51" s="151"/>
      <c r="DA51" s="152"/>
      <c r="DB51" s="39"/>
    </row>
    <row r="52" spans="2:106" ht="11.25" customHeight="1" x14ac:dyDescent="0.2">
      <c r="B52" s="43"/>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c r="AK52" s="42"/>
      <c r="AL52" s="42"/>
      <c r="AM52" s="42"/>
      <c r="AN52" s="42"/>
      <c r="AO52" s="42"/>
      <c r="AP52" s="42"/>
      <c r="AQ52" s="42"/>
      <c r="AR52" s="42"/>
      <c r="AS52" s="42"/>
      <c r="AT52" s="42"/>
      <c r="AU52" s="42"/>
      <c r="AV52" s="42"/>
      <c r="AW52" s="42"/>
      <c r="AX52" s="42"/>
      <c r="AY52" s="42"/>
      <c r="AZ52" s="42"/>
      <c r="BA52" s="42"/>
      <c r="BB52" s="42"/>
      <c r="BC52" s="42"/>
      <c r="BD52" s="42"/>
      <c r="BE52" s="42"/>
      <c r="BF52" s="42"/>
      <c r="BG52" s="42"/>
      <c r="BH52" s="42"/>
      <c r="BI52" s="42"/>
      <c r="BJ52" s="42"/>
      <c r="BK52" s="42"/>
      <c r="BL52" s="42"/>
      <c r="BM52" s="42"/>
      <c r="BN52" s="42"/>
      <c r="BO52" s="42"/>
      <c r="BP52" s="42"/>
      <c r="BQ52" s="42"/>
      <c r="BR52" s="42"/>
      <c r="BS52" s="42"/>
      <c r="BT52" s="42"/>
      <c r="BU52" s="42"/>
      <c r="BV52" s="42"/>
      <c r="BW52" s="42"/>
      <c r="BX52" s="42"/>
      <c r="BY52" s="42"/>
      <c r="BZ52" s="42"/>
      <c r="CA52" s="42"/>
      <c r="CB52" s="42"/>
      <c r="CC52" s="42"/>
      <c r="CD52" s="42"/>
      <c r="CE52" s="42"/>
      <c r="CF52" s="42"/>
      <c r="CG52" s="42"/>
      <c r="CH52" s="42"/>
      <c r="CI52" s="42"/>
      <c r="CJ52" s="42"/>
      <c r="CK52" s="42"/>
      <c r="CL52" s="42"/>
      <c r="CM52" s="42"/>
      <c r="CN52" s="42"/>
      <c r="CO52" s="42"/>
      <c r="CP52" s="42"/>
      <c r="CQ52" s="42"/>
      <c r="CR52" s="42"/>
      <c r="CS52" s="42"/>
      <c r="CT52" s="42"/>
      <c r="CU52" s="42"/>
      <c r="CV52" s="42"/>
      <c r="CW52" s="42"/>
      <c r="CX52" s="151"/>
      <c r="CY52" s="151"/>
      <c r="CZ52" s="151"/>
      <c r="DA52" s="152"/>
      <c r="DB52" s="39"/>
    </row>
    <row r="53" spans="2:106" ht="11.25" customHeight="1" x14ac:dyDescent="0.2">
      <c r="B53" s="43"/>
      <c r="C53" s="42"/>
      <c r="D53" s="42"/>
      <c r="E53" s="42"/>
      <c r="F53" s="42"/>
      <c r="G53" s="42" t="s">
        <v>250</v>
      </c>
      <c r="H53" s="42"/>
      <c r="I53" s="42"/>
      <c r="J53" s="42" t="s">
        <v>200</v>
      </c>
      <c r="K53" s="42"/>
      <c r="L53" s="42" t="str">
        <f>TEXT(5,"#,##0.#######")</f>
        <v>5.</v>
      </c>
      <c r="M53" s="42" t="s">
        <v>257</v>
      </c>
      <c r="N53" s="42"/>
      <c r="O53" s="42" t="s">
        <v>236</v>
      </c>
      <c r="P53" s="42" t="s">
        <v>242</v>
      </c>
      <c r="Q53" s="42"/>
      <c r="R53" s="42"/>
      <c r="S53" s="42"/>
      <c r="T53" s="42" t="s">
        <v>237</v>
      </c>
      <c r="U53" s="42"/>
      <c r="V53" s="42"/>
      <c r="W53" s="42"/>
      <c r="X53" s="42"/>
      <c r="Y53" s="42" t="s">
        <v>255</v>
      </c>
      <c r="Z53" s="42"/>
      <c r="AA53" s="42"/>
      <c r="AB53" s="42" t="s">
        <v>200</v>
      </c>
      <c r="AC53" s="42"/>
      <c r="AD53" s="42" t="str">
        <f>TEXT(20,"#,##0.#######")</f>
        <v>20.</v>
      </c>
      <c r="AE53" s="42"/>
      <c r="AF53" s="42" t="s">
        <v>257</v>
      </c>
      <c r="AG53" s="42"/>
      <c r="AH53" s="42" t="s">
        <v>236</v>
      </c>
      <c r="AI53" s="42" t="s">
        <v>240</v>
      </c>
      <c r="AJ53" s="42"/>
      <c r="AK53" s="42"/>
      <c r="AL53" s="42"/>
      <c r="AM53" s="42" t="s">
        <v>237</v>
      </c>
      <c r="AN53" s="42"/>
      <c r="AO53" s="42"/>
      <c r="AP53" s="42"/>
      <c r="AQ53" s="42"/>
      <c r="AR53" s="42"/>
      <c r="AS53" s="42"/>
      <c r="AT53" s="42"/>
      <c r="AU53" s="42"/>
      <c r="AV53" s="42"/>
      <c r="AW53" s="42"/>
      <c r="AX53" s="42"/>
      <c r="AY53" s="42"/>
      <c r="AZ53" s="42"/>
      <c r="BA53" s="42"/>
      <c r="BB53" s="42"/>
      <c r="BC53" s="42"/>
      <c r="BD53" s="42"/>
      <c r="BE53" s="42"/>
      <c r="BF53" s="42"/>
      <c r="BG53" s="42"/>
      <c r="BH53" s="42"/>
      <c r="BI53" s="42"/>
      <c r="BJ53" s="42"/>
      <c r="BK53" s="42"/>
      <c r="BL53" s="42"/>
      <c r="BM53" s="42"/>
      <c r="BN53" s="42"/>
      <c r="BO53" s="42"/>
      <c r="BP53" s="42"/>
      <c r="BQ53" s="42"/>
      <c r="BR53" s="42"/>
      <c r="BS53" s="42"/>
      <c r="BT53" s="42"/>
      <c r="BU53" s="42"/>
      <c r="BV53" s="42"/>
      <c r="BW53" s="42"/>
      <c r="BX53" s="42"/>
      <c r="BY53" s="42"/>
      <c r="BZ53" s="42"/>
      <c r="CA53" s="42"/>
      <c r="CB53" s="42"/>
      <c r="CC53" s="42"/>
      <c r="CD53" s="42"/>
      <c r="CE53" s="42"/>
      <c r="CF53" s="42"/>
      <c r="CG53" s="42"/>
      <c r="CH53" s="42"/>
      <c r="CI53" s="42"/>
      <c r="CJ53" s="42"/>
      <c r="CK53" s="42"/>
      <c r="CL53" s="42"/>
      <c r="CM53" s="42"/>
      <c r="CN53" s="42"/>
      <c r="CO53" s="42"/>
      <c r="CP53" s="42"/>
      <c r="CQ53" s="42"/>
      <c r="CR53" s="42"/>
      <c r="CS53" s="42"/>
      <c r="CT53" s="42"/>
      <c r="CU53" s="42"/>
      <c r="CV53" s="42"/>
      <c r="CW53" s="42"/>
      <c r="CX53" s="151"/>
      <c r="CY53" s="151"/>
      <c r="CZ53" s="151"/>
      <c r="DA53" s="152"/>
      <c r="DB53" s="39"/>
    </row>
    <row r="54" spans="2:106" ht="11.25" customHeight="1" x14ac:dyDescent="0.2">
      <c r="B54" s="43"/>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c r="AY54" s="42"/>
      <c r="AZ54" s="42"/>
      <c r="BA54" s="42"/>
      <c r="BB54" s="42"/>
      <c r="BC54" s="42"/>
      <c r="BD54" s="42"/>
      <c r="BE54" s="42"/>
      <c r="BF54" s="42"/>
      <c r="BG54" s="42"/>
      <c r="BH54" s="42"/>
      <c r="BI54" s="42"/>
      <c r="BJ54" s="42"/>
      <c r="BK54" s="42"/>
      <c r="BL54" s="42"/>
      <c r="BM54" s="42"/>
      <c r="BN54" s="42"/>
      <c r="BO54" s="42"/>
      <c r="BP54" s="42"/>
      <c r="BQ54" s="42"/>
      <c r="BR54" s="42"/>
      <c r="BS54" s="42"/>
      <c r="BT54" s="42"/>
      <c r="BU54" s="42"/>
      <c r="BV54" s="42"/>
      <c r="BW54" s="42"/>
      <c r="BX54" s="42"/>
      <c r="BY54" s="42"/>
      <c r="BZ54" s="42"/>
      <c r="CA54" s="42"/>
      <c r="CB54" s="42"/>
      <c r="CC54" s="42"/>
      <c r="CD54" s="42"/>
      <c r="CE54" s="42"/>
      <c r="CF54" s="42"/>
      <c r="CG54" s="42"/>
      <c r="CH54" s="42"/>
      <c r="CI54" s="42"/>
      <c r="CJ54" s="42"/>
      <c r="CK54" s="42"/>
      <c r="CL54" s="42"/>
      <c r="CM54" s="42"/>
      <c r="CN54" s="42"/>
      <c r="CO54" s="42"/>
      <c r="CP54" s="42"/>
      <c r="CQ54" s="42"/>
      <c r="CR54" s="42"/>
      <c r="CS54" s="42"/>
      <c r="CT54" s="42"/>
      <c r="CU54" s="42"/>
      <c r="CV54" s="42"/>
      <c r="CW54" s="42"/>
      <c r="CX54" s="151"/>
      <c r="CY54" s="151"/>
      <c r="CZ54" s="151"/>
      <c r="DA54" s="152"/>
      <c r="DB54" s="39"/>
    </row>
    <row r="55" spans="2:106" ht="11.25" customHeight="1" x14ac:dyDescent="0.2">
      <c r="B55" s="43"/>
      <c r="C55" s="42"/>
      <c r="D55" s="42"/>
      <c r="E55" s="42"/>
      <c r="F55" s="42"/>
      <c r="G55" s="42" t="s">
        <v>243</v>
      </c>
      <c r="H55" s="42"/>
      <c r="I55" s="42"/>
      <c r="J55" s="42" t="s">
        <v>200</v>
      </c>
      <c r="K55" s="42"/>
      <c r="L55" s="42" t="s">
        <v>236</v>
      </c>
      <c r="M55" s="42" t="s">
        <v>229</v>
      </c>
      <c r="N55" s="42"/>
      <c r="O55" s="42" t="s">
        <v>253</v>
      </c>
      <c r="P55" s="42"/>
      <c r="Q55" s="42" t="s">
        <v>230</v>
      </c>
      <c r="R55" s="42" t="s">
        <v>237</v>
      </c>
      <c r="S55" s="42" t="s">
        <v>198</v>
      </c>
      <c r="T55" s="42"/>
      <c r="U55" s="42" t="str">
        <f>TEXT(2,"#,##0.#######")</f>
        <v>2.</v>
      </c>
      <c r="V55" s="42" t="s">
        <v>198</v>
      </c>
      <c r="W55" s="42"/>
      <c r="X55" s="42" t="str">
        <f>TEXT(60,"#,##0.#######")</f>
        <v>60.</v>
      </c>
      <c r="Y55" s="42"/>
      <c r="Z55" s="42"/>
      <c r="AA55" s="42" t="s">
        <v>200</v>
      </c>
      <c r="AB55" s="42"/>
      <c r="AC55" s="42" t="s">
        <v>236</v>
      </c>
      <c r="AD55" s="42" t="str">
        <f>TEXT(K49,"#,##0.#######")</f>
        <v>1.</v>
      </c>
      <c r="AE55" s="42"/>
      <c r="AF55" s="42" t="s">
        <v>253</v>
      </c>
      <c r="AG55" s="42"/>
      <c r="AH55" s="42" t="str">
        <f>TEXT(Y49,"#,##0.#######")</f>
        <v>20.</v>
      </c>
      <c r="AI55" s="42"/>
      <c r="AJ55" s="42" t="s">
        <v>237</v>
      </c>
      <c r="AK55" s="42" t="s">
        <v>198</v>
      </c>
      <c r="AL55" s="42"/>
      <c r="AM55" s="42" t="str">
        <f>TEXT(U55,"#,##0.#######")</f>
        <v>2.</v>
      </c>
      <c r="AN55" s="42" t="s">
        <v>198</v>
      </c>
      <c r="AO55" s="42"/>
      <c r="AP55" s="42" t="str">
        <f>TEXT(X55,"#,##0.#######")</f>
        <v>60.</v>
      </c>
      <c r="AQ55" s="42"/>
      <c r="AR55" s="42"/>
      <c r="AS55" s="42" t="s">
        <v>200</v>
      </c>
      <c r="AT55" s="42"/>
      <c r="AU55" s="42" t="str">
        <f>TEXT(ROUND((K49/Y49)*U55*X55,2),"#,##0.#######")</f>
        <v>6.</v>
      </c>
      <c r="AV55" s="42"/>
      <c r="AW55" s="42"/>
      <c r="AX55" s="42"/>
      <c r="AY55" s="42" t="s">
        <v>257</v>
      </c>
      <c r="AZ55" s="42"/>
      <c r="BA55" s="42"/>
      <c r="BB55" s="42" t="s">
        <v>236</v>
      </c>
      <c r="BC55" s="42" t="s">
        <v>239</v>
      </c>
      <c r="BD55" s="42"/>
      <c r="BE55" s="42"/>
      <c r="BF55" s="42"/>
      <c r="BG55" s="42" t="s">
        <v>237</v>
      </c>
      <c r="BH55" s="42"/>
      <c r="BI55" s="42"/>
      <c r="BJ55" s="42"/>
      <c r="BK55" s="42"/>
      <c r="BL55" s="42"/>
      <c r="BM55" s="42"/>
      <c r="BN55" s="42"/>
      <c r="BO55" s="42"/>
      <c r="BP55" s="42"/>
      <c r="BQ55" s="42"/>
      <c r="BR55" s="42"/>
      <c r="BS55" s="42"/>
      <c r="BT55" s="42"/>
      <c r="BU55" s="42"/>
      <c r="BV55" s="42"/>
      <c r="BW55" s="42"/>
      <c r="BX55" s="42"/>
      <c r="BY55" s="42"/>
      <c r="BZ55" s="42"/>
      <c r="CA55" s="42"/>
      <c r="CB55" s="42"/>
      <c r="CC55" s="42"/>
      <c r="CD55" s="42"/>
      <c r="CE55" s="42"/>
      <c r="CF55" s="42"/>
      <c r="CG55" s="42"/>
      <c r="CH55" s="42"/>
      <c r="CI55" s="42"/>
      <c r="CJ55" s="42"/>
      <c r="CK55" s="42"/>
      <c r="CL55" s="42"/>
      <c r="CM55" s="42"/>
      <c r="CN55" s="42"/>
      <c r="CO55" s="42"/>
      <c r="CP55" s="42"/>
      <c r="CQ55" s="42"/>
      <c r="CR55" s="42"/>
      <c r="CS55" s="42"/>
      <c r="CT55" s="42"/>
      <c r="CU55" s="42"/>
      <c r="CV55" s="42"/>
      <c r="CW55" s="42"/>
      <c r="CX55" s="151"/>
      <c r="CY55" s="151"/>
      <c r="CZ55" s="151"/>
      <c r="DA55" s="152"/>
      <c r="DB55" s="39"/>
    </row>
    <row r="56" spans="2:106" ht="11.25" customHeight="1" x14ac:dyDescent="0.2">
      <c r="B56" s="43"/>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c r="BM56" s="42"/>
      <c r="BN56" s="42"/>
      <c r="BO56" s="42"/>
      <c r="BP56" s="42"/>
      <c r="BQ56" s="42"/>
      <c r="BR56" s="42"/>
      <c r="BS56" s="42"/>
      <c r="BT56" s="42"/>
      <c r="BU56" s="42"/>
      <c r="BV56" s="42"/>
      <c r="BW56" s="42"/>
      <c r="BX56" s="42"/>
      <c r="BY56" s="42"/>
      <c r="BZ56" s="42"/>
      <c r="CA56" s="42"/>
      <c r="CB56" s="42"/>
      <c r="CC56" s="42"/>
      <c r="CD56" s="42"/>
      <c r="CE56" s="42"/>
      <c r="CF56" s="42"/>
      <c r="CG56" s="42"/>
      <c r="CH56" s="42"/>
      <c r="CI56" s="42"/>
      <c r="CJ56" s="42"/>
      <c r="CK56" s="42"/>
      <c r="CL56" s="42"/>
      <c r="CM56" s="42"/>
      <c r="CN56" s="42"/>
      <c r="CO56" s="42"/>
      <c r="CP56" s="42"/>
      <c r="CQ56" s="42"/>
      <c r="CR56" s="42"/>
      <c r="CS56" s="42"/>
      <c r="CT56" s="42"/>
      <c r="CU56" s="42"/>
      <c r="CV56" s="42"/>
      <c r="CW56" s="42"/>
      <c r="CX56" s="151"/>
      <c r="CY56" s="151"/>
      <c r="CZ56" s="151"/>
      <c r="DA56" s="152"/>
      <c r="DB56" s="39"/>
    </row>
    <row r="57" spans="2:106" ht="11.25" customHeight="1" x14ac:dyDescent="0.2">
      <c r="B57" s="43"/>
      <c r="C57" s="42"/>
      <c r="D57" s="42"/>
      <c r="E57" s="42"/>
      <c r="F57" s="42"/>
      <c r="G57" s="42" t="s">
        <v>256</v>
      </c>
      <c r="H57" s="42"/>
      <c r="I57" s="42"/>
      <c r="J57" s="42" t="s">
        <v>200</v>
      </c>
      <c r="K57" s="42"/>
      <c r="L57" s="42" t="s">
        <v>231</v>
      </c>
      <c r="M57" s="42"/>
      <c r="N57" s="42"/>
      <c r="O57" s="42" t="s">
        <v>245</v>
      </c>
      <c r="P57" s="42"/>
      <c r="Q57" s="42" t="s">
        <v>243</v>
      </c>
      <c r="R57" s="42"/>
      <c r="S57" s="42"/>
      <c r="T57" s="42" t="s">
        <v>245</v>
      </c>
      <c r="U57" s="42"/>
      <c r="V57" s="42" t="s">
        <v>260</v>
      </c>
      <c r="W57" s="42"/>
      <c r="X57" s="42"/>
      <c r="Y57" s="42" t="s">
        <v>245</v>
      </c>
      <c r="Z57" s="42"/>
      <c r="AA57" s="42" t="s">
        <v>250</v>
      </c>
      <c r="AB57" s="42"/>
      <c r="AC57" s="42"/>
      <c r="AD57" s="42" t="s">
        <v>245</v>
      </c>
      <c r="AE57" s="42"/>
      <c r="AF57" s="42" t="s">
        <v>255</v>
      </c>
      <c r="AG57" s="42"/>
      <c r="AH57" s="42"/>
      <c r="AI57" s="42" t="s">
        <v>200</v>
      </c>
      <c r="AJ57" s="42"/>
      <c r="AK57" s="42" t="str">
        <f>TEXT(L51,"#,##0.#######")</f>
        <v>5.</v>
      </c>
      <c r="AL57" s="42"/>
      <c r="AM57" s="42" t="s">
        <v>245</v>
      </c>
      <c r="AN57" s="42"/>
      <c r="AO57" s="42" t="str">
        <f>TEXT(AU55,"#,##0.#######")</f>
        <v>6.</v>
      </c>
      <c r="AP57" s="42"/>
      <c r="AQ57" s="42" t="s">
        <v>245</v>
      </c>
      <c r="AR57" s="42"/>
      <c r="AS57" s="42" t="str">
        <f>TEXT(AD51,"#,##0.#######")</f>
        <v>10.</v>
      </c>
      <c r="AT57" s="42"/>
      <c r="AU57" s="42"/>
      <c r="AV57" s="42" t="s">
        <v>245</v>
      </c>
      <c r="AW57" s="42"/>
      <c r="AX57" s="42" t="str">
        <f>TEXT(L53,"#,##0.#######")</f>
        <v>5.</v>
      </c>
      <c r="AY57" s="42"/>
      <c r="AZ57" s="42" t="s">
        <v>245</v>
      </c>
      <c r="BA57" s="42"/>
      <c r="BB57" s="42" t="str">
        <f>TEXT(AD53,"#,##0.#######")</f>
        <v>20.</v>
      </c>
      <c r="BC57" s="42"/>
      <c r="BD57" s="42"/>
      <c r="BE57" s="42" t="s">
        <v>200</v>
      </c>
      <c r="BF57" s="42"/>
      <c r="BG57" s="42" t="str">
        <f>TEXT(ROUND(L51+AU55+AD51+L53+AD53,2),"#,##0.#######")</f>
        <v>46.</v>
      </c>
      <c r="BH57" s="42"/>
      <c r="BI57" s="42"/>
      <c r="BJ57" s="42"/>
      <c r="BK57" s="42"/>
      <c r="BL57" s="42"/>
      <c r="BM57" s="42"/>
      <c r="BN57" s="42"/>
      <c r="BO57" s="42"/>
      <c r="BP57" s="42"/>
      <c r="BQ57" s="42"/>
      <c r="BR57" s="42"/>
      <c r="BS57" s="42"/>
      <c r="BT57" s="42"/>
      <c r="BU57" s="42"/>
      <c r="BV57" s="42"/>
      <c r="BW57" s="42"/>
      <c r="BX57" s="42"/>
      <c r="BY57" s="42"/>
      <c r="BZ57" s="42"/>
      <c r="CA57" s="42"/>
      <c r="CB57" s="42"/>
      <c r="CC57" s="42"/>
      <c r="CD57" s="42"/>
      <c r="CE57" s="42"/>
      <c r="CF57" s="42"/>
      <c r="CG57" s="42"/>
      <c r="CH57" s="42"/>
      <c r="CI57" s="42"/>
      <c r="CJ57" s="42"/>
      <c r="CK57" s="42"/>
      <c r="CL57" s="42"/>
      <c r="CM57" s="42"/>
      <c r="CN57" s="42"/>
      <c r="CO57" s="42"/>
      <c r="CP57" s="42"/>
      <c r="CQ57" s="42"/>
      <c r="CR57" s="42"/>
      <c r="CS57" s="42"/>
      <c r="CT57" s="42"/>
      <c r="CU57" s="42"/>
      <c r="CV57" s="42"/>
      <c r="CW57" s="42"/>
      <c r="CX57" s="151"/>
      <c r="CY57" s="151"/>
      <c r="CZ57" s="151"/>
      <c r="DA57" s="152"/>
      <c r="DB57" s="39"/>
    </row>
    <row r="58" spans="2:106" ht="11.25" customHeight="1" x14ac:dyDescent="0.2">
      <c r="B58" s="43"/>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c r="AY58" s="42"/>
      <c r="AZ58" s="42"/>
      <c r="BA58" s="42"/>
      <c r="BB58" s="42"/>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c r="CB58" s="42"/>
      <c r="CC58" s="42"/>
      <c r="CD58" s="42"/>
      <c r="CE58" s="42"/>
      <c r="CF58" s="42"/>
      <c r="CG58" s="42"/>
      <c r="CH58" s="42"/>
      <c r="CI58" s="42"/>
      <c r="CJ58" s="42"/>
      <c r="CK58" s="42"/>
      <c r="CL58" s="42"/>
      <c r="CM58" s="42"/>
      <c r="CN58" s="42"/>
      <c r="CO58" s="42"/>
      <c r="CP58" s="42"/>
      <c r="CQ58" s="42"/>
      <c r="CR58" s="42"/>
      <c r="CS58" s="42"/>
      <c r="CT58" s="42"/>
      <c r="CU58" s="42"/>
      <c r="CV58" s="42"/>
      <c r="CW58" s="42"/>
      <c r="CX58" s="151"/>
      <c r="CY58" s="151"/>
      <c r="CZ58" s="151"/>
      <c r="DA58" s="152"/>
      <c r="DB58" s="39"/>
    </row>
    <row r="59" spans="2:106" ht="11.25" customHeight="1" x14ac:dyDescent="0.2">
      <c r="B59" s="43"/>
      <c r="C59" s="42"/>
      <c r="D59" s="42"/>
      <c r="E59" s="42"/>
      <c r="F59" s="42"/>
      <c r="G59" s="42" t="s">
        <v>252</v>
      </c>
      <c r="H59" s="42"/>
      <c r="I59" s="42"/>
      <c r="J59" s="42" t="s">
        <v>200</v>
      </c>
      <c r="K59" s="42"/>
      <c r="L59" s="42" t="s">
        <v>236</v>
      </c>
      <c r="M59" s="42" t="s">
        <v>256</v>
      </c>
      <c r="N59" s="42"/>
      <c r="O59" s="42" t="s">
        <v>189</v>
      </c>
      <c r="P59" s="42" t="s">
        <v>260</v>
      </c>
      <c r="Q59" s="42"/>
      <c r="R59" s="42" t="s">
        <v>237</v>
      </c>
      <c r="S59" s="42"/>
      <c r="T59" s="42" t="s">
        <v>253</v>
      </c>
      <c r="U59" s="42"/>
      <c r="V59" s="42" t="s">
        <v>256</v>
      </c>
      <c r="W59" s="42"/>
      <c r="X59" s="42"/>
      <c r="Y59" s="42" t="s">
        <v>200</v>
      </c>
      <c r="Z59" s="42"/>
      <c r="AA59" s="42" t="s">
        <v>236</v>
      </c>
      <c r="AB59" s="42" t="str">
        <f>TEXT(BG57,"#,##0.#######")</f>
        <v>46.</v>
      </c>
      <c r="AC59" s="42"/>
      <c r="AD59" s="42" t="s">
        <v>189</v>
      </c>
      <c r="AE59" s="42" t="str">
        <f>TEXT(AD51,"#,##0.#######")</f>
        <v>10.</v>
      </c>
      <c r="AF59" s="42"/>
      <c r="AG59" s="42" t="s">
        <v>237</v>
      </c>
      <c r="AH59" s="42"/>
      <c r="AI59" s="42" t="s">
        <v>253</v>
      </c>
      <c r="AJ59" s="42"/>
      <c r="AK59" s="42" t="str">
        <f>TEXT(BG57,"#,##0.#######")</f>
        <v>46.</v>
      </c>
      <c r="AL59" s="42"/>
      <c r="AM59" s="42"/>
      <c r="AN59" s="42" t="s">
        <v>200</v>
      </c>
      <c r="AO59" s="42"/>
      <c r="AP59" s="42" t="str">
        <f>TEXT(ROUND((BG57-AD51)/BG57,2),"#,##0.#######")</f>
        <v>0.78</v>
      </c>
      <c r="AQ59" s="42"/>
      <c r="AR59" s="42"/>
      <c r="AS59" s="42"/>
      <c r="AT59" s="42"/>
      <c r="AU59" s="42"/>
      <c r="AV59" s="42"/>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c r="BU59" s="42"/>
      <c r="BV59" s="42"/>
      <c r="BW59" s="42"/>
      <c r="BX59" s="42"/>
      <c r="BY59" s="42"/>
      <c r="BZ59" s="42"/>
      <c r="CA59" s="42"/>
      <c r="CB59" s="42"/>
      <c r="CC59" s="42"/>
      <c r="CD59" s="42"/>
      <c r="CE59" s="42"/>
      <c r="CF59" s="42"/>
      <c r="CG59" s="42"/>
      <c r="CH59" s="42"/>
      <c r="CI59" s="42"/>
      <c r="CJ59" s="42"/>
      <c r="CK59" s="42"/>
      <c r="CL59" s="42"/>
      <c r="CM59" s="42"/>
      <c r="CN59" s="42"/>
      <c r="CO59" s="42"/>
      <c r="CP59" s="42"/>
      <c r="CQ59" s="42"/>
      <c r="CR59" s="42"/>
      <c r="CS59" s="42"/>
      <c r="CT59" s="42"/>
      <c r="CU59" s="42"/>
      <c r="CV59" s="42"/>
      <c r="CW59" s="42"/>
      <c r="CX59" s="151"/>
      <c r="CY59" s="151"/>
      <c r="CZ59" s="151"/>
      <c r="DA59" s="152"/>
      <c r="DB59" s="39"/>
    </row>
    <row r="60" spans="2:106" ht="11.25" customHeight="1" x14ac:dyDescent="0.2">
      <c r="B60" s="43"/>
      <c r="C60" s="42"/>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42"/>
      <c r="AD60" s="42"/>
      <c r="AE60" s="42"/>
      <c r="AF60" s="42"/>
      <c r="AG60" s="42"/>
      <c r="AH60" s="42"/>
      <c r="AI60" s="42"/>
      <c r="AJ60" s="42"/>
      <c r="AK60" s="42"/>
      <c r="AL60" s="42"/>
      <c r="AM60" s="42"/>
      <c r="AN60" s="42"/>
      <c r="AO60" s="42"/>
      <c r="AP60" s="42"/>
      <c r="AQ60" s="42"/>
      <c r="AR60" s="42"/>
      <c r="AS60" s="42"/>
      <c r="AT60" s="42"/>
      <c r="AU60" s="42"/>
      <c r="AV60" s="42"/>
      <c r="AW60" s="42"/>
      <c r="AX60" s="42"/>
      <c r="AY60" s="42"/>
      <c r="AZ60" s="42"/>
      <c r="BA60" s="42"/>
      <c r="BB60" s="42"/>
      <c r="BC60" s="42"/>
      <c r="BD60" s="42"/>
      <c r="BE60" s="42"/>
      <c r="BF60" s="42"/>
      <c r="BG60" s="42"/>
      <c r="BH60" s="42"/>
      <c r="BI60" s="42"/>
      <c r="BJ60" s="42"/>
      <c r="BK60" s="42"/>
      <c r="BL60" s="42"/>
      <c r="BM60" s="42"/>
      <c r="BN60" s="42"/>
      <c r="BO60" s="42"/>
      <c r="BP60" s="42"/>
      <c r="BQ60" s="42"/>
      <c r="BR60" s="42"/>
      <c r="BS60" s="42"/>
      <c r="BT60" s="42"/>
      <c r="BU60" s="42"/>
      <c r="BV60" s="42"/>
      <c r="BW60" s="42"/>
      <c r="BX60" s="42"/>
      <c r="BY60" s="42"/>
      <c r="BZ60" s="42"/>
      <c r="CA60" s="42"/>
      <c r="CB60" s="42"/>
      <c r="CC60" s="42"/>
      <c r="CD60" s="42"/>
      <c r="CE60" s="42"/>
      <c r="CF60" s="42"/>
      <c r="CG60" s="42"/>
      <c r="CH60" s="42"/>
      <c r="CI60" s="42"/>
      <c r="CJ60" s="42"/>
      <c r="CK60" s="42"/>
      <c r="CL60" s="42"/>
      <c r="CM60" s="42"/>
      <c r="CN60" s="42"/>
      <c r="CO60" s="42"/>
      <c r="CP60" s="42"/>
      <c r="CQ60" s="42"/>
      <c r="CR60" s="42"/>
      <c r="CS60" s="42"/>
      <c r="CT60" s="42"/>
      <c r="CU60" s="42"/>
      <c r="CV60" s="42"/>
      <c r="CW60" s="42"/>
      <c r="CX60" s="151"/>
      <c r="CY60" s="151"/>
      <c r="CZ60" s="151"/>
      <c r="DA60" s="152"/>
      <c r="DB60" s="39"/>
    </row>
    <row r="61" spans="2:106" ht="11.25" customHeight="1" x14ac:dyDescent="0.2">
      <c r="B61" s="43"/>
      <c r="C61" s="42"/>
      <c r="D61" s="42"/>
      <c r="E61" s="42"/>
      <c r="F61" s="42"/>
      <c r="G61" s="42"/>
      <c r="H61" s="42"/>
      <c r="I61" s="42"/>
      <c r="J61" s="42"/>
      <c r="K61" s="42"/>
      <c r="L61" s="42" t="str">
        <f>TEXT(60,"#,##0.#######")</f>
        <v>60.</v>
      </c>
      <c r="M61" s="42"/>
      <c r="N61" s="42"/>
      <c r="O61" s="42" t="s">
        <v>198</v>
      </c>
      <c r="P61" s="42"/>
      <c r="Q61" s="42"/>
      <c r="R61" s="42" t="str">
        <f>TEXT(5500,"#,##0.#######")</f>
        <v>5,500.</v>
      </c>
      <c r="S61" s="42"/>
      <c r="T61" s="42"/>
      <c r="U61" s="42"/>
      <c r="V61" s="42"/>
      <c r="W61" s="42"/>
      <c r="X61" s="42" t="s">
        <v>198</v>
      </c>
      <c r="Y61" s="42"/>
      <c r="Z61" s="42"/>
      <c r="AA61" s="42" t="s">
        <v>249</v>
      </c>
      <c r="AB61" s="42"/>
      <c r="AC61" s="42"/>
      <c r="AD61" s="42"/>
      <c r="AE61" s="42"/>
      <c r="AF61" s="42"/>
      <c r="AG61" s="42"/>
      <c r="AH61" s="42"/>
      <c r="AI61" s="42" t="str">
        <f>TEXT(L61,"#,##0.#######")</f>
        <v>60.</v>
      </c>
      <c r="AJ61" s="42"/>
      <c r="AK61" s="42"/>
      <c r="AL61" s="42" t="s">
        <v>198</v>
      </c>
      <c r="AM61" s="42"/>
      <c r="AN61" s="42"/>
      <c r="AO61" s="42" t="str">
        <f>TEXT(R61,"#,##0.#######")</f>
        <v>5,500.</v>
      </c>
      <c r="AP61" s="42"/>
      <c r="AQ61" s="42"/>
      <c r="AR61" s="42"/>
      <c r="AS61" s="42"/>
      <c r="AT61" s="42"/>
      <c r="AU61" s="42" t="s">
        <v>198</v>
      </c>
      <c r="AV61" s="42"/>
      <c r="AW61" s="42"/>
      <c r="AX61" s="42" t="str">
        <f>TEXT(AP49,"#,##0.#######")</f>
        <v>0.9</v>
      </c>
      <c r="AY61" s="42"/>
      <c r="AZ61" s="42"/>
      <c r="BA61" s="42"/>
      <c r="BB61" s="42"/>
      <c r="BC61" s="42"/>
      <c r="BD61" s="42"/>
      <c r="BE61" s="42"/>
      <c r="BF61" s="42"/>
      <c r="BG61" s="42"/>
      <c r="BH61" s="42"/>
      <c r="BI61" s="42"/>
      <c r="BJ61" s="42"/>
      <c r="BK61" s="42"/>
      <c r="BL61" s="42"/>
      <c r="BM61" s="42"/>
      <c r="BN61" s="42"/>
      <c r="BO61" s="42"/>
      <c r="BP61" s="42"/>
      <c r="BQ61" s="42"/>
      <c r="BR61" s="42"/>
      <c r="BS61" s="42"/>
      <c r="BT61" s="42"/>
      <c r="BU61" s="42"/>
      <c r="BV61" s="42"/>
      <c r="BW61" s="42"/>
      <c r="BX61" s="42"/>
      <c r="BY61" s="42"/>
      <c r="BZ61" s="42"/>
      <c r="CA61" s="42"/>
      <c r="CB61" s="42"/>
      <c r="CC61" s="42"/>
      <c r="CD61" s="42"/>
      <c r="CE61" s="42"/>
      <c r="CF61" s="42"/>
      <c r="CG61" s="42"/>
      <c r="CH61" s="42"/>
      <c r="CI61" s="42"/>
      <c r="CJ61" s="42"/>
      <c r="CK61" s="42"/>
      <c r="CL61" s="42"/>
      <c r="CM61" s="42"/>
      <c r="CN61" s="42"/>
      <c r="CO61" s="42"/>
      <c r="CP61" s="42"/>
      <c r="CQ61" s="42"/>
      <c r="CR61" s="42"/>
      <c r="CS61" s="42"/>
      <c r="CT61" s="42"/>
      <c r="CU61" s="42"/>
      <c r="CV61" s="42"/>
      <c r="CW61" s="42"/>
      <c r="CX61" s="151"/>
      <c r="CY61" s="151"/>
      <c r="CZ61" s="151"/>
      <c r="DA61" s="152"/>
      <c r="DB61" s="39"/>
    </row>
    <row r="62" spans="2:106" ht="11.25" customHeight="1" x14ac:dyDescent="0.2">
      <c r="B62" s="43"/>
      <c r="C62" s="42"/>
      <c r="D62" s="42"/>
      <c r="E62" s="42"/>
      <c r="F62" s="42"/>
      <c r="G62" s="42" t="s">
        <v>246</v>
      </c>
      <c r="H62" s="42"/>
      <c r="I62" s="42" t="s">
        <v>200</v>
      </c>
      <c r="J62" s="42"/>
      <c r="K62" s="42" t="s">
        <v>254</v>
      </c>
      <c r="L62" s="42"/>
      <c r="M62" s="42" t="s">
        <v>254</v>
      </c>
      <c r="N62" s="42"/>
      <c r="O62" s="42" t="s">
        <v>254</v>
      </c>
      <c r="P62" s="42"/>
      <c r="Q62" s="42" t="s">
        <v>254</v>
      </c>
      <c r="R62" s="42"/>
      <c r="S62" s="42" t="s">
        <v>254</v>
      </c>
      <c r="T62" s="42"/>
      <c r="U62" s="42" t="s">
        <v>254</v>
      </c>
      <c r="V62" s="42"/>
      <c r="W62" s="42" t="s">
        <v>254</v>
      </c>
      <c r="X62" s="42"/>
      <c r="Y62" s="42" t="s">
        <v>254</v>
      </c>
      <c r="Z62" s="42"/>
      <c r="AA62" s="42" t="s">
        <v>254</v>
      </c>
      <c r="AB62" s="42"/>
      <c r="AC62" s="42" t="s">
        <v>254</v>
      </c>
      <c r="AD62" s="42"/>
      <c r="AE62" s="42"/>
      <c r="AF62" s="42" t="s">
        <v>200</v>
      </c>
      <c r="AG62" s="42"/>
      <c r="AH62" s="42" t="s">
        <v>254</v>
      </c>
      <c r="AI62" s="42"/>
      <c r="AJ62" s="42" t="s">
        <v>254</v>
      </c>
      <c r="AK62" s="42"/>
      <c r="AL62" s="42" t="s">
        <v>254</v>
      </c>
      <c r="AM62" s="42"/>
      <c r="AN62" s="42" t="s">
        <v>254</v>
      </c>
      <c r="AO62" s="42"/>
      <c r="AP62" s="42" t="s">
        <v>254</v>
      </c>
      <c r="AQ62" s="42"/>
      <c r="AR62" s="42" t="s">
        <v>254</v>
      </c>
      <c r="AS62" s="42"/>
      <c r="AT62" s="42" t="s">
        <v>254</v>
      </c>
      <c r="AU62" s="42"/>
      <c r="AV62" s="42" t="s">
        <v>254</v>
      </c>
      <c r="AW62" s="42"/>
      <c r="AX62" s="42" t="s">
        <v>254</v>
      </c>
      <c r="AY62" s="42"/>
      <c r="AZ62" s="42" t="s">
        <v>254</v>
      </c>
      <c r="BA62" s="42"/>
      <c r="BB62" s="42"/>
      <c r="BC62" s="42" t="s">
        <v>200</v>
      </c>
      <c r="BD62" s="42"/>
      <c r="BE62" s="42" t="str">
        <f>TEXT(ROUND((60*5500*AP49)/(BG57),2),"#,##0.#######")</f>
        <v>6,456.52</v>
      </c>
      <c r="BF62" s="42"/>
      <c r="BG62" s="42"/>
      <c r="BH62" s="42"/>
      <c r="BI62" s="42"/>
      <c r="BJ62" s="42"/>
      <c r="BK62" s="42"/>
      <c r="BL62" s="42"/>
      <c r="BM62" s="42"/>
      <c r="BN62" s="42"/>
      <c r="BO62" s="42"/>
      <c r="BP62" s="42" t="s">
        <v>224</v>
      </c>
      <c r="BQ62" s="42"/>
      <c r="BR62" s="42" t="s">
        <v>253</v>
      </c>
      <c r="BS62" s="42" t="s">
        <v>234</v>
      </c>
      <c r="BT62" s="42"/>
      <c r="BU62" s="42"/>
      <c r="BV62" s="42"/>
      <c r="BW62" s="42"/>
      <c r="BX62" s="42"/>
      <c r="BY62" s="42"/>
      <c r="BZ62" s="42"/>
      <c r="CA62" s="42"/>
      <c r="CB62" s="42"/>
      <c r="CC62" s="42"/>
      <c r="CD62" s="42"/>
      <c r="CE62" s="42"/>
      <c r="CF62" s="42"/>
      <c r="CG62" s="42"/>
      <c r="CH62" s="42"/>
      <c r="CI62" s="42"/>
      <c r="CJ62" s="42"/>
      <c r="CK62" s="42"/>
      <c r="CL62" s="42"/>
      <c r="CM62" s="42"/>
      <c r="CN62" s="42"/>
      <c r="CO62" s="42"/>
      <c r="CP62" s="42"/>
      <c r="CQ62" s="42"/>
      <c r="CR62" s="42"/>
      <c r="CS62" s="42"/>
      <c r="CT62" s="42"/>
      <c r="CU62" s="42"/>
      <c r="CV62" s="42"/>
      <c r="CW62" s="42"/>
      <c r="CX62" s="151"/>
      <c r="CY62" s="151"/>
      <c r="CZ62" s="151"/>
      <c r="DA62" s="152"/>
      <c r="DB62" s="39"/>
    </row>
    <row r="63" spans="2:106" ht="11.25" customHeight="1" x14ac:dyDescent="0.2">
      <c r="B63" s="43"/>
      <c r="C63" s="42"/>
      <c r="D63" s="42"/>
      <c r="E63" s="42"/>
      <c r="F63" s="42"/>
      <c r="G63" s="42"/>
      <c r="H63" s="42"/>
      <c r="I63" s="42"/>
      <c r="J63" s="42"/>
      <c r="K63" s="42"/>
      <c r="L63" s="42"/>
      <c r="M63" s="42"/>
      <c r="N63" s="42"/>
      <c r="O63" s="42"/>
      <c r="P63" s="42"/>
      <c r="Q63" s="42" t="s">
        <v>256</v>
      </c>
      <c r="R63" s="42"/>
      <c r="S63" s="42"/>
      <c r="T63" s="42"/>
      <c r="U63" s="42"/>
      <c r="V63" s="42"/>
      <c r="W63" s="42"/>
      <c r="X63" s="42"/>
      <c r="Y63" s="42"/>
      <c r="Z63" s="42"/>
      <c r="AA63" s="42"/>
      <c r="AB63" s="42"/>
      <c r="AC63" s="42"/>
      <c r="AD63" s="42"/>
      <c r="AE63" s="42"/>
      <c r="AF63" s="42"/>
      <c r="AG63" s="42"/>
      <c r="AH63" s="42"/>
      <c r="AI63" s="42"/>
      <c r="AJ63" s="42"/>
      <c r="AK63" s="42"/>
      <c r="AL63" s="42"/>
      <c r="AM63" s="42"/>
      <c r="AN63" s="42"/>
      <c r="AO63" s="42"/>
      <c r="AP63" s="42"/>
      <c r="AQ63" s="42" t="str">
        <f>TEXT(BG57,"#,##0.#######")</f>
        <v>46.</v>
      </c>
      <c r="AR63" s="42"/>
      <c r="AS63" s="42"/>
      <c r="AT63" s="42"/>
      <c r="AU63" s="42"/>
      <c r="AV63" s="42"/>
      <c r="AW63" s="42"/>
      <c r="AX63" s="42"/>
      <c r="AY63" s="42"/>
      <c r="AZ63" s="42"/>
      <c r="BA63" s="42"/>
      <c r="BB63" s="42"/>
      <c r="BC63" s="42"/>
      <c r="BD63" s="42"/>
      <c r="BE63" s="42"/>
      <c r="BF63" s="42"/>
      <c r="BG63" s="42"/>
      <c r="BH63" s="42"/>
      <c r="BI63" s="42"/>
      <c r="BJ63" s="42"/>
      <c r="BK63" s="42"/>
      <c r="BL63" s="42"/>
      <c r="BM63" s="42"/>
      <c r="BN63" s="42"/>
      <c r="BO63" s="42"/>
      <c r="BP63" s="42"/>
      <c r="BQ63" s="42"/>
      <c r="BR63" s="42"/>
      <c r="BS63" s="42"/>
      <c r="BT63" s="42"/>
      <c r="BU63" s="42"/>
      <c r="BV63" s="42"/>
      <c r="BW63" s="42"/>
      <c r="BX63" s="42"/>
      <c r="BY63" s="42"/>
      <c r="BZ63" s="42"/>
      <c r="CA63" s="42"/>
      <c r="CB63" s="42"/>
      <c r="CC63" s="42"/>
      <c r="CD63" s="42"/>
      <c r="CE63" s="42"/>
      <c r="CF63" s="42"/>
      <c r="CG63" s="42"/>
      <c r="CH63" s="42"/>
      <c r="CI63" s="42"/>
      <c r="CJ63" s="42"/>
      <c r="CK63" s="42"/>
      <c r="CL63" s="42"/>
      <c r="CM63" s="42"/>
      <c r="CN63" s="42"/>
      <c r="CO63" s="42"/>
      <c r="CP63" s="42"/>
      <c r="CQ63" s="42"/>
      <c r="CR63" s="42"/>
      <c r="CS63" s="42"/>
      <c r="CT63" s="42"/>
      <c r="CU63" s="42"/>
      <c r="CV63" s="42"/>
      <c r="CW63" s="42"/>
      <c r="CX63" s="151"/>
      <c r="CY63" s="151"/>
      <c r="CZ63" s="151"/>
      <c r="DA63" s="152"/>
      <c r="DB63" s="39"/>
    </row>
    <row r="64" spans="2:106" ht="11.25" customHeight="1" x14ac:dyDescent="0.2">
      <c r="B64" s="43"/>
      <c r="C64" s="42"/>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c r="BB64" s="42"/>
      <c r="BC64" s="42"/>
      <c r="BD64" s="42"/>
      <c r="BE64" s="42"/>
      <c r="BF64" s="42"/>
      <c r="BG64" s="42"/>
      <c r="BH64" s="42"/>
      <c r="BI64" s="42"/>
      <c r="BJ64" s="42"/>
      <c r="BK64" s="42"/>
      <c r="BL64" s="42"/>
      <c r="BM64" s="42"/>
      <c r="BN64" s="42"/>
      <c r="BO64" s="42"/>
      <c r="BP64" s="42"/>
      <c r="BQ64" s="42"/>
      <c r="BR64" s="42"/>
      <c r="BS64" s="42"/>
      <c r="BT64" s="42"/>
      <c r="BU64" s="42"/>
      <c r="BV64" s="42"/>
      <c r="BW64" s="42"/>
      <c r="BX64" s="42"/>
      <c r="BY64" s="42"/>
      <c r="BZ64" s="42"/>
      <c r="CA64" s="42"/>
      <c r="CB64" s="42"/>
      <c r="CC64" s="42"/>
      <c r="CD64" s="42"/>
      <c r="CE64" s="42"/>
      <c r="CF64" s="42"/>
      <c r="CG64" s="42"/>
      <c r="CH64" s="42"/>
      <c r="CI64" s="42"/>
      <c r="CJ64" s="42"/>
      <c r="CK64" s="42"/>
      <c r="CL64" s="42"/>
      <c r="CM64" s="42"/>
      <c r="CN64" s="42"/>
      <c r="CO64" s="42"/>
      <c r="CP64" s="42"/>
      <c r="CQ64" s="42"/>
      <c r="CR64" s="42"/>
      <c r="CS64" s="42"/>
      <c r="CT64" s="42"/>
      <c r="CU64" s="42"/>
      <c r="CV64" s="42"/>
      <c r="CW64" s="42"/>
      <c r="CX64" s="151"/>
      <c r="CY64" s="151"/>
      <c r="CZ64" s="151"/>
      <c r="DA64" s="152"/>
      <c r="DB64" s="39"/>
    </row>
    <row r="65" spans="2:106" ht="11.25" customHeight="1" x14ac:dyDescent="0.2">
      <c r="B65" s="43"/>
      <c r="C65" s="42"/>
      <c r="D65" s="42"/>
      <c r="E65" s="42"/>
      <c r="F65" s="42"/>
      <c r="G65" s="42" t="s">
        <v>216</v>
      </c>
      <c r="H65" s="42"/>
      <c r="I65" s="42"/>
      <c r="J65" s="42"/>
      <c r="K65" s="42"/>
      <c r="L65" s="42"/>
      <c r="M65" s="42"/>
      <c r="N65" s="42" t="s">
        <v>206</v>
      </c>
      <c r="O65" s="42"/>
      <c r="P65" s="42" t="str">
        <f>TEXT(기계경비총괄표_공통!G6,"#,##0")</f>
        <v>49,778</v>
      </c>
      <c r="Q65" s="42"/>
      <c r="R65" s="42"/>
      <c r="S65" s="42"/>
      <c r="T65" s="42"/>
      <c r="U65" s="42"/>
      <c r="V65" s="42"/>
      <c r="W65" s="42"/>
      <c r="X65" s="42"/>
      <c r="Y65" s="42" t="s">
        <v>184</v>
      </c>
      <c r="Z65" s="42"/>
      <c r="AA65" s="42"/>
      <c r="AB65" s="42" t="str">
        <f>TEXT(BE62,"#,##0.#######")</f>
        <v>6,456.52</v>
      </c>
      <c r="AC65" s="42"/>
      <c r="AD65" s="42"/>
      <c r="AE65" s="42"/>
      <c r="AF65" s="42"/>
      <c r="AG65" s="42"/>
      <c r="AH65" s="42"/>
      <c r="AI65" s="42"/>
      <c r="AJ65" s="42"/>
      <c r="AK65" s="42"/>
      <c r="AL65" s="42"/>
      <c r="AM65" s="42" t="s">
        <v>198</v>
      </c>
      <c r="AN65" s="42"/>
      <c r="AO65" s="42" t="str">
        <f>TEXT(20,"#,##0.#######")</f>
        <v>20.</v>
      </c>
      <c r="AP65" s="42"/>
      <c r="AQ65" s="42" t="s">
        <v>224</v>
      </c>
      <c r="AR65" s="42"/>
      <c r="AS65" s="42" t="s">
        <v>200</v>
      </c>
      <c r="AT65" s="42"/>
      <c r="AU65" s="42" t="str">
        <f>TEXT(TRUNC(P65/BE62*AO65,1),"#,##0.#")</f>
        <v>154.1</v>
      </c>
      <c r="AV65" s="42"/>
      <c r="AW65" s="42"/>
      <c r="AX65" s="42"/>
      <c r="AY65" s="42"/>
      <c r="AZ65" s="42"/>
      <c r="BA65" s="42"/>
      <c r="BB65" s="42"/>
      <c r="BC65" s="42"/>
      <c r="BD65" s="42"/>
      <c r="BE65" s="42"/>
      <c r="BF65" s="42"/>
      <c r="BG65" s="42"/>
      <c r="BH65" s="42"/>
      <c r="BI65" s="42"/>
      <c r="BJ65" s="42"/>
      <c r="BK65" s="42"/>
      <c r="BL65" s="42"/>
      <c r="BM65" s="42"/>
      <c r="BN65" s="42"/>
      <c r="BO65" s="42"/>
      <c r="BP65" s="42"/>
      <c r="BQ65" s="42"/>
      <c r="BR65" s="42"/>
      <c r="BS65" s="42"/>
      <c r="BT65" s="42"/>
      <c r="BU65" s="42"/>
      <c r="BV65" s="42"/>
      <c r="BW65" s="42"/>
      <c r="BX65" s="42"/>
      <c r="BY65" s="42"/>
      <c r="BZ65" s="42"/>
      <c r="CA65" s="42"/>
      <c r="CB65" s="42"/>
      <c r="CC65" s="42"/>
      <c r="CD65" s="42"/>
      <c r="CE65" s="42"/>
      <c r="CF65" s="42"/>
      <c r="CG65" s="42"/>
      <c r="CH65" s="42"/>
      <c r="CI65" s="42"/>
      <c r="CJ65" s="42"/>
      <c r="CK65" s="42"/>
      <c r="CL65" s="42"/>
      <c r="CM65" s="42"/>
      <c r="CN65" s="42"/>
      <c r="CO65" s="42"/>
      <c r="CP65" s="42"/>
      <c r="CQ65" s="42"/>
      <c r="CR65" s="42"/>
      <c r="CS65" s="42"/>
      <c r="CT65" s="42"/>
      <c r="CU65" s="42"/>
      <c r="CV65" s="42"/>
      <c r="CW65" s="42"/>
      <c r="CX65" s="151"/>
      <c r="CY65" s="151"/>
      <c r="CZ65" s="151"/>
      <c r="DA65" s="152"/>
      <c r="DB65" s="39"/>
    </row>
    <row r="66" spans="2:106" ht="11.25" customHeight="1" x14ac:dyDescent="0.2">
      <c r="B66" s="43"/>
      <c r="C66" s="42"/>
      <c r="D66" s="42"/>
      <c r="E66" s="42"/>
      <c r="F66" s="42"/>
      <c r="G66" s="42" t="s">
        <v>213</v>
      </c>
      <c r="H66" s="42"/>
      <c r="I66" s="42"/>
      <c r="J66" s="42"/>
      <c r="K66" s="42"/>
      <c r="L66" s="42"/>
      <c r="M66" s="42"/>
      <c r="N66" s="42" t="s">
        <v>206</v>
      </c>
      <c r="O66" s="42"/>
      <c r="P66" s="42" t="str">
        <f>TEXT(기계경비총괄표_공통!H6,"#,##0")</f>
        <v>18,606</v>
      </c>
      <c r="Q66" s="42"/>
      <c r="R66" s="42"/>
      <c r="S66" s="42"/>
      <c r="T66" s="42"/>
      <c r="U66" s="42"/>
      <c r="V66" s="42"/>
      <c r="W66" s="42"/>
      <c r="X66" s="42"/>
      <c r="Y66" s="42" t="s">
        <v>184</v>
      </c>
      <c r="Z66" s="42"/>
      <c r="AA66" s="42"/>
      <c r="AB66" s="42" t="str">
        <f>TEXT(BE62,"#,##0.#######")</f>
        <v>6,456.52</v>
      </c>
      <c r="AC66" s="42"/>
      <c r="AD66" s="42"/>
      <c r="AE66" s="42"/>
      <c r="AF66" s="42"/>
      <c r="AG66" s="42"/>
      <c r="AH66" s="42"/>
      <c r="AI66" s="42"/>
      <c r="AJ66" s="42"/>
      <c r="AK66" s="42"/>
      <c r="AL66" s="42"/>
      <c r="AM66" s="42" t="s">
        <v>198</v>
      </c>
      <c r="AN66" s="42"/>
      <c r="AO66" s="42" t="str">
        <f>TEXT(20,"#,##0.#######")</f>
        <v>20.</v>
      </c>
      <c r="AP66" s="42"/>
      <c r="AQ66" s="42" t="s">
        <v>224</v>
      </c>
      <c r="AR66" s="42"/>
      <c r="AS66" s="42" t="s">
        <v>198</v>
      </c>
      <c r="AT66" s="42"/>
      <c r="AU66" s="42" t="s">
        <v>252</v>
      </c>
      <c r="AV66" s="42"/>
      <c r="AW66" s="42"/>
      <c r="AX66" s="42" t="s">
        <v>200</v>
      </c>
      <c r="AY66" s="42"/>
      <c r="AZ66" s="42" t="str">
        <f>TEXT(P66,"#,##0.#######")</f>
        <v>18,606.</v>
      </c>
      <c r="BA66" s="42"/>
      <c r="BB66" s="42"/>
      <c r="BC66" s="42"/>
      <c r="BD66" s="42"/>
      <c r="BE66" s="42"/>
      <c r="BF66" s="42"/>
      <c r="BG66" s="42" t="s">
        <v>184</v>
      </c>
      <c r="BH66" s="42"/>
      <c r="BI66" s="42"/>
      <c r="BJ66" s="42" t="str">
        <f>TEXT(BE62,"#,##0.#######")</f>
        <v>6,456.52</v>
      </c>
      <c r="BK66" s="42"/>
      <c r="BL66" s="42"/>
      <c r="BM66" s="42"/>
      <c r="BN66" s="42"/>
      <c r="BO66" s="42"/>
      <c r="BP66" s="42"/>
      <c r="BQ66" s="42"/>
      <c r="BR66" s="42"/>
      <c r="BS66" s="42" t="s">
        <v>198</v>
      </c>
      <c r="BT66" s="42"/>
      <c r="BU66" s="42" t="str">
        <f>TEXT(AO66,"#,##0.#######")</f>
        <v>20.</v>
      </c>
      <c r="BV66" s="42"/>
      <c r="BW66" s="42" t="s">
        <v>198</v>
      </c>
      <c r="BX66" s="42"/>
      <c r="BY66" s="42" t="str">
        <f>TEXT(AP59,"#,##0.#######")</f>
        <v>0.78</v>
      </c>
      <c r="BZ66" s="42"/>
      <c r="CA66" s="42"/>
      <c r="CB66" s="42"/>
      <c r="CC66" s="42"/>
      <c r="CD66" s="42" t="s">
        <v>200</v>
      </c>
      <c r="CE66" s="42"/>
      <c r="CF66" s="42" t="str">
        <f>TEXT(TRUNC(P66/BE62*AO66*AP59,1),"#,##0.#")</f>
        <v>44.9</v>
      </c>
      <c r="CG66" s="42"/>
      <c r="CH66" s="42"/>
      <c r="CI66" s="42"/>
      <c r="CJ66" s="42"/>
      <c r="CK66" s="42"/>
      <c r="CL66" s="42"/>
      <c r="CM66" s="42"/>
      <c r="CN66" s="42"/>
      <c r="CO66" s="42"/>
      <c r="CP66" s="42"/>
      <c r="CQ66" s="42"/>
      <c r="CR66" s="42"/>
      <c r="CS66" s="42"/>
      <c r="CT66" s="42"/>
      <c r="CU66" s="42"/>
      <c r="CV66" s="42"/>
      <c r="CW66" s="42"/>
      <c r="CX66" s="151"/>
      <c r="CY66" s="151"/>
      <c r="CZ66" s="151"/>
      <c r="DA66" s="152"/>
      <c r="DB66" s="39"/>
    </row>
    <row r="67" spans="2:106" ht="11.25" customHeight="1" x14ac:dyDescent="0.2">
      <c r="B67" s="43"/>
      <c r="C67" s="42"/>
      <c r="D67" s="42"/>
      <c r="E67" s="42"/>
      <c r="F67" s="42"/>
      <c r="G67" s="42" t="s">
        <v>204</v>
      </c>
      <c r="H67" s="42"/>
      <c r="I67" s="42"/>
      <c r="J67" s="42"/>
      <c r="K67" s="42" t="s">
        <v>187</v>
      </c>
      <c r="L67" s="42"/>
      <c r="M67" s="42"/>
      <c r="N67" s="42" t="s">
        <v>206</v>
      </c>
      <c r="O67" s="42"/>
      <c r="P67" s="42"/>
      <c r="Q67" s="42" t="str">
        <f>TEXT(기계경비총괄표_공통!I6,"#,##0")</f>
        <v>9,470</v>
      </c>
      <c r="R67" s="42"/>
      <c r="S67" s="42"/>
      <c r="T67" s="42"/>
      <c r="U67" s="42"/>
      <c r="V67" s="42"/>
      <c r="W67" s="42"/>
      <c r="X67" s="42"/>
      <c r="Y67" s="42" t="s">
        <v>184</v>
      </c>
      <c r="Z67" s="42"/>
      <c r="AA67" s="42"/>
      <c r="AB67" s="42" t="str">
        <f>TEXT(BE62,"#,##0.#######")</f>
        <v>6,456.52</v>
      </c>
      <c r="AC67" s="42"/>
      <c r="AD67" s="42"/>
      <c r="AE67" s="42"/>
      <c r="AF67" s="42"/>
      <c r="AG67" s="42"/>
      <c r="AH67" s="42"/>
      <c r="AI67" s="42"/>
      <c r="AJ67" s="42"/>
      <c r="AK67" s="42"/>
      <c r="AL67" s="42"/>
      <c r="AM67" s="42" t="s">
        <v>198</v>
      </c>
      <c r="AN67" s="42"/>
      <c r="AO67" s="42" t="str">
        <f>TEXT(20,"#,##0.#######")</f>
        <v>20.</v>
      </c>
      <c r="AP67" s="42"/>
      <c r="AQ67" s="42" t="s">
        <v>224</v>
      </c>
      <c r="AR67" s="42"/>
      <c r="AS67" s="42"/>
      <c r="AT67" s="42" t="s">
        <v>200</v>
      </c>
      <c r="AU67" s="42"/>
      <c r="AV67" s="42" t="str">
        <f>TEXT(TRUNC(Q67/BE62*AO67,1),"#,##0.#")</f>
        <v>29.3</v>
      </c>
      <c r="AW67" s="42"/>
      <c r="AX67" s="42"/>
      <c r="AY67" s="42"/>
      <c r="AZ67" s="42"/>
      <c r="BA67" s="42"/>
      <c r="BB67" s="42"/>
      <c r="BC67" s="42"/>
      <c r="BD67" s="42"/>
      <c r="BE67" s="42"/>
      <c r="BF67" s="42"/>
      <c r="BG67" s="42"/>
      <c r="BH67" s="42"/>
      <c r="BI67" s="42"/>
      <c r="BJ67" s="42"/>
      <c r="BK67" s="42"/>
      <c r="BL67" s="42"/>
      <c r="BM67" s="42"/>
      <c r="BN67" s="42"/>
      <c r="BO67" s="42"/>
      <c r="BP67" s="42"/>
      <c r="BQ67" s="42"/>
      <c r="BR67" s="42"/>
      <c r="BS67" s="42"/>
      <c r="BT67" s="42"/>
      <c r="BU67" s="42"/>
      <c r="BV67" s="42"/>
      <c r="BW67" s="42"/>
      <c r="BX67" s="42"/>
      <c r="BY67" s="42"/>
      <c r="BZ67" s="42"/>
      <c r="CA67" s="42"/>
      <c r="CB67" s="42"/>
      <c r="CC67" s="42"/>
      <c r="CD67" s="42"/>
      <c r="CE67" s="42"/>
      <c r="CF67" s="42"/>
      <c r="CG67" s="42"/>
      <c r="CH67" s="42"/>
      <c r="CI67" s="42"/>
      <c r="CJ67" s="42"/>
      <c r="CK67" s="42"/>
      <c r="CL67" s="42"/>
      <c r="CM67" s="42"/>
      <c r="CN67" s="42"/>
      <c r="CO67" s="42"/>
      <c r="CP67" s="42"/>
      <c r="CQ67" s="42"/>
      <c r="CR67" s="42"/>
      <c r="CS67" s="42"/>
      <c r="CT67" s="42"/>
      <c r="CU67" s="42"/>
      <c r="CV67" s="42"/>
      <c r="CW67" s="42"/>
      <c r="CX67" s="151"/>
      <c r="CY67" s="151"/>
      <c r="CZ67" s="151"/>
      <c r="DA67" s="152"/>
      <c r="DB67" s="39"/>
    </row>
    <row r="68" spans="2:106" ht="11.25" customHeight="1" x14ac:dyDescent="0.2">
      <c r="B68" s="43"/>
      <c r="C68" s="42"/>
      <c r="D68" s="42"/>
      <c r="E68" s="42"/>
      <c r="F68" s="42"/>
      <c r="G68" s="42" t="s">
        <v>233</v>
      </c>
      <c r="H68" s="42"/>
      <c r="I68" s="42"/>
      <c r="J68" s="42"/>
      <c r="K68" s="42" t="s">
        <v>186</v>
      </c>
      <c r="L68" s="42"/>
      <c r="M68" s="42"/>
      <c r="N68" s="42" t="s">
        <v>206</v>
      </c>
      <c r="O68" s="42"/>
      <c r="P68" s="42"/>
      <c r="Q68" s="42"/>
      <c r="R68" s="42"/>
      <c r="S68" s="42"/>
      <c r="T68" s="42"/>
      <c r="U68" s="42"/>
      <c r="V68" s="42"/>
      <c r="W68" s="42"/>
      <c r="X68" s="42"/>
      <c r="Y68" s="42"/>
      <c r="Z68" s="42"/>
      <c r="AA68" s="42"/>
      <c r="AB68" s="42"/>
      <c r="AC68" s="42"/>
      <c r="AD68" s="42"/>
      <c r="AE68" s="42"/>
      <c r="AF68" s="42"/>
      <c r="AG68" s="42"/>
      <c r="AH68" s="42"/>
      <c r="AI68" s="42"/>
      <c r="AJ68" s="42"/>
      <c r="AK68" s="42"/>
      <c r="AL68" s="42"/>
      <c r="AM68" s="42"/>
      <c r="AN68" s="42"/>
      <c r="AO68" s="42"/>
      <c r="AP68" s="42"/>
      <c r="AQ68" s="42" t="str">
        <f>TEXT(AU65+CF66+AV67,"#,##0.#######")</f>
        <v>228.3</v>
      </c>
      <c r="AR68" s="42"/>
      <c r="AS68" s="42"/>
      <c r="AT68" s="42"/>
      <c r="AU68" s="42"/>
      <c r="AV68" s="42"/>
      <c r="AW68" s="42"/>
      <c r="AX68" s="42"/>
      <c r="AY68" s="42"/>
      <c r="AZ68" s="42"/>
      <c r="BA68" s="42"/>
      <c r="BB68" s="42"/>
      <c r="BC68" s="42"/>
      <c r="BD68" s="42"/>
      <c r="BE68" s="42"/>
      <c r="BF68" s="42"/>
      <c r="BG68" s="42"/>
      <c r="BH68" s="42"/>
      <c r="BI68" s="42"/>
      <c r="BJ68" s="42"/>
      <c r="BK68" s="42"/>
      <c r="BL68" s="42"/>
      <c r="BM68" s="42"/>
      <c r="BN68" s="42"/>
      <c r="BO68" s="42"/>
      <c r="BP68" s="42"/>
      <c r="BQ68" s="42"/>
      <c r="BR68" s="42"/>
      <c r="BS68" s="42"/>
      <c r="BT68" s="42"/>
      <c r="BU68" s="42"/>
      <c r="BV68" s="42"/>
      <c r="BW68" s="42"/>
      <c r="BX68" s="42"/>
      <c r="BY68" s="42"/>
      <c r="BZ68" s="42"/>
      <c r="CA68" s="42"/>
      <c r="CB68" s="42"/>
      <c r="CC68" s="42"/>
      <c r="CD68" s="42"/>
      <c r="CE68" s="42"/>
      <c r="CF68" s="42"/>
      <c r="CG68" s="42"/>
      <c r="CH68" s="42"/>
      <c r="CI68" s="42"/>
      <c r="CJ68" s="42"/>
      <c r="CK68" s="42"/>
      <c r="CL68" s="42"/>
      <c r="CM68" s="42"/>
      <c r="CN68" s="42"/>
      <c r="CO68" s="42"/>
      <c r="CP68" s="42"/>
      <c r="CQ68" s="42"/>
      <c r="CR68" s="42"/>
      <c r="CS68" s="42"/>
      <c r="CT68" s="42"/>
      <c r="CU68" s="42"/>
      <c r="CV68" s="42"/>
      <c r="CW68" s="42"/>
      <c r="CX68" s="151">
        <f>CY68+CZ68+DA68</f>
        <v>228.3</v>
      </c>
      <c r="CY68" s="151" t="str">
        <f>TEXT(AU65,"#,###.0")</f>
        <v>154.1</v>
      </c>
      <c r="CZ68" s="151" t="str">
        <f>TEXT(CF66,"#,###.0")</f>
        <v>44.9</v>
      </c>
      <c r="DA68" s="152" t="str">
        <f>TEXT(AV67,"#,###.0")</f>
        <v>29.3</v>
      </c>
      <c r="DB68" s="39"/>
    </row>
    <row r="69" spans="2:106" ht="11.25" customHeight="1" x14ac:dyDescent="0.2">
      <c r="B69" s="43"/>
      <c r="C69" s="42"/>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c r="AE69" s="42"/>
      <c r="AF69" s="42"/>
      <c r="AG69" s="42"/>
      <c r="AH69" s="42"/>
      <c r="AI69" s="42"/>
      <c r="AJ69" s="42"/>
      <c r="AK69" s="42"/>
      <c r="AL69" s="42"/>
      <c r="AM69" s="42"/>
      <c r="AN69" s="42"/>
      <c r="AO69" s="42"/>
      <c r="AP69" s="42"/>
      <c r="AQ69" s="42"/>
      <c r="AR69" s="42"/>
      <c r="AS69" s="42"/>
      <c r="AT69" s="42"/>
      <c r="AU69" s="42"/>
      <c r="AV69" s="42"/>
      <c r="AW69" s="42"/>
      <c r="AX69" s="42"/>
      <c r="AY69" s="42"/>
      <c r="AZ69" s="42"/>
      <c r="BA69" s="42"/>
      <c r="BB69" s="42"/>
      <c r="BC69" s="42"/>
      <c r="BD69" s="42"/>
      <c r="BE69" s="42"/>
      <c r="BF69" s="42"/>
      <c r="BG69" s="42"/>
      <c r="BH69" s="42"/>
      <c r="BI69" s="42"/>
      <c r="BJ69" s="42"/>
      <c r="BK69" s="42"/>
      <c r="BL69" s="42"/>
      <c r="BM69" s="42"/>
      <c r="BN69" s="42"/>
      <c r="BO69" s="42"/>
      <c r="BP69" s="42"/>
      <c r="BQ69" s="42"/>
      <c r="BR69" s="42"/>
      <c r="BS69" s="42"/>
      <c r="BT69" s="42"/>
      <c r="BU69" s="42"/>
      <c r="BV69" s="42"/>
      <c r="BW69" s="42"/>
      <c r="BX69" s="42"/>
      <c r="BY69" s="42"/>
      <c r="BZ69" s="42"/>
      <c r="CA69" s="42"/>
      <c r="CB69" s="42"/>
      <c r="CC69" s="42"/>
      <c r="CD69" s="42"/>
      <c r="CE69" s="42"/>
      <c r="CF69" s="42"/>
      <c r="CG69" s="42"/>
      <c r="CH69" s="42"/>
      <c r="CI69" s="42"/>
      <c r="CJ69" s="42"/>
      <c r="CK69" s="42"/>
      <c r="CL69" s="42"/>
      <c r="CM69" s="42"/>
      <c r="CN69" s="42"/>
      <c r="CO69" s="42"/>
      <c r="CP69" s="42"/>
      <c r="CQ69" s="42"/>
      <c r="CR69" s="42"/>
      <c r="CS69" s="42"/>
      <c r="CT69" s="42"/>
      <c r="CU69" s="42"/>
      <c r="CV69" s="42"/>
      <c r="CW69" s="42"/>
      <c r="CX69" s="151"/>
      <c r="CY69" s="151"/>
      <c r="CZ69" s="151"/>
      <c r="DA69" s="152"/>
      <c r="DB69" s="39"/>
    </row>
    <row r="70" spans="2:106" ht="11.25" customHeight="1" x14ac:dyDescent="0.2">
      <c r="B70" s="43"/>
      <c r="C70" s="42"/>
      <c r="D70" s="42" t="s">
        <v>222</v>
      </c>
      <c r="E70" s="42"/>
      <c r="F70" s="42"/>
      <c r="G70" s="42" t="s">
        <v>228</v>
      </c>
      <c r="H70" s="42"/>
      <c r="I70" s="42"/>
      <c r="J70" s="42"/>
      <c r="K70" s="42" t="s">
        <v>186</v>
      </c>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c r="BB70" s="42"/>
      <c r="BC70" s="42"/>
      <c r="BD70" s="42"/>
      <c r="BE70" s="42"/>
      <c r="BF70" s="42"/>
      <c r="BG70" s="42"/>
      <c r="BH70" s="42"/>
      <c r="BI70" s="42"/>
      <c r="BJ70" s="42"/>
      <c r="BK70" s="42"/>
      <c r="BL70" s="42"/>
      <c r="BM70" s="42"/>
      <c r="BN70" s="42"/>
      <c r="BO70" s="42"/>
      <c r="BP70" s="42"/>
      <c r="BQ70" s="42"/>
      <c r="BR70" s="42"/>
      <c r="BS70" s="42"/>
      <c r="BT70" s="42"/>
      <c r="BU70" s="42"/>
      <c r="BV70" s="42"/>
      <c r="BW70" s="42"/>
      <c r="BX70" s="42"/>
      <c r="BY70" s="42"/>
      <c r="BZ70" s="42"/>
      <c r="CA70" s="42"/>
      <c r="CB70" s="42"/>
      <c r="CC70" s="42"/>
      <c r="CD70" s="42"/>
      <c r="CE70" s="42"/>
      <c r="CF70" s="42"/>
      <c r="CG70" s="42"/>
      <c r="CH70" s="42"/>
      <c r="CI70" s="42"/>
      <c r="CJ70" s="42"/>
      <c r="CK70" s="42"/>
      <c r="CL70" s="42"/>
      <c r="CM70" s="42"/>
      <c r="CN70" s="42"/>
      <c r="CO70" s="42"/>
      <c r="CP70" s="42"/>
      <c r="CQ70" s="42"/>
      <c r="CR70" s="42"/>
      <c r="CS70" s="42"/>
      <c r="CT70" s="42"/>
      <c r="CU70" s="42"/>
      <c r="CV70" s="42"/>
      <c r="CW70" s="42"/>
      <c r="CX70" s="151"/>
      <c r="CY70" s="151"/>
      <c r="CZ70" s="151"/>
      <c r="DA70" s="152"/>
      <c r="DB70" s="39"/>
    </row>
    <row r="71" spans="2:106" ht="11.25" customHeight="1" x14ac:dyDescent="0.2">
      <c r="B71" s="43"/>
      <c r="C71" s="42"/>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42"/>
      <c r="AD71" s="42"/>
      <c r="AE71" s="42"/>
      <c r="AF71" s="42"/>
      <c r="AG71" s="42"/>
      <c r="AH71" s="42"/>
      <c r="AI71" s="42"/>
      <c r="AJ71" s="42"/>
      <c r="AK71" s="42"/>
      <c r="AL71" s="42"/>
      <c r="AM71" s="42"/>
      <c r="AN71" s="42"/>
      <c r="AO71" s="42"/>
      <c r="AP71" s="42"/>
      <c r="AQ71" s="42"/>
      <c r="AR71" s="42"/>
      <c r="AS71" s="42"/>
      <c r="AT71" s="42"/>
      <c r="AU71" s="42"/>
      <c r="AV71" s="42"/>
      <c r="AW71" s="42"/>
      <c r="AX71" s="42"/>
      <c r="AY71" s="42"/>
      <c r="AZ71" s="42"/>
      <c r="BA71" s="42"/>
      <c r="BB71" s="42"/>
      <c r="BC71" s="42"/>
      <c r="BD71" s="42"/>
      <c r="BE71" s="42"/>
      <c r="BF71" s="42"/>
      <c r="BG71" s="42"/>
      <c r="BH71" s="42"/>
      <c r="BI71" s="42"/>
      <c r="BJ71" s="42"/>
      <c r="BK71" s="42"/>
      <c r="BL71" s="42"/>
      <c r="BM71" s="42"/>
      <c r="BN71" s="42"/>
      <c r="BO71" s="42"/>
      <c r="BP71" s="42"/>
      <c r="BQ71" s="42"/>
      <c r="BR71" s="42"/>
      <c r="BS71" s="42"/>
      <c r="BT71" s="42"/>
      <c r="BU71" s="42"/>
      <c r="BV71" s="42"/>
      <c r="BW71" s="42"/>
      <c r="BX71" s="42"/>
      <c r="BY71" s="42"/>
      <c r="BZ71" s="42"/>
      <c r="CA71" s="42"/>
      <c r="CB71" s="42"/>
      <c r="CC71" s="42"/>
      <c r="CD71" s="42"/>
      <c r="CE71" s="42"/>
      <c r="CF71" s="42"/>
      <c r="CG71" s="42"/>
      <c r="CH71" s="42"/>
      <c r="CI71" s="42"/>
      <c r="CJ71" s="42"/>
      <c r="CK71" s="42"/>
      <c r="CL71" s="42"/>
      <c r="CM71" s="42"/>
      <c r="CN71" s="42"/>
      <c r="CO71" s="42"/>
      <c r="CP71" s="42"/>
      <c r="CQ71" s="42"/>
      <c r="CR71" s="42"/>
      <c r="CS71" s="42"/>
      <c r="CT71" s="42"/>
      <c r="CU71" s="42"/>
      <c r="CV71" s="42"/>
      <c r="CW71" s="42"/>
      <c r="CX71" s="151"/>
      <c r="CY71" s="151"/>
      <c r="CZ71" s="151"/>
      <c r="DA71" s="152"/>
      <c r="DB71" s="39"/>
    </row>
    <row r="72" spans="2:106" ht="11.25" customHeight="1" x14ac:dyDescent="0.2">
      <c r="B72" s="43"/>
      <c r="C72" s="42"/>
      <c r="D72" s="42"/>
      <c r="E72" s="42"/>
      <c r="F72" s="42"/>
      <c r="G72" s="42"/>
      <c r="H72" s="42" t="s">
        <v>216</v>
      </c>
      <c r="I72" s="42"/>
      <c r="J72" s="42"/>
      <c r="K72" s="42"/>
      <c r="L72" s="42"/>
      <c r="M72" s="42"/>
      <c r="N72" s="42"/>
      <c r="O72" s="42" t="s">
        <v>206</v>
      </c>
      <c r="P72" s="42"/>
      <c r="Q72" s="42" t="str">
        <f>TEXT(CY45,"#,###.##")</f>
        <v>4,301.</v>
      </c>
      <c r="R72" s="42"/>
      <c r="S72" s="42"/>
      <c r="T72" s="42"/>
      <c r="U72" s="42"/>
      <c r="V72" s="42"/>
      <c r="W72" s="42"/>
      <c r="X72" s="42"/>
      <c r="Y72" s="42" t="s">
        <v>245</v>
      </c>
      <c r="Z72" s="42"/>
      <c r="AA72" s="42" t="str">
        <f>TEXT(CY68,"#,###.##")</f>
        <v>154.1</v>
      </c>
      <c r="AB72" s="42"/>
      <c r="AC72" s="42"/>
      <c r="AD72" s="42"/>
      <c r="AE72" s="42"/>
      <c r="AF72" s="42"/>
      <c r="AG72" s="42" t="s">
        <v>200</v>
      </c>
      <c r="AH72" s="42"/>
      <c r="AI72" s="42"/>
      <c r="AJ72" s="42" t="str">
        <f>TEXT(TRUNC(CY45+CY68,0),"#,##0")</f>
        <v>4,455</v>
      </c>
      <c r="AK72" s="42"/>
      <c r="AL72" s="42"/>
      <c r="AM72" s="42"/>
      <c r="AN72" s="42"/>
      <c r="AO72" s="42"/>
      <c r="AP72" s="42"/>
      <c r="AQ72" s="42"/>
      <c r="AR72" s="42"/>
      <c r="AS72" s="42"/>
      <c r="AT72" s="42"/>
      <c r="AU72" s="42"/>
      <c r="AV72" s="42"/>
      <c r="AW72" s="42"/>
      <c r="AX72" s="42"/>
      <c r="AY72" s="42"/>
      <c r="AZ72" s="42"/>
      <c r="BA72" s="42"/>
      <c r="BB72" s="42"/>
      <c r="BC72" s="42"/>
      <c r="BD72" s="42"/>
      <c r="BE72" s="42"/>
      <c r="BF72" s="42"/>
      <c r="BG72" s="42"/>
      <c r="BH72" s="42"/>
      <c r="BI72" s="42"/>
      <c r="BJ72" s="42"/>
      <c r="BK72" s="42"/>
      <c r="BL72" s="42"/>
      <c r="BM72" s="42"/>
      <c r="BN72" s="42"/>
      <c r="BO72" s="42"/>
      <c r="BP72" s="42"/>
      <c r="BQ72" s="42"/>
      <c r="BR72" s="42"/>
      <c r="BS72" s="42"/>
      <c r="BT72" s="42"/>
      <c r="BU72" s="42"/>
      <c r="BV72" s="42"/>
      <c r="BW72" s="42"/>
      <c r="BX72" s="42"/>
      <c r="BY72" s="42"/>
      <c r="BZ72" s="42"/>
      <c r="CA72" s="42"/>
      <c r="CB72" s="42"/>
      <c r="CC72" s="42"/>
      <c r="CD72" s="42"/>
      <c r="CE72" s="42"/>
      <c r="CF72" s="42"/>
      <c r="CG72" s="42"/>
      <c r="CH72" s="42"/>
      <c r="CI72" s="42"/>
      <c r="CJ72" s="42"/>
      <c r="CK72" s="42"/>
      <c r="CL72" s="42"/>
      <c r="CM72" s="42"/>
      <c r="CN72" s="42"/>
      <c r="CO72" s="42"/>
      <c r="CP72" s="42"/>
      <c r="CQ72" s="42"/>
      <c r="CR72" s="42"/>
      <c r="CS72" s="42"/>
      <c r="CT72" s="42"/>
      <c r="CU72" s="42"/>
      <c r="CV72" s="42"/>
      <c r="CW72" s="42"/>
      <c r="CX72" s="151"/>
      <c r="CY72" s="151"/>
      <c r="CZ72" s="151"/>
      <c r="DA72" s="152"/>
      <c r="DB72" s="39"/>
    </row>
    <row r="73" spans="2:106" ht="11.25" customHeight="1" x14ac:dyDescent="0.2">
      <c r="B73" s="43"/>
      <c r="C73" s="42"/>
      <c r="D73" s="42"/>
      <c r="E73" s="42"/>
      <c r="F73" s="42"/>
      <c r="G73" s="42"/>
      <c r="H73" s="42" t="s">
        <v>213</v>
      </c>
      <c r="I73" s="42"/>
      <c r="J73" s="42"/>
      <c r="K73" s="42"/>
      <c r="L73" s="42"/>
      <c r="M73" s="42"/>
      <c r="N73" s="42"/>
      <c r="O73" s="42" t="s">
        <v>206</v>
      </c>
      <c r="P73" s="42"/>
      <c r="Q73" s="42" t="str">
        <f>TEXT(CZ45,"#,###.##")</f>
        <v>1,093.1</v>
      </c>
      <c r="R73" s="42"/>
      <c r="S73" s="42"/>
      <c r="T73" s="42"/>
      <c r="U73" s="42"/>
      <c r="V73" s="42"/>
      <c r="W73" s="42" t="s">
        <v>245</v>
      </c>
      <c r="X73" s="42"/>
      <c r="Y73" s="42" t="str">
        <f>TEXT(CZ68,"#,###.##")</f>
        <v>44.9</v>
      </c>
      <c r="Z73" s="42"/>
      <c r="AA73" s="42"/>
      <c r="AB73" s="42"/>
      <c r="AC73" s="42"/>
      <c r="AD73" s="42" t="s">
        <v>200</v>
      </c>
      <c r="AE73" s="42"/>
      <c r="AF73" s="42"/>
      <c r="AG73" s="42" t="str">
        <f>TEXT(TRUNC(CZ45+CZ68,0),"#,##0")</f>
        <v>1,138</v>
      </c>
      <c r="AH73" s="42"/>
      <c r="AI73" s="42"/>
      <c r="AJ73" s="42"/>
      <c r="AK73" s="42"/>
      <c r="AL73" s="42"/>
      <c r="AM73" s="42"/>
      <c r="AN73" s="42"/>
      <c r="AO73" s="42"/>
      <c r="AP73" s="42"/>
      <c r="AQ73" s="42"/>
      <c r="AR73" s="42"/>
      <c r="AS73" s="42"/>
      <c r="AT73" s="42"/>
      <c r="AU73" s="42"/>
      <c r="AV73" s="42"/>
      <c r="AW73" s="42"/>
      <c r="AX73" s="42"/>
      <c r="AY73" s="42"/>
      <c r="AZ73" s="42"/>
      <c r="BA73" s="42"/>
      <c r="BB73" s="42"/>
      <c r="BC73" s="42"/>
      <c r="BD73" s="42"/>
      <c r="BE73" s="42"/>
      <c r="BF73" s="42"/>
      <c r="BG73" s="42"/>
      <c r="BH73" s="42"/>
      <c r="BI73" s="42"/>
      <c r="BJ73" s="42"/>
      <c r="BK73" s="42"/>
      <c r="BL73" s="42"/>
      <c r="BM73" s="42"/>
      <c r="BN73" s="42"/>
      <c r="BO73" s="42"/>
      <c r="BP73" s="42"/>
      <c r="BQ73" s="42"/>
      <c r="BR73" s="42"/>
      <c r="BS73" s="42"/>
      <c r="BT73" s="42"/>
      <c r="BU73" s="42"/>
      <c r="BV73" s="42"/>
      <c r="BW73" s="42"/>
      <c r="BX73" s="42"/>
      <c r="BY73" s="42"/>
      <c r="BZ73" s="42"/>
      <c r="CA73" s="42"/>
      <c r="CB73" s="42"/>
      <c r="CC73" s="42"/>
      <c r="CD73" s="42"/>
      <c r="CE73" s="42"/>
      <c r="CF73" s="42"/>
      <c r="CG73" s="42"/>
      <c r="CH73" s="42"/>
      <c r="CI73" s="42"/>
      <c r="CJ73" s="42"/>
      <c r="CK73" s="42"/>
      <c r="CL73" s="42"/>
      <c r="CM73" s="42"/>
      <c r="CN73" s="42"/>
      <c r="CO73" s="42"/>
      <c r="CP73" s="42"/>
      <c r="CQ73" s="42"/>
      <c r="CR73" s="42"/>
      <c r="CS73" s="42"/>
      <c r="CT73" s="42"/>
      <c r="CU73" s="42"/>
      <c r="CV73" s="42"/>
      <c r="CW73" s="42"/>
      <c r="CX73" s="151"/>
      <c r="CY73" s="151"/>
      <c r="CZ73" s="151"/>
      <c r="DA73" s="152"/>
      <c r="DB73" s="39"/>
    </row>
    <row r="74" spans="2:106" ht="11.25" customHeight="1" x14ac:dyDescent="0.2">
      <c r="B74" s="43"/>
      <c r="C74" s="42"/>
      <c r="D74" s="42"/>
      <c r="E74" s="42"/>
      <c r="F74" s="42"/>
      <c r="G74" s="42"/>
      <c r="H74" s="42" t="s">
        <v>204</v>
      </c>
      <c r="I74" s="42"/>
      <c r="J74" s="42"/>
      <c r="K74" s="42"/>
      <c r="L74" s="42" t="s">
        <v>187</v>
      </c>
      <c r="M74" s="42"/>
      <c r="N74" s="42"/>
      <c r="O74" s="42" t="s">
        <v>206</v>
      </c>
      <c r="P74" s="42"/>
      <c r="Q74" s="42" t="str">
        <f>TEXT(DA45,"#,###.##")</f>
        <v>99.9</v>
      </c>
      <c r="R74" s="42"/>
      <c r="S74" s="42"/>
      <c r="T74" s="42"/>
      <c r="U74" s="42"/>
      <c r="V74" s="42" t="s">
        <v>245</v>
      </c>
      <c r="W74" s="42"/>
      <c r="X74" s="42" t="str">
        <f>TEXT(DA68,"#,###.##")</f>
        <v>29.3</v>
      </c>
      <c r="Y74" s="42"/>
      <c r="Z74" s="42"/>
      <c r="AA74" s="42"/>
      <c r="AB74" s="42"/>
      <c r="AC74" s="42" t="s">
        <v>200</v>
      </c>
      <c r="AD74" s="42"/>
      <c r="AE74" s="42"/>
      <c r="AF74" s="42" t="str">
        <f>TEXT(TRUNC(DA45+DA68,0),"#,##0")</f>
        <v>129</v>
      </c>
      <c r="AG74" s="42"/>
      <c r="AH74" s="42"/>
      <c r="AI74" s="42"/>
      <c r="AJ74" s="42"/>
      <c r="AK74" s="42"/>
      <c r="AL74" s="42"/>
      <c r="AM74" s="42"/>
      <c r="AN74" s="42"/>
      <c r="AO74" s="42"/>
      <c r="AP74" s="42"/>
      <c r="AQ74" s="42"/>
      <c r="AR74" s="42"/>
      <c r="AS74" s="42"/>
      <c r="AT74" s="42"/>
      <c r="AU74" s="42"/>
      <c r="AV74" s="42"/>
      <c r="AW74" s="42"/>
      <c r="AX74" s="42"/>
      <c r="AY74" s="42"/>
      <c r="AZ74" s="42"/>
      <c r="BA74" s="42"/>
      <c r="BB74" s="42"/>
      <c r="BC74" s="42"/>
      <c r="BD74" s="42"/>
      <c r="BE74" s="42"/>
      <c r="BF74" s="42"/>
      <c r="BG74" s="42"/>
      <c r="BH74" s="42"/>
      <c r="BI74" s="42"/>
      <c r="BJ74" s="42"/>
      <c r="BK74" s="42"/>
      <c r="BL74" s="42"/>
      <c r="BM74" s="42"/>
      <c r="BN74" s="42"/>
      <c r="BO74" s="42"/>
      <c r="BP74" s="42"/>
      <c r="BQ74" s="42"/>
      <c r="BR74" s="42"/>
      <c r="BS74" s="42"/>
      <c r="BT74" s="42"/>
      <c r="BU74" s="42"/>
      <c r="BV74" s="42"/>
      <c r="BW74" s="42"/>
      <c r="BX74" s="42"/>
      <c r="BY74" s="42"/>
      <c r="BZ74" s="42"/>
      <c r="CA74" s="42"/>
      <c r="CB74" s="42"/>
      <c r="CC74" s="42"/>
      <c r="CD74" s="42"/>
      <c r="CE74" s="42"/>
      <c r="CF74" s="42"/>
      <c r="CG74" s="42"/>
      <c r="CH74" s="42"/>
      <c r="CI74" s="42"/>
      <c r="CJ74" s="42"/>
      <c r="CK74" s="42"/>
      <c r="CL74" s="42"/>
      <c r="CM74" s="42"/>
      <c r="CN74" s="42"/>
      <c r="CO74" s="42"/>
      <c r="CP74" s="42"/>
      <c r="CQ74" s="42"/>
      <c r="CR74" s="42"/>
      <c r="CS74" s="42"/>
      <c r="CT74" s="42"/>
      <c r="CU74" s="42"/>
      <c r="CV74" s="42"/>
      <c r="CW74" s="42"/>
      <c r="CX74" s="151"/>
      <c r="CY74" s="151"/>
      <c r="CZ74" s="151"/>
      <c r="DA74" s="152"/>
      <c r="DB74" s="39"/>
    </row>
    <row r="75" spans="2:106" ht="11.25" customHeight="1" x14ac:dyDescent="0.2">
      <c r="B75" s="43"/>
      <c r="C75" s="42"/>
      <c r="D75" s="42"/>
      <c r="E75" s="42"/>
      <c r="F75" s="42"/>
      <c r="G75" s="42"/>
      <c r="H75" s="42"/>
      <c r="I75" s="42"/>
      <c r="J75" s="42" t="s">
        <v>186</v>
      </c>
      <c r="K75" s="42"/>
      <c r="L75" s="42"/>
      <c r="M75" s="42"/>
      <c r="N75" s="42"/>
      <c r="O75" s="42" t="s">
        <v>206</v>
      </c>
      <c r="P75" s="42"/>
      <c r="Q75" s="42"/>
      <c r="R75" s="42" t="str">
        <f>TEXT(AJ72+AG73+AF74,"#,##0")</f>
        <v>5,722</v>
      </c>
      <c r="S75" s="42"/>
      <c r="T75" s="42"/>
      <c r="U75" s="42"/>
      <c r="V75" s="42"/>
      <c r="W75" s="42"/>
      <c r="X75" s="42"/>
      <c r="Y75" s="42"/>
      <c r="Z75" s="42"/>
      <c r="AA75" s="42"/>
      <c r="AB75" s="42"/>
      <c r="AC75" s="42"/>
      <c r="AD75" s="42"/>
      <c r="AE75" s="42"/>
      <c r="AF75" s="42"/>
      <c r="AG75" s="42"/>
      <c r="AH75" s="42"/>
      <c r="AI75" s="42"/>
      <c r="AJ75" s="42"/>
      <c r="AK75" s="42"/>
      <c r="AL75" s="42"/>
      <c r="AM75" s="42"/>
      <c r="AN75" s="42"/>
      <c r="AO75" s="42"/>
      <c r="AP75" s="42"/>
      <c r="AQ75" s="42"/>
      <c r="AR75" s="42"/>
      <c r="AS75" s="42"/>
      <c r="AT75" s="42"/>
      <c r="AU75" s="42"/>
      <c r="AV75" s="42"/>
      <c r="AW75" s="42"/>
      <c r="AX75" s="42"/>
      <c r="AY75" s="42"/>
      <c r="AZ75" s="42"/>
      <c r="BA75" s="42"/>
      <c r="BB75" s="42"/>
      <c r="BC75" s="42"/>
      <c r="BD75" s="42"/>
      <c r="BE75" s="42"/>
      <c r="BF75" s="42"/>
      <c r="BG75" s="42"/>
      <c r="BH75" s="42"/>
      <c r="BI75" s="42"/>
      <c r="BJ75" s="42"/>
      <c r="BK75" s="42"/>
      <c r="BL75" s="42"/>
      <c r="BM75" s="42"/>
      <c r="BN75" s="42"/>
      <c r="BO75" s="42"/>
      <c r="BP75" s="42"/>
      <c r="BQ75" s="42"/>
      <c r="BR75" s="42"/>
      <c r="BS75" s="42"/>
      <c r="BT75" s="42"/>
      <c r="BU75" s="42"/>
      <c r="BV75" s="42"/>
      <c r="BW75" s="42"/>
      <c r="BX75" s="42"/>
      <c r="BY75" s="42"/>
      <c r="BZ75" s="42"/>
      <c r="CA75" s="42"/>
      <c r="CB75" s="42"/>
      <c r="CC75" s="42"/>
      <c r="CD75" s="42"/>
      <c r="CE75" s="42"/>
      <c r="CF75" s="42"/>
      <c r="CG75" s="42"/>
      <c r="CH75" s="42"/>
      <c r="CI75" s="42"/>
      <c r="CJ75" s="42"/>
      <c r="CK75" s="42"/>
      <c r="CL75" s="42"/>
      <c r="CM75" s="42"/>
      <c r="CN75" s="42"/>
      <c r="CO75" s="42"/>
      <c r="CP75" s="42"/>
      <c r="CQ75" s="42"/>
      <c r="CR75" s="42"/>
      <c r="CS75" s="42"/>
      <c r="CT75" s="42"/>
      <c r="CU75" s="42"/>
      <c r="CV75" s="42"/>
      <c r="CW75" s="42"/>
      <c r="CX75" s="153">
        <f>CY75+CZ75+DA75</f>
        <v>5722</v>
      </c>
      <c r="CY75" s="151" t="str">
        <f>TEXT(AJ72,"#,##0")</f>
        <v>4,455</v>
      </c>
      <c r="CZ75" s="151" t="str">
        <f>TEXT(AG73,"#,##0")</f>
        <v>1,138</v>
      </c>
      <c r="DA75" s="152" t="str">
        <f>TEXT(AF74,"#,##0")</f>
        <v>129</v>
      </c>
      <c r="DB75" s="39"/>
    </row>
    <row r="76" spans="2:106" ht="11.25" customHeight="1" x14ac:dyDescent="0.2">
      <c r="B76" s="43"/>
      <c r="C76" s="42"/>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42"/>
      <c r="AD76" s="42"/>
      <c r="AE76" s="42"/>
      <c r="AF76" s="42"/>
      <c r="AG76" s="42"/>
      <c r="AH76" s="42"/>
      <c r="AI76" s="42"/>
      <c r="AJ76" s="42"/>
      <c r="AK76" s="42"/>
      <c r="AL76" s="42"/>
      <c r="AM76" s="42"/>
      <c r="AN76" s="42"/>
      <c r="AO76" s="42"/>
      <c r="AP76" s="42"/>
      <c r="AQ76" s="42"/>
      <c r="AR76" s="42"/>
      <c r="AS76" s="42"/>
      <c r="AT76" s="42"/>
      <c r="AU76" s="42"/>
      <c r="AV76" s="42"/>
      <c r="AW76" s="42"/>
      <c r="AX76" s="42"/>
      <c r="AY76" s="42"/>
      <c r="AZ76" s="42"/>
      <c r="BA76" s="42"/>
      <c r="BB76" s="42"/>
      <c r="BC76" s="42"/>
      <c r="BD76" s="42"/>
      <c r="BE76" s="42"/>
      <c r="BF76" s="42"/>
      <c r="BG76" s="42"/>
      <c r="BH76" s="42"/>
      <c r="BI76" s="42"/>
      <c r="BJ76" s="42"/>
      <c r="BK76" s="42"/>
      <c r="BL76" s="42"/>
      <c r="BM76" s="42"/>
      <c r="BN76" s="42"/>
      <c r="BO76" s="42"/>
      <c r="BP76" s="42"/>
      <c r="BQ76" s="42"/>
      <c r="BR76" s="42"/>
      <c r="BS76" s="42"/>
      <c r="BT76" s="42"/>
      <c r="BU76" s="42"/>
      <c r="BV76" s="42"/>
      <c r="BW76" s="42"/>
      <c r="BX76" s="42"/>
      <c r="BY76" s="42"/>
      <c r="BZ76" s="42"/>
      <c r="CA76" s="42"/>
      <c r="CB76" s="42"/>
      <c r="CC76" s="42"/>
      <c r="CD76" s="42"/>
      <c r="CE76" s="42"/>
      <c r="CF76" s="42"/>
      <c r="CG76" s="42"/>
      <c r="CH76" s="42"/>
      <c r="CI76" s="42"/>
      <c r="CJ76" s="42"/>
      <c r="CK76" s="42"/>
      <c r="CL76" s="42"/>
      <c r="CM76" s="42"/>
      <c r="CN76" s="42"/>
      <c r="CO76" s="42"/>
      <c r="CP76" s="42"/>
      <c r="CQ76" s="42"/>
      <c r="CR76" s="42"/>
      <c r="CS76" s="42"/>
      <c r="CT76" s="42"/>
      <c r="CU76" s="42"/>
      <c r="CV76" s="42"/>
      <c r="CW76" s="42"/>
      <c r="CX76" s="151"/>
      <c r="CY76" s="151"/>
      <c r="CZ76" s="151"/>
      <c r="DA76" s="152"/>
      <c r="DB76" s="39"/>
    </row>
    <row r="77" spans="2:106" ht="11.25" customHeight="1" x14ac:dyDescent="0.2">
      <c r="B77" s="44" t="s">
        <v>23</v>
      </c>
      <c r="C77" s="42"/>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42"/>
      <c r="AD77" s="42"/>
      <c r="AE77" s="42"/>
      <c r="AF77" s="42"/>
      <c r="AG77" s="42"/>
      <c r="AH77" s="42"/>
      <c r="AI77" s="42"/>
      <c r="AJ77" s="42"/>
      <c r="AK77" s="42"/>
      <c r="AL77" s="42"/>
      <c r="AM77" s="42"/>
      <c r="AN77" s="42"/>
      <c r="AO77" s="42"/>
      <c r="AP77" s="42"/>
      <c r="AQ77" s="42"/>
      <c r="AR77" s="42"/>
      <c r="AS77" s="42"/>
      <c r="AT77" s="42"/>
      <c r="AU77" s="42"/>
      <c r="AV77" s="42"/>
      <c r="AW77" s="42"/>
      <c r="AX77" s="42"/>
      <c r="AY77" s="42"/>
      <c r="AZ77" s="42"/>
      <c r="BA77" s="42"/>
      <c r="BB77" s="42"/>
      <c r="BC77" s="42"/>
      <c r="BD77" s="42"/>
      <c r="BE77" s="42"/>
      <c r="BF77" s="42"/>
      <c r="BG77" s="42"/>
      <c r="BH77" s="42"/>
      <c r="BI77" s="42"/>
      <c r="BJ77" s="42"/>
      <c r="BK77" s="42"/>
      <c r="BL77" s="42"/>
      <c r="BM77" s="42"/>
      <c r="BN77" s="42"/>
      <c r="BO77" s="42"/>
      <c r="BP77" s="42"/>
      <c r="BQ77" s="42"/>
      <c r="BR77" s="42"/>
      <c r="BS77" s="42"/>
      <c r="BT77" s="42"/>
      <c r="BU77" s="42"/>
      <c r="BV77" s="42"/>
      <c r="BW77" s="42"/>
      <c r="BX77" s="42"/>
      <c r="BY77" s="42"/>
      <c r="BZ77" s="42"/>
      <c r="CA77" s="42"/>
      <c r="CB77" s="42"/>
      <c r="CC77" s="42"/>
      <c r="CD77" s="42"/>
      <c r="CE77" s="42"/>
      <c r="CF77" s="42"/>
      <c r="CG77" s="42"/>
      <c r="CH77" s="42"/>
      <c r="CI77" s="42"/>
      <c r="CJ77" s="42"/>
      <c r="CK77" s="42"/>
      <c r="CL77" s="42"/>
      <c r="CM77" s="42"/>
      <c r="CN77" s="42"/>
      <c r="CO77" s="42"/>
      <c r="CP77" s="42"/>
      <c r="CQ77" s="42"/>
      <c r="CR77" s="42"/>
      <c r="CS77" s="42"/>
      <c r="CT77" s="42"/>
      <c r="CU77" s="42"/>
      <c r="CV77" s="42"/>
      <c r="CW77" s="42"/>
      <c r="CX77" s="149">
        <f>CX92</f>
        <v>126000</v>
      </c>
      <c r="CY77" s="149" t="str">
        <f>CY92</f>
        <v>6,000</v>
      </c>
      <c r="CZ77" s="149" t="str">
        <f>CZ92</f>
        <v>120,000</v>
      </c>
      <c r="DA77" s="152">
        <f>DA92</f>
        <v>0</v>
      </c>
      <c r="DB77" s="39"/>
    </row>
    <row r="78" spans="2:106" ht="11.25" customHeight="1" x14ac:dyDescent="0.2">
      <c r="B78" s="43"/>
      <c r="C78" s="42"/>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42"/>
      <c r="AD78" s="42"/>
      <c r="AE78" s="42"/>
      <c r="AF78" s="42"/>
      <c r="AG78" s="42"/>
      <c r="AH78" s="42"/>
      <c r="AI78" s="42"/>
      <c r="AJ78" s="42"/>
      <c r="AK78" s="42"/>
      <c r="AL78" s="42"/>
      <c r="AM78" s="42"/>
      <c r="AN78" s="42"/>
      <c r="AO78" s="42"/>
      <c r="AP78" s="42"/>
      <c r="AQ78" s="42"/>
      <c r="AR78" s="42"/>
      <c r="AS78" s="42"/>
      <c r="AT78" s="42"/>
      <c r="AU78" s="42"/>
      <c r="AV78" s="42"/>
      <c r="AW78" s="42"/>
      <c r="AX78" s="42"/>
      <c r="AY78" s="42"/>
      <c r="AZ78" s="42"/>
      <c r="BA78" s="42"/>
      <c r="BB78" s="42"/>
      <c r="BC78" s="42"/>
      <c r="BD78" s="42"/>
      <c r="BE78" s="42"/>
      <c r="BF78" s="42"/>
      <c r="BG78" s="42"/>
      <c r="BH78" s="42"/>
      <c r="BI78" s="42"/>
      <c r="BJ78" s="42"/>
      <c r="BK78" s="42"/>
      <c r="BL78" s="42"/>
      <c r="BM78" s="42"/>
      <c r="BN78" s="42"/>
      <c r="BO78" s="42"/>
      <c r="BP78" s="42"/>
      <c r="BQ78" s="42"/>
      <c r="BR78" s="42"/>
      <c r="BS78" s="42"/>
      <c r="BT78" s="42"/>
      <c r="BU78" s="42"/>
      <c r="BV78" s="42"/>
      <c r="BW78" s="42"/>
      <c r="BX78" s="42"/>
      <c r="BY78" s="42"/>
      <c r="BZ78" s="42"/>
      <c r="CA78" s="42"/>
      <c r="CB78" s="42"/>
      <c r="CC78" s="42"/>
      <c r="CD78" s="42"/>
      <c r="CE78" s="42"/>
      <c r="CF78" s="42"/>
      <c r="CG78" s="42"/>
      <c r="CH78" s="42"/>
      <c r="CI78" s="42"/>
      <c r="CJ78" s="42"/>
      <c r="CK78" s="42"/>
      <c r="CL78" s="42"/>
      <c r="CM78" s="42"/>
      <c r="CN78" s="42"/>
      <c r="CO78" s="42"/>
      <c r="CP78" s="42"/>
      <c r="CQ78" s="42"/>
      <c r="CR78" s="42"/>
      <c r="CS78" s="42"/>
      <c r="CT78" s="42"/>
      <c r="CU78" s="42"/>
      <c r="CV78" s="42"/>
      <c r="CW78" s="42"/>
      <c r="CX78" s="151"/>
      <c r="CY78" s="151"/>
      <c r="CZ78" s="151"/>
      <c r="DA78" s="152"/>
      <c r="DB78" s="39"/>
    </row>
    <row r="79" spans="2:106" ht="11.25" customHeight="1" x14ac:dyDescent="0.2">
      <c r="B79" s="43"/>
      <c r="C79" s="42"/>
      <c r="D79" s="42" t="s">
        <v>235</v>
      </c>
      <c r="E79" s="42"/>
      <c r="F79" s="42"/>
      <c r="G79" s="42" t="s">
        <v>258</v>
      </c>
      <c r="H79" s="42"/>
      <c r="I79" s="42"/>
      <c r="J79" s="42"/>
      <c r="K79" s="42"/>
      <c r="L79" s="42"/>
      <c r="M79" s="42"/>
      <c r="N79" s="42" t="s">
        <v>206</v>
      </c>
      <c r="O79" s="42"/>
      <c r="P79" s="42"/>
      <c r="Q79" s="42"/>
      <c r="R79" s="42"/>
      <c r="S79" s="42"/>
      <c r="T79" s="42"/>
      <c r="U79" s="42"/>
      <c r="V79" s="42"/>
      <c r="W79" s="42"/>
      <c r="X79" s="42"/>
      <c r="Y79" s="42"/>
      <c r="Z79" s="42"/>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c r="BM79" s="42"/>
      <c r="BN79" s="42"/>
      <c r="BO79" s="42"/>
      <c r="BP79" s="42"/>
      <c r="BQ79" s="42"/>
      <c r="BR79" s="42"/>
      <c r="BS79" s="42"/>
      <c r="BT79" s="42"/>
      <c r="BU79" s="42"/>
      <c r="BV79" s="42"/>
      <c r="BW79" s="42"/>
      <c r="BX79" s="42"/>
      <c r="BY79" s="42"/>
      <c r="BZ79" s="42"/>
      <c r="CA79" s="42"/>
      <c r="CB79" s="42"/>
      <c r="CC79" s="42"/>
      <c r="CD79" s="42"/>
      <c r="CE79" s="42"/>
      <c r="CF79" s="42"/>
      <c r="CG79" s="42"/>
      <c r="CH79" s="42"/>
      <c r="CI79" s="42"/>
      <c r="CJ79" s="42"/>
      <c r="CK79" s="42"/>
      <c r="CL79" s="42"/>
      <c r="CM79" s="42"/>
      <c r="CN79" s="42"/>
      <c r="CO79" s="42"/>
      <c r="CP79" s="42"/>
      <c r="CQ79" s="42"/>
      <c r="CR79" s="42"/>
      <c r="CS79" s="42"/>
      <c r="CT79" s="42"/>
      <c r="CU79" s="42"/>
      <c r="CV79" s="42"/>
      <c r="CW79" s="42"/>
      <c r="CX79" s="151"/>
      <c r="CY79" s="151"/>
      <c r="CZ79" s="151"/>
      <c r="DA79" s="152"/>
      <c r="DB79" s="39"/>
    </row>
    <row r="80" spans="2:106" ht="11.25" customHeight="1" x14ac:dyDescent="0.2">
      <c r="B80" s="43"/>
      <c r="C80" s="42"/>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c r="BM80" s="42"/>
      <c r="BN80" s="42"/>
      <c r="BO80" s="42"/>
      <c r="BP80" s="42"/>
      <c r="BQ80" s="42"/>
      <c r="BR80" s="42"/>
      <c r="BS80" s="42"/>
      <c r="BT80" s="42"/>
      <c r="BU80" s="42"/>
      <c r="BV80" s="42"/>
      <c r="BW80" s="42"/>
      <c r="BX80" s="42"/>
      <c r="BY80" s="42"/>
      <c r="BZ80" s="42"/>
      <c r="CA80" s="42"/>
      <c r="CB80" s="42"/>
      <c r="CC80" s="42"/>
      <c r="CD80" s="42"/>
      <c r="CE80" s="42"/>
      <c r="CF80" s="42"/>
      <c r="CG80" s="42"/>
      <c r="CH80" s="42"/>
      <c r="CI80" s="42"/>
      <c r="CJ80" s="42"/>
      <c r="CK80" s="42"/>
      <c r="CL80" s="42"/>
      <c r="CM80" s="42"/>
      <c r="CN80" s="42"/>
      <c r="CO80" s="42"/>
      <c r="CP80" s="42"/>
      <c r="CQ80" s="42"/>
      <c r="CR80" s="42"/>
      <c r="CS80" s="42"/>
      <c r="CT80" s="42"/>
      <c r="CU80" s="42"/>
      <c r="CV80" s="42"/>
      <c r="CW80" s="42"/>
      <c r="CX80" s="151"/>
      <c r="CY80" s="151"/>
      <c r="CZ80" s="151"/>
      <c r="DA80" s="152"/>
      <c r="DB80" s="39"/>
    </row>
    <row r="81" spans="2:106" ht="11.25" customHeight="1" x14ac:dyDescent="0.2">
      <c r="B81" s="43"/>
      <c r="C81" s="42"/>
      <c r="D81" s="42"/>
      <c r="E81" s="42"/>
      <c r="F81" s="42"/>
      <c r="G81" s="42" t="s">
        <v>136</v>
      </c>
      <c r="H81" s="42"/>
      <c r="I81" s="42"/>
      <c r="J81" s="42"/>
      <c r="K81" s="42"/>
      <c r="L81" s="42"/>
      <c r="M81" s="42"/>
      <c r="N81" s="42"/>
      <c r="O81" s="42"/>
      <c r="P81" s="42"/>
      <c r="Q81" s="42"/>
      <c r="R81" s="42"/>
      <c r="S81" s="42"/>
      <c r="T81" s="42"/>
      <c r="U81" s="42"/>
      <c r="V81" s="42" t="s">
        <v>61</v>
      </c>
      <c r="W81" s="42"/>
      <c r="X81" s="42"/>
      <c r="Y81" s="42"/>
      <c r="Z81" s="42"/>
      <c r="AA81" s="42"/>
      <c r="AB81" s="42"/>
      <c r="AC81" s="42"/>
      <c r="AD81" s="42"/>
      <c r="AE81" s="42"/>
      <c r="AF81" s="42"/>
      <c r="AG81" s="42"/>
      <c r="AH81" s="42"/>
      <c r="AI81" s="42" t="s">
        <v>789</v>
      </c>
      <c r="AJ81" s="42"/>
      <c r="AK81" s="42"/>
      <c r="AL81" s="42"/>
      <c r="AM81" s="42"/>
      <c r="AN81" s="42"/>
      <c r="AO81" s="42"/>
      <c r="AP81" s="42"/>
      <c r="AQ81" s="42"/>
      <c r="AR81" s="42"/>
      <c r="AS81" s="42" t="s">
        <v>198</v>
      </c>
      <c r="AT81" s="42"/>
      <c r="AU81" s="42" t="str">
        <f>TEXT(1,"#,##0.#######")</f>
        <v>1.</v>
      </c>
      <c r="AV81" s="42"/>
      <c r="AW81" s="42"/>
      <c r="AX81" s="42" t="s">
        <v>181</v>
      </c>
      <c r="AY81" s="42"/>
      <c r="AZ81" s="42"/>
      <c r="BA81" s="42" t="s">
        <v>200</v>
      </c>
      <c r="BB81" s="42"/>
      <c r="BC81" s="42" t="s">
        <v>211</v>
      </c>
      <c r="BD81" s="42"/>
      <c r="BE81" s="42"/>
      <c r="BF81" s="42" t="str">
        <f>TEXT(TRUNC(AI81*AU81,1),"#,##0.#")</f>
        <v>120,000.</v>
      </c>
      <c r="BG81" s="42"/>
      <c r="BH81" s="42"/>
      <c r="BI81" s="42"/>
      <c r="BJ81" s="42"/>
      <c r="BK81" s="42"/>
      <c r="BL81" s="42"/>
      <c r="BM81" s="42"/>
      <c r="BN81" s="42"/>
      <c r="BO81" s="42"/>
      <c r="BP81" s="42"/>
      <c r="BQ81" s="42"/>
      <c r="BR81" s="42"/>
      <c r="BS81" s="42"/>
      <c r="BT81" s="42"/>
      <c r="BU81" s="42"/>
      <c r="BV81" s="42"/>
      <c r="BW81" s="42"/>
      <c r="BX81" s="42"/>
      <c r="BY81" s="42"/>
      <c r="BZ81" s="42"/>
      <c r="CA81" s="42"/>
      <c r="CB81" s="42"/>
      <c r="CC81" s="42"/>
      <c r="CD81" s="42"/>
      <c r="CE81" s="42"/>
      <c r="CF81" s="42"/>
      <c r="CG81" s="42"/>
      <c r="CH81" s="42"/>
      <c r="CI81" s="42"/>
      <c r="CJ81" s="42"/>
      <c r="CK81" s="42"/>
      <c r="CL81" s="42"/>
      <c r="CM81" s="42"/>
      <c r="CN81" s="42"/>
      <c r="CO81" s="42"/>
      <c r="CP81" s="42"/>
      <c r="CQ81" s="42"/>
      <c r="CR81" s="42"/>
      <c r="CS81" s="42"/>
      <c r="CT81" s="42"/>
      <c r="CU81" s="42"/>
      <c r="CV81" s="42"/>
      <c r="CW81" s="42"/>
      <c r="CX81" s="151">
        <f>CY81+CZ81+DA81</f>
        <v>120000</v>
      </c>
      <c r="CY81" s="151"/>
      <c r="CZ81" s="151" t="str">
        <f>BF81</f>
        <v>120,000.</v>
      </c>
      <c r="DA81" s="152"/>
      <c r="DB81" s="39"/>
    </row>
    <row r="82" spans="2:106" ht="11.25" customHeight="1" x14ac:dyDescent="0.2">
      <c r="B82" s="43"/>
      <c r="C82" s="42"/>
      <c r="D82" s="42"/>
      <c r="E82" s="42"/>
      <c r="F82" s="42"/>
      <c r="G82" s="42"/>
      <c r="H82" s="42"/>
      <c r="I82" s="42"/>
      <c r="J82" s="42"/>
      <c r="K82" s="42"/>
      <c r="L82" s="42"/>
      <c r="M82" s="42"/>
      <c r="N82" s="42"/>
      <c r="O82" s="42"/>
      <c r="P82" s="42"/>
      <c r="Q82" s="42"/>
      <c r="R82" s="42"/>
      <c r="S82" s="42"/>
      <c r="T82" s="42"/>
      <c r="U82" s="42"/>
      <c r="V82" s="42"/>
      <c r="W82" s="42"/>
      <c r="X82" s="42"/>
      <c r="Y82" s="42"/>
      <c r="Z82" s="42"/>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c r="AY82" s="42"/>
      <c r="AZ82" s="42"/>
      <c r="BA82" s="42"/>
      <c r="BB82" s="42"/>
      <c r="BC82" s="42"/>
      <c r="BD82" s="42"/>
      <c r="BE82" s="42"/>
      <c r="BF82" s="42"/>
      <c r="BG82" s="42"/>
      <c r="BH82" s="42"/>
      <c r="BI82" s="42"/>
      <c r="BJ82" s="42"/>
      <c r="BK82" s="42"/>
      <c r="BL82" s="42"/>
      <c r="BM82" s="42"/>
      <c r="BN82" s="42"/>
      <c r="BO82" s="42"/>
      <c r="BP82" s="42"/>
      <c r="BQ82" s="42"/>
      <c r="BR82" s="42"/>
      <c r="BS82" s="42"/>
      <c r="BT82" s="42"/>
      <c r="BU82" s="42"/>
      <c r="BV82" s="42"/>
      <c r="BW82" s="42"/>
      <c r="BX82" s="42"/>
      <c r="BY82" s="42"/>
      <c r="BZ82" s="42"/>
      <c r="CA82" s="42"/>
      <c r="CB82" s="42"/>
      <c r="CC82" s="42"/>
      <c r="CD82" s="42"/>
      <c r="CE82" s="42"/>
      <c r="CF82" s="42"/>
      <c r="CG82" s="42"/>
      <c r="CH82" s="42"/>
      <c r="CI82" s="42"/>
      <c r="CJ82" s="42"/>
      <c r="CK82" s="42"/>
      <c r="CL82" s="42"/>
      <c r="CM82" s="42"/>
      <c r="CN82" s="42"/>
      <c r="CO82" s="42"/>
      <c r="CP82" s="42"/>
      <c r="CQ82" s="42"/>
      <c r="CR82" s="42"/>
      <c r="CS82" s="42"/>
      <c r="CT82" s="42"/>
      <c r="CU82" s="42"/>
      <c r="CV82" s="42"/>
      <c r="CW82" s="42"/>
      <c r="CX82" s="151"/>
      <c r="CY82" s="151"/>
      <c r="CZ82" s="151"/>
      <c r="DA82" s="152"/>
      <c r="DB82" s="39"/>
    </row>
    <row r="83" spans="2:106" ht="11.25" customHeight="1" x14ac:dyDescent="0.2">
      <c r="B83" s="43"/>
      <c r="C83" s="42"/>
      <c r="D83" s="42" t="s">
        <v>209</v>
      </c>
      <c r="E83" s="42"/>
      <c r="F83" s="42"/>
      <c r="G83" s="42" t="s">
        <v>208</v>
      </c>
      <c r="H83" s="42"/>
      <c r="I83" s="42"/>
      <c r="J83" s="42"/>
      <c r="K83" s="42"/>
      <c r="L83" s="42" t="s">
        <v>227</v>
      </c>
      <c r="M83" s="42"/>
      <c r="N83" s="42"/>
      <c r="O83" s="42" t="s">
        <v>207</v>
      </c>
      <c r="P83" s="42"/>
      <c r="Q83" s="42"/>
      <c r="R83" s="42"/>
      <c r="S83" s="42"/>
      <c r="T83" s="42"/>
      <c r="U83" s="42"/>
      <c r="V83" s="42"/>
      <c r="W83" s="42"/>
      <c r="X83" s="42"/>
      <c r="Y83" s="42"/>
      <c r="Z83" s="42"/>
      <c r="AA83" s="42"/>
      <c r="AB83" s="42"/>
      <c r="AC83" s="42"/>
      <c r="AD83" s="42"/>
      <c r="AE83" s="42"/>
      <c r="AF83" s="42"/>
      <c r="AG83" s="42"/>
      <c r="AH83" s="42"/>
      <c r="AI83" s="42"/>
      <c r="AJ83" s="42"/>
      <c r="AK83" s="42"/>
      <c r="AL83" s="42"/>
      <c r="AM83" s="42"/>
      <c r="AN83" s="42"/>
      <c r="AO83" s="42"/>
      <c r="AP83" s="42"/>
      <c r="AQ83" s="42"/>
      <c r="AR83" s="42"/>
      <c r="AS83" s="42"/>
      <c r="AT83" s="42"/>
      <c r="AU83" s="42"/>
      <c r="AV83" s="42"/>
      <c r="AW83" s="42"/>
      <c r="AX83" s="42"/>
      <c r="AY83" s="42"/>
      <c r="AZ83" s="42"/>
      <c r="BA83" s="42"/>
      <c r="BB83" s="42"/>
      <c r="BC83" s="42"/>
      <c r="BD83" s="42"/>
      <c r="BE83" s="42"/>
      <c r="BF83" s="42"/>
      <c r="BG83" s="42"/>
      <c r="BH83" s="42"/>
      <c r="BI83" s="42"/>
      <c r="BJ83" s="42"/>
      <c r="BK83" s="42"/>
      <c r="BL83" s="42"/>
      <c r="BM83" s="42"/>
      <c r="BN83" s="42"/>
      <c r="BO83" s="42"/>
      <c r="BP83" s="42"/>
      <c r="BQ83" s="42"/>
      <c r="BR83" s="42"/>
      <c r="BS83" s="42"/>
      <c r="BT83" s="42"/>
      <c r="BU83" s="42"/>
      <c r="BV83" s="42"/>
      <c r="BW83" s="42"/>
      <c r="BX83" s="42"/>
      <c r="BY83" s="42"/>
      <c r="BZ83" s="42"/>
      <c r="CA83" s="42"/>
      <c r="CB83" s="42"/>
      <c r="CC83" s="42"/>
      <c r="CD83" s="42"/>
      <c r="CE83" s="42"/>
      <c r="CF83" s="42"/>
      <c r="CG83" s="42"/>
      <c r="CH83" s="42"/>
      <c r="CI83" s="42"/>
      <c r="CJ83" s="42"/>
      <c r="CK83" s="42"/>
      <c r="CL83" s="42"/>
      <c r="CM83" s="42"/>
      <c r="CN83" s="42"/>
      <c r="CO83" s="42"/>
      <c r="CP83" s="42"/>
      <c r="CQ83" s="42"/>
      <c r="CR83" s="42"/>
      <c r="CS83" s="42"/>
      <c r="CT83" s="42"/>
      <c r="CU83" s="42"/>
      <c r="CV83" s="42"/>
      <c r="CW83" s="42"/>
      <c r="CX83" s="151"/>
      <c r="CY83" s="151"/>
      <c r="CZ83" s="151"/>
      <c r="DA83" s="152"/>
      <c r="DB83" s="39"/>
    </row>
    <row r="84" spans="2:106" ht="11.25" customHeight="1" x14ac:dyDescent="0.2">
      <c r="B84" s="43"/>
      <c r="C84" s="42"/>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c r="BB84" s="42"/>
      <c r="BC84" s="42"/>
      <c r="BD84" s="42"/>
      <c r="BE84" s="42"/>
      <c r="BF84" s="42"/>
      <c r="BG84" s="42"/>
      <c r="BH84" s="42"/>
      <c r="BI84" s="42"/>
      <c r="BJ84" s="42"/>
      <c r="BK84" s="42"/>
      <c r="BL84" s="42"/>
      <c r="BM84" s="42"/>
      <c r="BN84" s="42"/>
      <c r="BO84" s="42"/>
      <c r="BP84" s="42"/>
      <c r="BQ84" s="42"/>
      <c r="BR84" s="42"/>
      <c r="BS84" s="42"/>
      <c r="BT84" s="42"/>
      <c r="BU84" s="42"/>
      <c r="BV84" s="42"/>
      <c r="BW84" s="42"/>
      <c r="BX84" s="42"/>
      <c r="BY84" s="42"/>
      <c r="BZ84" s="42"/>
      <c r="CA84" s="42"/>
      <c r="CB84" s="42"/>
      <c r="CC84" s="42"/>
      <c r="CD84" s="42"/>
      <c r="CE84" s="42"/>
      <c r="CF84" s="42"/>
      <c r="CG84" s="42"/>
      <c r="CH84" s="42"/>
      <c r="CI84" s="42"/>
      <c r="CJ84" s="42"/>
      <c r="CK84" s="42"/>
      <c r="CL84" s="42"/>
      <c r="CM84" s="42"/>
      <c r="CN84" s="42"/>
      <c r="CO84" s="42"/>
      <c r="CP84" s="42"/>
      <c r="CQ84" s="42"/>
      <c r="CR84" s="42"/>
      <c r="CS84" s="42"/>
      <c r="CT84" s="42"/>
      <c r="CU84" s="42"/>
      <c r="CV84" s="42"/>
      <c r="CW84" s="42"/>
      <c r="CX84" s="151"/>
      <c r="CY84" s="151"/>
      <c r="CZ84" s="151"/>
      <c r="DA84" s="152"/>
      <c r="DB84" s="39"/>
    </row>
    <row r="85" spans="2:106" ht="11.25" customHeight="1" x14ac:dyDescent="0.2">
      <c r="B85" s="43"/>
      <c r="C85" s="42"/>
      <c r="D85" s="42"/>
      <c r="E85" s="42"/>
      <c r="F85" s="42"/>
      <c r="G85" s="42" t="s">
        <v>141</v>
      </c>
      <c r="H85" s="42"/>
      <c r="I85" s="42"/>
      <c r="J85" s="42"/>
      <c r="K85" s="42"/>
      <c r="L85" s="42"/>
      <c r="M85" s="42"/>
      <c r="N85" s="42"/>
      <c r="O85" s="42"/>
      <c r="P85" s="42"/>
      <c r="Q85" s="42"/>
      <c r="R85" s="42"/>
      <c r="S85" s="42"/>
      <c r="T85" s="42" t="str">
        <f>BF81</f>
        <v>120,000.</v>
      </c>
      <c r="U85" s="42"/>
      <c r="V85" s="42"/>
      <c r="W85" s="42"/>
      <c r="X85" s="42"/>
      <c r="Y85" s="42"/>
      <c r="Z85" s="42"/>
      <c r="AA85" s="42"/>
      <c r="AB85" s="42"/>
      <c r="AC85" s="42" t="s">
        <v>198</v>
      </c>
      <c r="AD85" s="42"/>
      <c r="AE85" s="42"/>
      <c r="AF85" s="42" t="str">
        <f>TEXT(5,"#,##0.#######")</f>
        <v>5.</v>
      </c>
      <c r="AG85" s="42" t="s">
        <v>210</v>
      </c>
      <c r="AH85" s="42"/>
      <c r="AI85" s="42" t="s">
        <v>200</v>
      </c>
      <c r="AJ85" s="42"/>
      <c r="AK85" s="42" t="str">
        <f>TEXT(TRUNC(BF81*(AF85*(1/100)),1),"#,##0.#")</f>
        <v>6,000.</v>
      </c>
      <c r="AL85" s="42"/>
      <c r="AM85" s="42"/>
      <c r="AN85" s="42"/>
      <c r="AO85" s="42"/>
      <c r="AP85" s="42"/>
      <c r="AQ85" s="42"/>
      <c r="AR85" s="42"/>
      <c r="AS85" s="42"/>
      <c r="AT85" s="42"/>
      <c r="AU85" s="42"/>
      <c r="AV85" s="42"/>
      <c r="AW85" s="42"/>
      <c r="AX85" s="42"/>
      <c r="AY85" s="42"/>
      <c r="AZ85" s="42"/>
      <c r="BA85" s="42"/>
      <c r="BB85" s="42"/>
      <c r="BC85" s="42"/>
      <c r="BD85" s="42"/>
      <c r="BE85" s="42"/>
      <c r="BF85" s="42"/>
      <c r="BG85" s="42"/>
      <c r="BH85" s="42"/>
      <c r="BI85" s="42"/>
      <c r="BJ85" s="42"/>
      <c r="BK85" s="42"/>
      <c r="BL85" s="42"/>
      <c r="BM85" s="42"/>
      <c r="BN85" s="42"/>
      <c r="BO85" s="42"/>
      <c r="BP85" s="42"/>
      <c r="BQ85" s="42"/>
      <c r="BR85" s="42"/>
      <c r="BS85" s="42"/>
      <c r="BT85" s="42"/>
      <c r="BU85" s="42"/>
      <c r="BV85" s="42"/>
      <c r="BW85" s="42"/>
      <c r="BX85" s="42"/>
      <c r="BY85" s="42"/>
      <c r="BZ85" s="42"/>
      <c r="CA85" s="42"/>
      <c r="CB85" s="42"/>
      <c r="CC85" s="42"/>
      <c r="CD85" s="42"/>
      <c r="CE85" s="42"/>
      <c r="CF85" s="42"/>
      <c r="CG85" s="42"/>
      <c r="CH85" s="42"/>
      <c r="CI85" s="42"/>
      <c r="CJ85" s="42"/>
      <c r="CK85" s="42"/>
      <c r="CL85" s="42"/>
      <c r="CM85" s="42"/>
      <c r="CN85" s="42"/>
      <c r="CO85" s="42"/>
      <c r="CP85" s="42"/>
      <c r="CQ85" s="42"/>
      <c r="CR85" s="42"/>
      <c r="CS85" s="42"/>
      <c r="CT85" s="42"/>
      <c r="CU85" s="42"/>
      <c r="CV85" s="42"/>
      <c r="CW85" s="42"/>
      <c r="CX85" s="151">
        <f>CY85+CZ85+DA85</f>
        <v>6000</v>
      </c>
      <c r="CY85" s="151" t="str">
        <f>AK85</f>
        <v>6,000.</v>
      </c>
      <c r="CZ85" s="151"/>
      <c r="DA85" s="152"/>
      <c r="DB85" s="39"/>
    </row>
    <row r="86" spans="2:106" ht="11.25" customHeight="1" x14ac:dyDescent="0.2">
      <c r="B86" s="43"/>
      <c r="C86" s="42"/>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c r="AY86" s="42"/>
      <c r="AZ86" s="42"/>
      <c r="BA86" s="42"/>
      <c r="BB86" s="42"/>
      <c r="BC86" s="42"/>
      <c r="BD86" s="42"/>
      <c r="BE86" s="42"/>
      <c r="BF86" s="42"/>
      <c r="BG86" s="42"/>
      <c r="BH86" s="42"/>
      <c r="BI86" s="42"/>
      <c r="BJ86" s="42"/>
      <c r="BK86" s="42"/>
      <c r="BL86" s="42"/>
      <c r="BM86" s="42"/>
      <c r="BN86" s="42"/>
      <c r="BO86" s="42"/>
      <c r="BP86" s="42"/>
      <c r="BQ86" s="42"/>
      <c r="BR86" s="42"/>
      <c r="BS86" s="42"/>
      <c r="BT86" s="42"/>
      <c r="BU86" s="42"/>
      <c r="BV86" s="42"/>
      <c r="BW86" s="42"/>
      <c r="BX86" s="42"/>
      <c r="BY86" s="42"/>
      <c r="BZ86" s="42"/>
      <c r="CA86" s="42"/>
      <c r="CB86" s="42"/>
      <c r="CC86" s="42"/>
      <c r="CD86" s="42"/>
      <c r="CE86" s="42"/>
      <c r="CF86" s="42"/>
      <c r="CG86" s="42"/>
      <c r="CH86" s="42"/>
      <c r="CI86" s="42"/>
      <c r="CJ86" s="42"/>
      <c r="CK86" s="42"/>
      <c r="CL86" s="42"/>
      <c r="CM86" s="42"/>
      <c r="CN86" s="42"/>
      <c r="CO86" s="42"/>
      <c r="CP86" s="42"/>
      <c r="CQ86" s="42"/>
      <c r="CR86" s="42"/>
      <c r="CS86" s="42"/>
      <c r="CT86" s="42"/>
      <c r="CU86" s="42"/>
      <c r="CV86" s="42"/>
      <c r="CW86" s="42"/>
      <c r="CX86" s="151"/>
      <c r="CY86" s="151"/>
      <c r="CZ86" s="151"/>
      <c r="DA86" s="152"/>
      <c r="DB86" s="39"/>
    </row>
    <row r="87" spans="2:106" ht="11.25" customHeight="1" x14ac:dyDescent="0.2">
      <c r="B87" s="43"/>
      <c r="C87" s="42"/>
      <c r="D87" s="42" t="s">
        <v>222</v>
      </c>
      <c r="E87" s="42"/>
      <c r="F87" s="42"/>
      <c r="G87" s="42" t="s">
        <v>228</v>
      </c>
      <c r="H87" s="42"/>
      <c r="I87" s="42"/>
      <c r="J87" s="42"/>
      <c r="K87" s="42" t="s">
        <v>186</v>
      </c>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c r="BM87" s="42"/>
      <c r="BN87" s="42"/>
      <c r="BO87" s="42"/>
      <c r="BP87" s="42"/>
      <c r="BQ87" s="42"/>
      <c r="BR87" s="42"/>
      <c r="BS87" s="42"/>
      <c r="BT87" s="42"/>
      <c r="BU87" s="42"/>
      <c r="BV87" s="42"/>
      <c r="BW87" s="42"/>
      <c r="BX87" s="42"/>
      <c r="BY87" s="42"/>
      <c r="BZ87" s="42"/>
      <c r="CA87" s="42"/>
      <c r="CB87" s="42"/>
      <c r="CC87" s="42"/>
      <c r="CD87" s="42"/>
      <c r="CE87" s="42"/>
      <c r="CF87" s="42"/>
      <c r="CG87" s="42"/>
      <c r="CH87" s="42"/>
      <c r="CI87" s="42"/>
      <c r="CJ87" s="42"/>
      <c r="CK87" s="42"/>
      <c r="CL87" s="42"/>
      <c r="CM87" s="42"/>
      <c r="CN87" s="42"/>
      <c r="CO87" s="42"/>
      <c r="CP87" s="42"/>
      <c r="CQ87" s="42"/>
      <c r="CR87" s="42"/>
      <c r="CS87" s="42"/>
      <c r="CT87" s="42"/>
      <c r="CU87" s="42"/>
      <c r="CV87" s="42"/>
      <c r="CW87" s="42"/>
      <c r="CX87" s="151"/>
      <c r="CY87" s="151"/>
      <c r="CZ87" s="151"/>
      <c r="DA87" s="152"/>
      <c r="DB87" s="39"/>
    </row>
    <row r="88" spans="2:106" ht="11.25" customHeight="1" x14ac:dyDescent="0.2">
      <c r="B88" s="43"/>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c r="BM88" s="42"/>
      <c r="BN88" s="42"/>
      <c r="BO88" s="42"/>
      <c r="BP88" s="42"/>
      <c r="BQ88" s="42"/>
      <c r="BR88" s="42"/>
      <c r="BS88" s="42"/>
      <c r="BT88" s="42"/>
      <c r="BU88" s="42"/>
      <c r="BV88" s="42"/>
      <c r="BW88" s="42"/>
      <c r="BX88" s="42"/>
      <c r="BY88" s="42"/>
      <c r="BZ88" s="42"/>
      <c r="CA88" s="42"/>
      <c r="CB88" s="42"/>
      <c r="CC88" s="42"/>
      <c r="CD88" s="42"/>
      <c r="CE88" s="42"/>
      <c r="CF88" s="42"/>
      <c r="CG88" s="42"/>
      <c r="CH88" s="42"/>
      <c r="CI88" s="42"/>
      <c r="CJ88" s="42"/>
      <c r="CK88" s="42"/>
      <c r="CL88" s="42"/>
      <c r="CM88" s="42"/>
      <c r="CN88" s="42"/>
      <c r="CO88" s="42"/>
      <c r="CP88" s="42"/>
      <c r="CQ88" s="42"/>
      <c r="CR88" s="42"/>
      <c r="CS88" s="42"/>
      <c r="CT88" s="42"/>
      <c r="CU88" s="42"/>
      <c r="CV88" s="42"/>
      <c r="CW88" s="42"/>
      <c r="CX88" s="151"/>
      <c r="CY88" s="151"/>
      <c r="CZ88" s="151"/>
      <c r="DA88" s="152"/>
      <c r="DB88" s="39"/>
    </row>
    <row r="89" spans="2:106" ht="11.25" customHeight="1" x14ac:dyDescent="0.2">
      <c r="B89" s="43"/>
      <c r="C89" s="42"/>
      <c r="D89" s="42"/>
      <c r="E89" s="42"/>
      <c r="F89" s="42"/>
      <c r="G89" s="42"/>
      <c r="H89" s="42" t="s">
        <v>216</v>
      </c>
      <c r="I89" s="42"/>
      <c r="J89" s="42"/>
      <c r="K89" s="42"/>
      <c r="L89" s="42"/>
      <c r="M89" s="42"/>
      <c r="N89" s="42"/>
      <c r="O89" s="42" t="s">
        <v>206</v>
      </c>
      <c r="P89" s="42"/>
      <c r="Q89" s="42" t="str">
        <f>TEXT(TRUNC(CY85,0),"#,##0")</f>
        <v>6,000</v>
      </c>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c r="BM89" s="42"/>
      <c r="BN89" s="42"/>
      <c r="BO89" s="42"/>
      <c r="BP89" s="42"/>
      <c r="BQ89" s="42"/>
      <c r="BR89" s="42"/>
      <c r="BS89" s="42"/>
      <c r="BT89" s="42"/>
      <c r="BU89" s="42"/>
      <c r="BV89" s="42"/>
      <c r="BW89" s="42"/>
      <c r="BX89" s="42"/>
      <c r="BY89" s="42"/>
      <c r="BZ89" s="42"/>
      <c r="CA89" s="42"/>
      <c r="CB89" s="42"/>
      <c r="CC89" s="42"/>
      <c r="CD89" s="42"/>
      <c r="CE89" s="42"/>
      <c r="CF89" s="42"/>
      <c r="CG89" s="42"/>
      <c r="CH89" s="42"/>
      <c r="CI89" s="42"/>
      <c r="CJ89" s="42"/>
      <c r="CK89" s="42"/>
      <c r="CL89" s="42"/>
      <c r="CM89" s="42"/>
      <c r="CN89" s="42"/>
      <c r="CO89" s="42"/>
      <c r="CP89" s="42"/>
      <c r="CQ89" s="42"/>
      <c r="CR89" s="42"/>
      <c r="CS89" s="42"/>
      <c r="CT89" s="42"/>
      <c r="CU89" s="42"/>
      <c r="CV89" s="42"/>
      <c r="CW89" s="42"/>
      <c r="CX89" s="151"/>
      <c r="CY89" s="151"/>
      <c r="CZ89" s="151"/>
      <c r="DA89" s="152"/>
      <c r="DB89" s="39"/>
    </row>
    <row r="90" spans="2:106" ht="11.25" customHeight="1" x14ac:dyDescent="0.2">
      <c r="B90" s="41"/>
      <c r="C90" s="40"/>
      <c r="D90" s="40"/>
      <c r="E90" s="40"/>
      <c r="F90" s="40"/>
      <c r="G90" s="40"/>
      <c r="H90" s="40" t="s">
        <v>213</v>
      </c>
      <c r="I90" s="40"/>
      <c r="J90" s="40"/>
      <c r="K90" s="40"/>
      <c r="L90" s="40"/>
      <c r="M90" s="40"/>
      <c r="N90" s="40"/>
      <c r="O90" s="40" t="s">
        <v>206</v>
      </c>
      <c r="P90" s="40"/>
      <c r="Q90" s="40" t="str">
        <f>TEXT(TRUNC(CZ81,0),"#,##0")</f>
        <v>120,000</v>
      </c>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154"/>
      <c r="CY90" s="154"/>
      <c r="CZ90" s="154"/>
      <c r="DA90" s="155"/>
      <c r="DB90" s="39"/>
    </row>
    <row r="91" spans="2:106" ht="11.25" customHeight="1" x14ac:dyDescent="0.2">
      <c r="B91" s="43"/>
      <c r="C91" s="42"/>
      <c r="D91" s="42"/>
      <c r="E91" s="42"/>
      <c r="F91" s="42"/>
      <c r="G91" s="42"/>
      <c r="H91" s="42" t="s">
        <v>204</v>
      </c>
      <c r="I91" s="42"/>
      <c r="J91" s="42"/>
      <c r="K91" s="42"/>
      <c r="L91" s="42" t="s">
        <v>187</v>
      </c>
      <c r="M91" s="42"/>
      <c r="N91" s="42"/>
      <c r="O91" s="42" t="s">
        <v>206</v>
      </c>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c r="BM91" s="42"/>
      <c r="BN91" s="42"/>
      <c r="BO91" s="42"/>
      <c r="BP91" s="42"/>
      <c r="BQ91" s="42"/>
      <c r="BR91" s="42"/>
      <c r="BS91" s="42"/>
      <c r="BT91" s="42"/>
      <c r="BU91" s="42"/>
      <c r="BV91" s="42"/>
      <c r="BW91" s="42"/>
      <c r="BX91" s="42"/>
      <c r="BY91" s="42"/>
      <c r="BZ91" s="42"/>
      <c r="CA91" s="42"/>
      <c r="CB91" s="42"/>
      <c r="CC91" s="42"/>
      <c r="CD91" s="42"/>
      <c r="CE91" s="42"/>
      <c r="CF91" s="42"/>
      <c r="CG91" s="42"/>
      <c r="CH91" s="42"/>
      <c r="CI91" s="42"/>
      <c r="CJ91" s="42"/>
      <c r="CK91" s="42"/>
      <c r="CL91" s="42"/>
      <c r="CM91" s="42"/>
      <c r="CN91" s="42"/>
      <c r="CO91" s="42"/>
      <c r="CP91" s="42"/>
      <c r="CQ91" s="42"/>
      <c r="CR91" s="42"/>
      <c r="CS91" s="42"/>
      <c r="CT91" s="42"/>
      <c r="CU91" s="42"/>
      <c r="CV91" s="42"/>
      <c r="CW91" s="42"/>
      <c r="CX91" s="151"/>
      <c r="CY91" s="151"/>
      <c r="CZ91" s="151"/>
      <c r="DA91" s="152"/>
      <c r="DB91" s="39"/>
    </row>
    <row r="92" spans="2:106" ht="11.25" customHeight="1" x14ac:dyDescent="0.2">
      <c r="B92" s="43"/>
      <c r="C92" s="42"/>
      <c r="D92" s="42"/>
      <c r="E92" s="42"/>
      <c r="F92" s="42"/>
      <c r="G92" s="42"/>
      <c r="H92" s="42"/>
      <c r="I92" s="42"/>
      <c r="J92" s="42" t="s">
        <v>186</v>
      </c>
      <c r="K92" s="42"/>
      <c r="L92" s="42"/>
      <c r="M92" s="42"/>
      <c r="N92" s="42"/>
      <c r="O92" s="42" t="s">
        <v>206</v>
      </c>
      <c r="P92" s="42"/>
      <c r="Q92" s="42"/>
      <c r="R92" s="42" t="str">
        <f>TEXT(Q89+Q90,"#,##0")</f>
        <v>126,000</v>
      </c>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c r="BM92" s="42"/>
      <c r="BN92" s="42"/>
      <c r="BO92" s="42"/>
      <c r="BP92" s="42"/>
      <c r="BQ92" s="42"/>
      <c r="BR92" s="42"/>
      <c r="BS92" s="42"/>
      <c r="BT92" s="42"/>
      <c r="BU92" s="42"/>
      <c r="BV92" s="42"/>
      <c r="BW92" s="42"/>
      <c r="BX92" s="42"/>
      <c r="BY92" s="42"/>
      <c r="BZ92" s="42"/>
      <c r="CA92" s="42"/>
      <c r="CB92" s="42"/>
      <c r="CC92" s="42"/>
      <c r="CD92" s="42"/>
      <c r="CE92" s="42"/>
      <c r="CF92" s="42"/>
      <c r="CG92" s="42"/>
      <c r="CH92" s="42"/>
      <c r="CI92" s="42"/>
      <c r="CJ92" s="42"/>
      <c r="CK92" s="42"/>
      <c r="CL92" s="42"/>
      <c r="CM92" s="42"/>
      <c r="CN92" s="42"/>
      <c r="CO92" s="42"/>
      <c r="CP92" s="42"/>
      <c r="CQ92" s="42"/>
      <c r="CR92" s="42"/>
      <c r="CS92" s="42"/>
      <c r="CT92" s="42"/>
      <c r="CU92" s="42"/>
      <c r="CV92" s="42"/>
      <c r="CW92" s="42"/>
      <c r="CX92" s="153">
        <f>CY92+CZ92+DA92</f>
        <v>126000</v>
      </c>
      <c r="CY92" s="151" t="str">
        <f>TEXT(Q89,"#,##0")</f>
        <v>6,000</v>
      </c>
      <c r="CZ92" s="151" t="str">
        <f>TEXT(Q90,"#,##0")</f>
        <v>120,000</v>
      </c>
      <c r="DA92" s="152"/>
      <c r="DB92" s="39"/>
    </row>
    <row r="93" spans="2:106" ht="11.25" customHeight="1" x14ac:dyDescent="0.2">
      <c r="B93" s="43"/>
      <c r="C93" s="42"/>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c r="BM93" s="42"/>
      <c r="BN93" s="42"/>
      <c r="BO93" s="42"/>
      <c r="BP93" s="42"/>
      <c r="BQ93" s="42"/>
      <c r="BR93" s="42"/>
      <c r="BS93" s="42"/>
      <c r="BT93" s="42"/>
      <c r="BU93" s="42"/>
      <c r="BV93" s="42"/>
      <c r="BW93" s="42"/>
      <c r="BX93" s="42"/>
      <c r="BY93" s="42"/>
      <c r="BZ93" s="42"/>
      <c r="CA93" s="42"/>
      <c r="CB93" s="42"/>
      <c r="CC93" s="42"/>
      <c r="CD93" s="42"/>
      <c r="CE93" s="42"/>
      <c r="CF93" s="42"/>
      <c r="CG93" s="42"/>
      <c r="CH93" s="42"/>
      <c r="CI93" s="42"/>
      <c r="CJ93" s="42"/>
      <c r="CK93" s="42"/>
      <c r="CL93" s="42"/>
      <c r="CM93" s="42"/>
      <c r="CN93" s="42"/>
      <c r="CO93" s="42"/>
      <c r="CP93" s="42"/>
      <c r="CQ93" s="42"/>
      <c r="CR93" s="42"/>
      <c r="CS93" s="42"/>
      <c r="CT93" s="42"/>
      <c r="CU93" s="42"/>
      <c r="CV93" s="42"/>
      <c r="CW93" s="42"/>
      <c r="CX93" s="151"/>
      <c r="CY93" s="151"/>
      <c r="CZ93" s="151"/>
      <c r="DA93" s="152"/>
      <c r="DB93" s="39"/>
    </row>
    <row r="94" spans="2:106" ht="11.25" customHeight="1" x14ac:dyDescent="0.2">
      <c r="B94" s="44" t="s">
        <v>25</v>
      </c>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c r="BM94" s="42"/>
      <c r="BN94" s="42"/>
      <c r="BO94" s="42"/>
      <c r="BP94" s="42"/>
      <c r="BQ94" s="42"/>
      <c r="BR94" s="42"/>
      <c r="BS94" s="42"/>
      <c r="BT94" s="42"/>
      <c r="BU94" s="42"/>
      <c r="BV94" s="42"/>
      <c r="BW94" s="42"/>
      <c r="BX94" s="42"/>
      <c r="BY94" s="42"/>
      <c r="BZ94" s="42"/>
      <c r="CA94" s="42"/>
      <c r="CB94" s="42"/>
      <c r="CC94" s="42"/>
      <c r="CD94" s="42"/>
      <c r="CE94" s="42"/>
      <c r="CF94" s="42"/>
      <c r="CG94" s="42"/>
      <c r="CH94" s="42"/>
      <c r="CI94" s="42"/>
      <c r="CJ94" s="42"/>
      <c r="CK94" s="42"/>
      <c r="CL94" s="42"/>
      <c r="CM94" s="42"/>
      <c r="CN94" s="42"/>
      <c r="CO94" s="42"/>
      <c r="CP94" s="42"/>
      <c r="CQ94" s="42"/>
      <c r="CR94" s="42"/>
      <c r="CS94" s="42"/>
      <c r="CT94" s="42"/>
      <c r="CU94" s="42"/>
      <c r="CV94" s="42"/>
      <c r="CW94" s="42"/>
      <c r="CX94" s="149">
        <f>CX113</f>
        <v>12600</v>
      </c>
      <c r="CY94" s="149" t="str">
        <f>CY113</f>
        <v>600</v>
      </c>
      <c r="CZ94" s="149" t="str">
        <f>CZ113</f>
        <v>12,000</v>
      </c>
      <c r="DA94" s="152">
        <f>DA113</f>
        <v>0</v>
      </c>
      <c r="DB94" s="39"/>
    </row>
    <row r="95" spans="2:106" ht="11.25" customHeight="1" x14ac:dyDescent="0.2">
      <c r="B95" s="43"/>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c r="BM95" s="42"/>
      <c r="BN95" s="42"/>
      <c r="BO95" s="42"/>
      <c r="BP95" s="42"/>
      <c r="BQ95" s="42"/>
      <c r="BR95" s="42"/>
      <c r="BS95" s="42"/>
      <c r="BT95" s="42"/>
      <c r="BU95" s="42"/>
      <c r="BV95" s="42"/>
      <c r="BW95" s="42"/>
      <c r="BX95" s="42"/>
      <c r="BY95" s="42"/>
      <c r="BZ95" s="42"/>
      <c r="CA95" s="42"/>
      <c r="CB95" s="42"/>
      <c r="CC95" s="42"/>
      <c r="CD95" s="42"/>
      <c r="CE95" s="42"/>
      <c r="CF95" s="42"/>
      <c r="CG95" s="42"/>
      <c r="CH95" s="42"/>
      <c r="CI95" s="42"/>
      <c r="CJ95" s="42"/>
      <c r="CK95" s="42"/>
      <c r="CL95" s="42"/>
      <c r="CM95" s="42"/>
      <c r="CN95" s="42"/>
      <c r="CO95" s="42"/>
      <c r="CP95" s="42"/>
      <c r="CQ95" s="42"/>
      <c r="CR95" s="42"/>
      <c r="CS95" s="42"/>
      <c r="CT95" s="42"/>
      <c r="CU95" s="42"/>
      <c r="CV95" s="42"/>
      <c r="CW95" s="42"/>
      <c r="CX95" s="151"/>
      <c r="CY95" s="151"/>
      <c r="CZ95" s="151"/>
      <c r="DA95" s="152"/>
      <c r="DB95" s="39"/>
    </row>
    <row r="96" spans="2:106" ht="11.25" customHeight="1" x14ac:dyDescent="0.2">
      <c r="B96" s="43"/>
      <c r="C96" s="42"/>
      <c r="D96" s="42" t="s">
        <v>248</v>
      </c>
      <c r="E96" s="42"/>
      <c r="F96" s="42"/>
      <c r="G96" s="42" t="s">
        <v>131</v>
      </c>
      <c r="H96" s="42"/>
      <c r="I96" s="42"/>
      <c r="J96" s="42"/>
      <c r="K96" s="42"/>
      <c r="L96" s="42"/>
      <c r="M96" s="42"/>
      <c r="N96" s="42"/>
      <c r="O96" s="42"/>
      <c r="P96" s="42" t="s">
        <v>206</v>
      </c>
      <c r="Q96" s="42"/>
      <c r="R96" s="42" t="s">
        <v>221</v>
      </c>
      <c r="S96" s="42" t="s">
        <v>189</v>
      </c>
      <c r="T96" s="42" t="s">
        <v>221</v>
      </c>
      <c r="U96" s="42" t="s">
        <v>189</v>
      </c>
      <c r="V96" s="42" t="s">
        <v>225</v>
      </c>
      <c r="W96" s="42"/>
      <c r="X96" s="42" t="s">
        <v>142</v>
      </c>
      <c r="Y96" s="42"/>
      <c r="Z96" s="42"/>
      <c r="AA96" s="42"/>
      <c r="AB96" s="42"/>
      <c r="AC96" s="42"/>
      <c r="AD96" s="42"/>
      <c r="AE96" s="42"/>
      <c r="AF96" s="42"/>
      <c r="AG96" s="42"/>
      <c r="AH96" s="42"/>
      <c r="AI96" s="42" t="s">
        <v>241</v>
      </c>
      <c r="AJ96" s="42"/>
      <c r="AK96" s="42"/>
      <c r="AL96" s="42"/>
      <c r="AM96" s="42"/>
      <c r="AN96" s="42" t="s">
        <v>238</v>
      </c>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c r="BM96" s="42"/>
      <c r="BN96" s="42"/>
      <c r="BO96" s="42"/>
      <c r="BP96" s="42"/>
      <c r="BQ96" s="42"/>
      <c r="BR96" s="42"/>
      <c r="BS96" s="42"/>
      <c r="BT96" s="42"/>
      <c r="BU96" s="42"/>
      <c r="BV96" s="42"/>
      <c r="BW96" s="42"/>
      <c r="BX96" s="42"/>
      <c r="BY96" s="42"/>
      <c r="BZ96" s="42"/>
      <c r="CA96" s="42"/>
      <c r="CB96" s="42"/>
      <c r="CC96" s="42"/>
      <c r="CD96" s="42"/>
      <c r="CE96" s="42"/>
      <c r="CF96" s="42"/>
      <c r="CG96" s="42"/>
      <c r="CH96" s="42"/>
      <c r="CI96" s="42"/>
      <c r="CJ96" s="42"/>
      <c r="CK96" s="42"/>
      <c r="CL96" s="42"/>
      <c r="CM96" s="42"/>
      <c r="CN96" s="42"/>
      <c r="CO96" s="42"/>
      <c r="CP96" s="42"/>
      <c r="CQ96" s="42"/>
      <c r="CR96" s="42"/>
      <c r="CS96" s="42"/>
      <c r="CT96" s="42"/>
      <c r="CU96" s="42"/>
      <c r="CV96" s="42"/>
      <c r="CW96" s="42"/>
      <c r="CX96" s="151"/>
      <c r="CY96" s="151"/>
      <c r="CZ96" s="151"/>
      <c r="DA96" s="152"/>
      <c r="DB96" s="39"/>
    </row>
    <row r="97" spans="2:106" ht="11.25" customHeight="1" x14ac:dyDescent="0.2">
      <c r="B97" s="43"/>
      <c r="C97" s="42"/>
      <c r="D97" s="42"/>
      <c r="E97" s="42"/>
      <c r="F97" s="42"/>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c r="BM97" s="42"/>
      <c r="BN97" s="42"/>
      <c r="BO97" s="42"/>
      <c r="BP97" s="42"/>
      <c r="BQ97" s="42"/>
      <c r="BR97" s="42"/>
      <c r="BS97" s="42"/>
      <c r="BT97" s="42"/>
      <c r="BU97" s="42"/>
      <c r="BV97" s="42"/>
      <c r="BW97" s="42"/>
      <c r="BX97" s="42"/>
      <c r="BY97" s="42"/>
      <c r="BZ97" s="42"/>
      <c r="CA97" s="42"/>
      <c r="CB97" s="42"/>
      <c r="CC97" s="42"/>
      <c r="CD97" s="42"/>
      <c r="CE97" s="42"/>
      <c r="CF97" s="42"/>
      <c r="CG97" s="42"/>
      <c r="CH97" s="42"/>
      <c r="CI97" s="42"/>
      <c r="CJ97" s="42"/>
      <c r="CK97" s="42"/>
      <c r="CL97" s="42"/>
      <c r="CM97" s="42"/>
      <c r="CN97" s="42"/>
      <c r="CO97" s="42"/>
      <c r="CP97" s="42"/>
      <c r="CQ97" s="42"/>
      <c r="CR97" s="42"/>
      <c r="CS97" s="42"/>
      <c r="CT97" s="42"/>
      <c r="CU97" s="42"/>
      <c r="CV97" s="42"/>
      <c r="CW97" s="42"/>
      <c r="CX97" s="151"/>
      <c r="CY97" s="151"/>
      <c r="CZ97" s="151"/>
      <c r="DA97" s="152"/>
      <c r="DB97" s="39"/>
    </row>
    <row r="98" spans="2:106" ht="11.25" customHeight="1" x14ac:dyDescent="0.2">
      <c r="B98" s="43"/>
      <c r="C98" s="42"/>
      <c r="D98" s="42"/>
      <c r="E98" s="42"/>
      <c r="F98" s="42"/>
      <c r="G98" s="42" t="s">
        <v>259</v>
      </c>
      <c r="H98" s="42"/>
      <c r="I98" s="42"/>
      <c r="J98" s="42" t="s">
        <v>225</v>
      </c>
      <c r="K98" s="42" t="s">
        <v>251</v>
      </c>
      <c r="L98" s="42"/>
      <c r="M98" s="42"/>
      <c r="N98" s="42"/>
      <c r="O98" s="42"/>
      <c r="P98" s="42" t="s">
        <v>241</v>
      </c>
      <c r="Q98" s="42"/>
      <c r="R98" s="42"/>
      <c r="S98" s="42"/>
      <c r="T98" s="42"/>
      <c r="U98" s="42" t="s">
        <v>206</v>
      </c>
      <c r="V98" s="42"/>
      <c r="W98" s="42" t="s">
        <v>244</v>
      </c>
      <c r="X98" s="42"/>
      <c r="Y98" s="42" t="s">
        <v>200</v>
      </c>
      <c r="Z98" s="42"/>
      <c r="AA98" s="42" t="str">
        <f>TEXT(12,"#,##0.#######")</f>
        <v>12.</v>
      </c>
      <c r="AB98" s="42"/>
      <c r="AC98" s="42"/>
      <c r="AD98" s="42" t="s">
        <v>253</v>
      </c>
      <c r="AE98" s="42"/>
      <c r="AF98" s="42" t="str">
        <f>TEXT(100,"#,##0.#######")</f>
        <v>100.</v>
      </c>
      <c r="AG98" s="42"/>
      <c r="AH98" s="42"/>
      <c r="AI98" s="42"/>
      <c r="AJ98" s="42" t="s">
        <v>200</v>
      </c>
      <c r="AK98" s="42"/>
      <c r="AL98" s="42" t="str">
        <f>TEXT(ROUND(AA98/AF98,2),"#,##0.#######")</f>
        <v>0.12</v>
      </c>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c r="BM98" s="42"/>
      <c r="BN98" s="42"/>
      <c r="BO98" s="42"/>
      <c r="BP98" s="42"/>
      <c r="BQ98" s="42"/>
      <c r="BR98" s="42"/>
      <c r="BS98" s="42"/>
      <c r="BT98" s="42"/>
      <c r="BU98" s="42"/>
      <c r="BV98" s="42"/>
      <c r="BW98" s="42"/>
      <c r="BX98" s="42"/>
      <c r="BY98" s="42"/>
      <c r="BZ98" s="42"/>
      <c r="CA98" s="42"/>
      <c r="CB98" s="42"/>
      <c r="CC98" s="42"/>
      <c r="CD98" s="42"/>
      <c r="CE98" s="42"/>
      <c r="CF98" s="42"/>
      <c r="CG98" s="42"/>
      <c r="CH98" s="42"/>
      <c r="CI98" s="42"/>
      <c r="CJ98" s="42"/>
      <c r="CK98" s="42"/>
      <c r="CL98" s="42"/>
      <c r="CM98" s="42"/>
      <c r="CN98" s="42"/>
      <c r="CO98" s="42"/>
      <c r="CP98" s="42"/>
      <c r="CQ98" s="42"/>
      <c r="CR98" s="42"/>
      <c r="CS98" s="42"/>
      <c r="CT98" s="42"/>
      <c r="CU98" s="42"/>
      <c r="CV98" s="42"/>
      <c r="CW98" s="42"/>
      <c r="CX98" s="151"/>
      <c r="CY98" s="151"/>
      <c r="CZ98" s="151"/>
      <c r="DA98" s="152"/>
      <c r="DB98" s="39"/>
    </row>
    <row r="99" spans="2:106" ht="11.25" customHeight="1" x14ac:dyDescent="0.2">
      <c r="B99" s="43"/>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c r="BM99" s="42"/>
      <c r="BN99" s="42"/>
      <c r="BO99" s="42"/>
      <c r="BP99" s="42"/>
      <c r="BQ99" s="42"/>
      <c r="BR99" s="42"/>
      <c r="BS99" s="42"/>
      <c r="BT99" s="42"/>
      <c r="BU99" s="42"/>
      <c r="BV99" s="42"/>
      <c r="BW99" s="42"/>
      <c r="BX99" s="42"/>
      <c r="BY99" s="42"/>
      <c r="BZ99" s="42"/>
      <c r="CA99" s="42"/>
      <c r="CB99" s="42"/>
      <c r="CC99" s="42"/>
      <c r="CD99" s="42"/>
      <c r="CE99" s="42"/>
      <c r="CF99" s="42"/>
      <c r="CG99" s="42"/>
      <c r="CH99" s="42"/>
      <c r="CI99" s="42"/>
      <c r="CJ99" s="42"/>
      <c r="CK99" s="42"/>
      <c r="CL99" s="42"/>
      <c r="CM99" s="42"/>
      <c r="CN99" s="42"/>
      <c r="CO99" s="42"/>
      <c r="CP99" s="42"/>
      <c r="CQ99" s="42"/>
      <c r="CR99" s="42"/>
      <c r="CS99" s="42"/>
      <c r="CT99" s="42"/>
      <c r="CU99" s="42"/>
      <c r="CV99" s="42"/>
      <c r="CW99" s="42"/>
      <c r="CX99" s="151"/>
      <c r="CY99" s="151"/>
      <c r="CZ99" s="151"/>
      <c r="DA99" s="152"/>
      <c r="DB99" s="39"/>
    </row>
    <row r="100" spans="2:106" ht="11.25" customHeight="1" x14ac:dyDescent="0.2">
      <c r="B100" s="43"/>
      <c r="C100" s="42"/>
      <c r="D100" s="42" t="s">
        <v>235</v>
      </c>
      <c r="E100" s="42"/>
      <c r="F100" s="42"/>
      <c r="G100" s="42" t="s">
        <v>258</v>
      </c>
      <c r="H100" s="42"/>
      <c r="I100" s="42"/>
      <c r="J100" s="42"/>
      <c r="K100" s="42"/>
      <c r="L100" s="42"/>
      <c r="M100" s="42"/>
      <c r="N100" s="42" t="s">
        <v>206</v>
      </c>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c r="BM100" s="42"/>
      <c r="BN100" s="42"/>
      <c r="BO100" s="42"/>
      <c r="BP100" s="42"/>
      <c r="BQ100" s="42"/>
      <c r="BR100" s="42"/>
      <c r="BS100" s="42"/>
      <c r="BT100" s="42"/>
      <c r="BU100" s="42"/>
      <c r="BV100" s="42"/>
      <c r="BW100" s="42"/>
      <c r="BX100" s="42"/>
      <c r="BY100" s="42"/>
      <c r="BZ100" s="42"/>
      <c r="CA100" s="42"/>
      <c r="CB100" s="42"/>
      <c r="CC100" s="42"/>
      <c r="CD100" s="42"/>
      <c r="CE100" s="42"/>
      <c r="CF100" s="42"/>
      <c r="CG100" s="42"/>
      <c r="CH100" s="42"/>
      <c r="CI100" s="42"/>
      <c r="CJ100" s="42"/>
      <c r="CK100" s="42"/>
      <c r="CL100" s="42"/>
      <c r="CM100" s="42"/>
      <c r="CN100" s="42"/>
      <c r="CO100" s="42"/>
      <c r="CP100" s="42"/>
      <c r="CQ100" s="42"/>
      <c r="CR100" s="42"/>
      <c r="CS100" s="42"/>
      <c r="CT100" s="42"/>
      <c r="CU100" s="42"/>
      <c r="CV100" s="42"/>
      <c r="CW100" s="42"/>
      <c r="CX100" s="151"/>
      <c r="CY100" s="151"/>
      <c r="CZ100" s="151"/>
      <c r="DA100" s="152"/>
      <c r="DB100" s="39"/>
    </row>
    <row r="101" spans="2:106" ht="11.25" customHeight="1" x14ac:dyDescent="0.2">
      <c r="B101" s="43"/>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c r="BM101" s="42"/>
      <c r="BN101" s="42"/>
      <c r="BO101" s="42"/>
      <c r="BP101" s="42"/>
      <c r="BQ101" s="42"/>
      <c r="BR101" s="42"/>
      <c r="BS101" s="42"/>
      <c r="BT101" s="42"/>
      <c r="BU101" s="42"/>
      <c r="BV101" s="42"/>
      <c r="BW101" s="42"/>
      <c r="BX101" s="42"/>
      <c r="BY101" s="42"/>
      <c r="BZ101" s="42"/>
      <c r="CA101" s="42"/>
      <c r="CB101" s="42"/>
      <c r="CC101" s="42"/>
      <c r="CD101" s="42"/>
      <c r="CE101" s="42"/>
      <c r="CF101" s="42"/>
      <c r="CG101" s="42"/>
      <c r="CH101" s="42"/>
      <c r="CI101" s="42"/>
      <c r="CJ101" s="42"/>
      <c r="CK101" s="42"/>
      <c r="CL101" s="42"/>
      <c r="CM101" s="42"/>
      <c r="CN101" s="42"/>
      <c r="CO101" s="42"/>
      <c r="CP101" s="42"/>
      <c r="CQ101" s="42"/>
      <c r="CR101" s="42"/>
      <c r="CS101" s="42"/>
      <c r="CT101" s="42"/>
      <c r="CU101" s="42"/>
      <c r="CV101" s="42"/>
      <c r="CW101" s="42"/>
      <c r="CX101" s="151"/>
      <c r="CY101" s="151"/>
      <c r="CZ101" s="151"/>
      <c r="DA101" s="152"/>
      <c r="DB101" s="39"/>
    </row>
    <row r="102" spans="2:106" ht="11.25" customHeight="1" x14ac:dyDescent="0.2">
      <c r="B102" s="43"/>
      <c r="C102" s="42"/>
      <c r="D102" s="42"/>
      <c r="E102" s="42"/>
      <c r="F102" s="42"/>
      <c r="G102" s="42" t="s">
        <v>136</v>
      </c>
      <c r="H102" s="42"/>
      <c r="I102" s="42"/>
      <c r="J102" s="42"/>
      <c r="K102" s="42"/>
      <c r="L102" s="42"/>
      <c r="M102" s="42"/>
      <c r="N102" s="42"/>
      <c r="O102" s="42"/>
      <c r="P102" s="42"/>
      <c r="Q102" s="42"/>
      <c r="R102" s="42"/>
      <c r="S102" s="42"/>
      <c r="T102" s="42"/>
      <c r="U102" s="42"/>
      <c r="V102" s="42" t="s">
        <v>127</v>
      </c>
      <c r="W102" s="42"/>
      <c r="X102" s="42"/>
      <c r="Y102" s="42"/>
      <c r="Z102" s="42"/>
      <c r="AA102" s="42"/>
      <c r="AB102" s="42"/>
      <c r="AC102" s="42"/>
      <c r="AD102" s="42"/>
      <c r="AE102" s="42"/>
      <c r="AF102" s="42" t="s">
        <v>790</v>
      </c>
      <c r="AG102" s="42"/>
      <c r="AH102" s="42"/>
      <c r="AI102" s="42"/>
      <c r="AJ102" s="42"/>
      <c r="AK102" s="42"/>
      <c r="AL102" s="42"/>
      <c r="AM102" s="42"/>
      <c r="AN102" s="42"/>
      <c r="AO102" s="42"/>
      <c r="AP102" s="42" t="s">
        <v>198</v>
      </c>
      <c r="AQ102" s="42"/>
      <c r="AR102" s="42" t="str">
        <f>TEXT(1,"#,##0.#######")</f>
        <v>1.</v>
      </c>
      <c r="AS102" s="42"/>
      <c r="AT102" s="42"/>
      <c r="AU102" s="42" t="s">
        <v>223</v>
      </c>
      <c r="AV102" s="42"/>
      <c r="AW102" s="42" t="s">
        <v>198</v>
      </c>
      <c r="AX102" s="42"/>
      <c r="AY102" s="42" t="s">
        <v>244</v>
      </c>
      <c r="AZ102" s="42"/>
      <c r="BA102" s="42" t="s">
        <v>200</v>
      </c>
      <c r="BB102" s="42"/>
      <c r="BC102" s="42" t="str">
        <f>TEXT(AF102,"#,##0.#######")</f>
        <v>100,000.</v>
      </c>
      <c r="BD102" s="42"/>
      <c r="BE102" s="42"/>
      <c r="BF102" s="42"/>
      <c r="BG102" s="42"/>
      <c r="BH102" s="42"/>
      <c r="BI102" s="42"/>
      <c r="BJ102" s="42"/>
      <c r="BK102" s="42" t="s">
        <v>198</v>
      </c>
      <c r="BL102" s="42"/>
      <c r="BM102" s="42" t="str">
        <f>TEXT(AR102,"#,##0.#######")</f>
        <v>1.</v>
      </c>
      <c r="BN102" s="42"/>
      <c r="BO102" s="42" t="s">
        <v>198</v>
      </c>
      <c r="BP102" s="42"/>
      <c r="BQ102" s="42" t="str">
        <f>TEXT(AL98,"#,##0.#######")</f>
        <v>0.12</v>
      </c>
      <c r="BR102" s="42"/>
      <c r="BS102" s="42"/>
      <c r="BT102" s="42"/>
      <c r="BU102" s="42"/>
      <c r="BV102" s="42" t="s">
        <v>200</v>
      </c>
      <c r="BW102" s="42"/>
      <c r="BX102" s="42" t="s">
        <v>211</v>
      </c>
      <c r="BY102" s="42"/>
      <c r="BZ102" s="42"/>
      <c r="CA102" s="42" t="str">
        <f>TEXT(TRUNC(AF102*AR102*AL98,1),"#,##0.#")</f>
        <v>12,000.</v>
      </c>
      <c r="CB102" s="42"/>
      <c r="CC102" s="42"/>
      <c r="CD102" s="42"/>
      <c r="CE102" s="42"/>
      <c r="CF102" s="42"/>
      <c r="CG102" s="42"/>
      <c r="CH102" s="42"/>
      <c r="CI102" s="42"/>
      <c r="CJ102" s="42"/>
      <c r="CK102" s="42"/>
      <c r="CL102" s="42"/>
      <c r="CM102" s="42"/>
      <c r="CN102" s="42"/>
      <c r="CO102" s="42"/>
      <c r="CP102" s="42"/>
      <c r="CQ102" s="42"/>
      <c r="CR102" s="42"/>
      <c r="CS102" s="42"/>
      <c r="CT102" s="42"/>
      <c r="CU102" s="42"/>
      <c r="CV102" s="42"/>
      <c r="CW102" s="42"/>
      <c r="CX102" s="151">
        <f>CY102+CZ102+DA102</f>
        <v>12000</v>
      </c>
      <c r="CY102" s="151"/>
      <c r="CZ102" s="151" t="str">
        <f>CA102</f>
        <v>12,000.</v>
      </c>
      <c r="DA102" s="152"/>
      <c r="DB102" s="39"/>
    </row>
    <row r="103" spans="2:106" ht="11.25" customHeight="1" x14ac:dyDescent="0.2">
      <c r="B103" s="43"/>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c r="AH103" s="42"/>
      <c r="AI103" s="42"/>
      <c r="AJ103" s="42"/>
      <c r="AK103" s="42"/>
      <c r="AL103" s="42"/>
      <c r="AM103" s="42"/>
      <c r="AN103" s="42"/>
      <c r="AO103" s="42"/>
      <c r="AP103" s="42"/>
      <c r="AQ103" s="42"/>
      <c r="AR103" s="42"/>
      <c r="AS103" s="42"/>
      <c r="AT103" s="42"/>
      <c r="AU103" s="42"/>
      <c r="AV103" s="42"/>
      <c r="AW103" s="42"/>
      <c r="AX103" s="42"/>
      <c r="AY103" s="42"/>
      <c r="AZ103" s="42"/>
      <c r="BA103" s="42"/>
      <c r="BB103" s="42"/>
      <c r="BC103" s="42"/>
      <c r="BD103" s="42"/>
      <c r="BE103" s="42"/>
      <c r="BF103" s="42"/>
      <c r="BG103" s="42"/>
      <c r="BH103" s="42"/>
      <c r="BI103" s="42"/>
      <c r="BJ103" s="42"/>
      <c r="BK103" s="42"/>
      <c r="BL103" s="42"/>
      <c r="BM103" s="42"/>
      <c r="BN103" s="42"/>
      <c r="BO103" s="42"/>
      <c r="BP103" s="42"/>
      <c r="BQ103" s="42"/>
      <c r="BR103" s="42"/>
      <c r="BS103" s="42"/>
      <c r="BT103" s="42"/>
      <c r="BU103" s="42"/>
      <c r="BV103" s="42"/>
      <c r="BW103" s="42"/>
      <c r="BX103" s="42"/>
      <c r="BY103" s="42"/>
      <c r="BZ103" s="42"/>
      <c r="CA103" s="42"/>
      <c r="CB103" s="42"/>
      <c r="CC103" s="42"/>
      <c r="CD103" s="42"/>
      <c r="CE103" s="42"/>
      <c r="CF103" s="42"/>
      <c r="CG103" s="42"/>
      <c r="CH103" s="42"/>
      <c r="CI103" s="42"/>
      <c r="CJ103" s="42"/>
      <c r="CK103" s="42"/>
      <c r="CL103" s="42"/>
      <c r="CM103" s="42"/>
      <c r="CN103" s="42"/>
      <c r="CO103" s="42"/>
      <c r="CP103" s="42"/>
      <c r="CQ103" s="42"/>
      <c r="CR103" s="42"/>
      <c r="CS103" s="42"/>
      <c r="CT103" s="42"/>
      <c r="CU103" s="42"/>
      <c r="CV103" s="42"/>
      <c r="CW103" s="42"/>
      <c r="CX103" s="151"/>
      <c r="CY103" s="151"/>
      <c r="CZ103" s="151"/>
      <c r="DA103" s="152"/>
      <c r="DB103" s="39"/>
    </row>
    <row r="104" spans="2:106" ht="11.25" customHeight="1" x14ac:dyDescent="0.2">
      <c r="B104" s="43"/>
      <c r="C104" s="42"/>
      <c r="D104" s="42" t="s">
        <v>209</v>
      </c>
      <c r="E104" s="42"/>
      <c r="F104" s="42"/>
      <c r="G104" s="42" t="s">
        <v>208</v>
      </c>
      <c r="H104" s="42"/>
      <c r="I104" s="42"/>
      <c r="J104" s="42"/>
      <c r="K104" s="42"/>
      <c r="L104" s="42" t="s">
        <v>227</v>
      </c>
      <c r="M104" s="42"/>
      <c r="N104" s="42"/>
      <c r="O104" s="42" t="s">
        <v>207</v>
      </c>
      <c r="P104" s="42"/>
      <c r="Q104" s="42"/>
      <c r="R104" s="42"/>
      <c r="S104" s="42"/>
      <c r="T104" s="42"/>
      <c r="U104" s="42"/>
      <c r="V104" s="42"/>
      <c r="W104" s="42"/>
      <c r="X104" s="42"/>
      <c r="Y104" s="42"/>
      <c r="Z104" s="42"/>
      <c r="AA104" s="42"/>
      <c r="AB104" s="42"/>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c r="AY104" s="42"/>
      <c r="AZ104" s="42"/>
      <c r="BA104" s="42"/>
      <c r="BB104" s="42"/>
      <c r="BC104" s="42"/>
      <c r="BD104" s="42"/>
      <c r="BE104" s="42"/>
      <c r="BF104" s="42"/>
      <c r="BG104" s="42"/>
      <c r="BH104" s="42"/>
      <c r="BI104" s="42"/>
      <c r="BJ104" s="42"/>
      <c r="BK104" s="42"/>
      <c r="BL104" s="42"/>
      <c r="BM104" s="42"/>
      <c r="BN104" s="42"/>
      <c r="BO104" s="42"/>
      <c r="BP104" s="42"/>
      <c r="BQ104" s="42"/>
      <c r="BR104" s="42"/>
      <c r="BS104" s="42"/>
      <c r="BT104" s="42"/>
      <c r="BU104" s="42"/>
      <c r="BV104" s="42"/>
      <c r="BW104" s="42"/>
      <c r="BX104" s="42"/>
      <c r="BY104" s="42"/>
      <c r="BZ104" s="42"/>
      <c r="CA104" s="42"/>
      <c r="CB104" s="42"/>
      <c r="CC104" s="42"/>
      <c r="CD104" s="42"/>
      <c r="CE104" s="42"/>
      <c r="CF104" s="42"/>
      <c r="CG104" s="42"/>
      <c r="CH104" s="42"/>
      <c r="CI104" s="42"/>
      <c r="CJ104" s="42"/>
      <c r="CK104" s="42"/>
      <c r="CL104" s="42"/>
      <c r="CM104" s="42"/>
      <c r="CN104" s="42"/>
      <c r="CO104" s="42"/>
      <c r="CP104" s="42"/>
      <c r="CQ104" s="42"/>
      <c r="CR104" s="42"/>
      <c r="CS104" s="42"/>
      <c r="CT104" s="42"/>
      <c r="CU104" s="42"/>
      <c r="CV104" s="42"/>
      <c r="CW104" s="42"/>
      <c r="CX104" s="151"/>
      <c r="CY104" s="151"/>
      <c r="CZ104" s="151"/>
      <c r="DA104" s="152"/>
      <c r="DB104" s="39"/>
    </row>
    <row r="105" spans="2:106" ht="11.25" customHeight="1" x14ac:dyDescent="0.2">
      <c r="B105" s="43"/>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c r="BM105" s="42"/>
      <c r="BN105" s="42"/>
      <c r="BO105" s="42"/>
      <c r="BP105" s="42"/>
      <c r="BQ105" s="42"/>
      <c r="BR105" s="42"/>
      <c r="BS105" s="42"/>
      <c r="BT105" s="42"/>
      <c r="BU105" s="42"/>
      <c r="BV105" s="42"/>
      <c r="BW105" s="42"/>
      <c r="BX105" s="42"/>
      <c r="BY105" s="42"/>
      <c r="BZ105" s="42"/>
      <c r="CA105" s="42"/>
      <c r="CB105" s="42"/>
      <c r="CC105" s="42"/>
      <c r="CD105" s="42"/>
      <c r="CE105" s="42"/>
      <c r="CF105" s="42"/>
      <c r="CG105" s="42"/>
      <c r="CH105" s="42"/>
      <c r="CI105" s="42"/>
      <c r="CJ105" s="42"/>
      <c r="CK105" s="42"/>
      <c r="CL105" s="42"/>
      <c r="CM105" s="42"/>
      <c r="CN105" s="42"/>
      <c r="CO105" s="42"/>
      <c r="CP105" s="42"/>
      <c r="CQ105" s="42"/>
      <c r="CR105" s="42"/>
      <c r="CS105" s="42"/>
      <c r="CT105" s="42"/>
      <c r="CU105" s="42"/>
      <c r="CV105" s="42"/>
      <c r="CW105" s="42"/>
      <c r="CX105" s="151"/>
      <c r="CY105" s="151"/>
      <c r="CZ105" s="151"/>
      <c r="DA105" s="152"/>
      <c r="DB105" s="39"/>
    </row>
    <row r="106" spans="2:106" ht="11.25" customHeight="1" x14ac:dyDescent="0.2">
      <c r="B106" s="43"/>
      <c r="C106" s="42"/>
      <c r="D106" s="42"/>
      <c r="E106" s="42"/>
      <c r="F106" s="42"/>
      <c r="G106" s="42" t="s">
        <v>141</v>
      </c>
      <c r="H106" s="42"/>
      <c r="I106" s="42"/>
      <c r="J106" s="42"/>
      <c r="K106" s="42"/>
      <c r="L106" s="42"/>
      <c r="M106" s="42"/>
      <c r="N106" s="42"/>
      <c r="O106" s="42"/>
      <c r="P106" s="42"/>
      <c r="Q106" s="42"/>
      <c r="R106" s="42"/>
      <c r="S106" s="42"/>
      <c r="T106" s="42" t="str">
        <f>CA102</f>
        <v>12,000.</v>
      </c>
      <c r="U106" s="42"/>
      <c r="V106" s="42"/>
      <c r="W106" s="42"/>
      <c r="X106" s="42"/>
      <c r="Y106" s="42"/>
      <c r="Z106" s="42"/>
      <c r="AA106" s="42"/>
      <c r="AB106" s="42" t="s">
        <v>198</v>
      </c>
      <c r="AC106" s="42"/>
      <c r="AD106" s="42"/>
      <c r="AE106" s="42" t="str">
        <f>TEXT(5,"#,##0.#######")</f>
        <v>5.</v>
      </c>
      <c r="AF106" s="42" t="s">
        <v>210</v>
      </c>
      <c r="AG106" s="42"/>
      <c r="AH106" s="42" t="s">
        <v>200</v>
      </c>
      <c r="AI106" s="42"/>
      <c r="AJ106" s="42" t="str">
        <f>TEXT(TRUNC(CA102*(AE106*(1/100)),1),"#,##0.#")</f>
        <v>600.</v>
      </c>
      <c r="AK106" s="42"/>
      <c r="AL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42"/>
      <c r="BJ106" s="42"/>
      <c r="BK106" s="42"/>
      <c r="BL106" s="42"/>
      <c r="BM106" s="42"/>
      <c r="BN106" s="42"/>
      <c r="BO106" s="42"/>
      <c r="BP106" s="42"/>
      <c r="BQ106" s="42"/>
      <c r="BR106" s="42"/>
      <c r="BS106" s="42"/>
      <c r="BT106" s="42"/>
      <c r="BU106" s="42"/>
      <c r="BV106" s="42"/>
      <c r="BW106" s="42"/>
      <c r="BX106" s="42"/>
      <c r="BY106" s="42"/>
      <c r="BZ106" s="42"/>
      <c r="CA106" s="42"/>
      <c r="CB106" s="42"/>
      <c r="CC106" s="42"/>
      <c r="CD106" s="42"/>
      <c r="CE106" s="42"/>
      <c r="CF106" s="42"/>
      <c r="CG106" s="42"/>
      <c r="CH106" s="42"/>
      <c r="CI106" s="42"/>
      <c r="CJ106" s="42"/>
      <c r="CK106" s="42"/>
      <c r="CL106" s="42"/>
      <c r="CM106" s="42"/>
      <c r="CN106" s="42"/>
      <c r="CO106" s="42"/>
      <c r="CP106" s="42"/>
      <c r="CQ106" s="42"/>
      <c r="CR106" s="42"/>
      <c r="CS106" s="42"/>
      <c r="CT106" s="42"/>
      <c r="CU106" s="42"/>
      <c r="CV106" s="42"/>
      <c r="CW106" s="42"/>
      <c r="CX106" s="151">
        <f>CY106+CZ106+DA106</f>
        <v>600</v>
      </c>
      <c r="CY106" s="151" t="str">
        <f>AJ106</f>
        <v>600.</v>
      </c>
      <c r="CZ106" s="151"/>
      <c r="DA106" s="152"/>
      <c r="DB106" s="39"/>
    </row>
    <row r="107" spans="2:106" ht="11.25" customHeight="1" x14ac:dyDescent="0.2">
      <c r="B107" s="43"/>
      <c r="C107" s="42"/>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G107" s="42"/>
      <c r="AH107" s="42"/>
      <c r="AI107" s="42"/>
      <c r="AJ107" s="42"/>
      <c r="AK107" s="42"/>
      <c r="AL107" s="42"/>
      <c r="AM107" s="42"/>
      <c r="AN107" s="42"/>
      <c r="AO107" s="42"/>
      <c r="AP107" s="42"/>
      <c r="AQ107" s="42"/>
      <c r="AR107" s="42"/>
      <c r="AS107" s="42"/>
      <c r="AT107" s="42"/>
      <c r="AU107" s="42"/>
      <c r="AV107" s="42"/>
      <c r="AW107" s="42"/>
      <c r="AX107" s="42"/>
      <c r="AY107" s="42"/>
      <c r="AZ107" s="42"/>
      <c r="BA107" s="42"/>
      <c r="BB107" s="42"/>
      <c r="BC107" s="42"/>
      <c r="BD107" s="42"/>
      <c r="BE107" s="42"/>
      <c r="BF107" s="42"/>
      <c r="BG107" s="42"/>
      <c r="BH107" s="42"/>
      <c r="BI107" s="42"/>
      <c r="BJ107" s="42"/>
      <c r="BK107" s="42"/>
      <c r="BL107" s="42"/>
      <c r="BM107" s="42"/>
      <c r="BN107" s="42"/>
      <c r="BO107" s="42"/>
      <c r="BP107" s="42"/>
      <c r="BQ107" s="42"/>
      <c r="BR107" s="42"/>
      <c r="BS107" s="42"/>
      <c r="BT107" s="42"/>
      <c r="BU107" s="42"/>
      <c r="BV107" s="42"/>
      <c r="BW107" s="42"/>
      <c r="BX107" s="42"/>
      <c r="BY107" s="42"/>
      <c r="BZ107" s="42"/>
      <c r="CA107" s="42"/>
      <c r="CB107" s="42"/>
      <c r="CC107" s="42"/>
      <c r="CD107" s="42"/>
      <c r="CE107" s="42"/>
      <c r="CF107" s="42"/>
      <c r="CG107" s="42"/>
      <c r="CH107" s="42"/>
      <c r="CI107" s="42"/>
      <c r="CJ107" s="42"/>
      <c r="CK107" s="42"/>
      <c r="CL107" s="42"/>
      <c r="CM107" s="42"/>
      <c r="CN107" s="42"/>
      <c r="CO107" s="42"/>
      <c r="CP107" s="42"/>
      <c r="CQ107" s="42"/>
      <c r="CR107" s="42"/>
      <c r="CS107" s="42"/>
      <c r="CT107" s="42"/>
      <c r="CU107" s="42"/>
      <c r="CV107" s="42"/>
      <c r="CW107" s="42"/>
      <c r="CX107" s="151"/>
      <c r="CY107" s="151"/>
      <c r="CZ107" s="151"/>
      <c r="DA107" s="152"/>
      <c r="DB107" s="39"/>
    </row>
    <row r="108" spans="2:106" ht="11.25" customHeight="1" x14ac:dyDescent="0.2">
      <c r="B108" s="43"/>
      <c r="C108" s="42"/>
      <c r="D108" s="42" t="s">
        <v>222</v>
      </c>
      <c r="E108" s="42"/>
      <c r="F108" s="42"/>
      <c r="G108" s="42" t="s">
        <v>228</v>
      </c>
      <c r="H108" s="42"/>
      <c r="I108" s="42"/>
      <c r="J108" s="42"/>
      <c r="K108" s="42" t="s">
        <v>186</v>
      </c>
      <c r="L108" s="42"/>
      <c r="M108" s="42"/>
      <c r="N108" s="42"/>
      <c r="O108" s="42"/>
      <c r="P108" s="42"/>
      <c r="Q108" s="42"/>
      <c r="R108" s="42"/>
      <c r="S108" s="42"/>
      <c r="T108" s="42"/>
      <c r="U108" s="42"/>
      <c r="V108" s="42"/>
      <c r="W108" s="42"/>
      <c r="X108" s="42"/>
      <c r="Y108" s="42"/>
      <c r="Z108" s="42"/>
      <c r="AA108" s="42"/>
      <c r="AB108" s="42"/>
      <c r="AC108" s="42"/>
      <c r="AD108" s="42"/>
      <c r="AE108" s="42"/>
      <c r="AF108" s="42"/>
      <c r="AG108" s="42"/>
      <c r="AH108" s="42"/>
      <c r="AI108" s="42"/>
      <c r="AJ108" s="42"/>
      <c r="AK108" s="42"/>
      <c r="AL108" s="42"/>
      <c r="AM108" s="42"/>
      <c r="AN108" s="42"/>
      <c r="AO108" s="42"/>
      <c r="AP108" s="42"/>
      <c r="AQ108" s="42"/>
      <c r="AR108" s="42"/>
      <c r="AS108" s="42"/>
      <c r="AT108" s="42"/>
      <c r="AU108" s="42"/>
      <c r="AV108" s="42"/>
      <c r="AW108" s="42"/>
      <c r="AX108" s="42"/>
      <c r="AY108" s="42"/>
      <c r="AZ108" s="42"/>
      <c r="BA108" s="42"/>
      <c r="BB108" s="42"/>
      <c r="BC108" s="42"/>
      <c r="BD108" s="42"/>
      <c r="BE108" s="42"/>
      <c r="BF108" s="42"/>
      <c r="BG108" s="42"/>
      <c r="BH108" s="42"/>
      <c r="BI108" s="42"/>
      <c r="BJ108" s="42"/>
      <c r="BK108" s="42"/>
      <c r="BL108" s="42"/>
      <c r="BM108" s="42"/>
      <c r="BN108" s="42"/>
      <c r="BO108" s="42"/>
      <c r="BP108" s="42"/>
      <c r="BQ108" s="42"/>
      <c r="BR108" s="42"/>
      <c r="BS108" s="42"/>
      <c r="BT108" s="42"/>
      <c r="BU108" s="42"/>
      <c r="BV108" s="42"/>
      <c r="BW108" s="42"/>
      <c r="BX108" s="42"/>
      <c r="BY108" s="42"/>
      <c r="BZ108" s="42"/>
      <c r="CA108" s="42"/>
      <c r="CB108" s="42"/>
      <c r="CC108" s="42"/>
      <c r="CD108" s="42"/>
      <c r="CE108" s="42"/>
      <c r="CF108" s="42"/>
      <c r="CG108" s="42"/>
      <c r="CH108" s="42"/>
      <c r="CI108" s="42"/>
      <c r="CJ108" s="42"/>
      <c r="CK108" s="42"/>
      <c r="CL108" s="42"/>
      <c r="CM108" s="42"/>
      <c r="CN108" s="42"/>
      <c r="CO108" s="42"/>
      <c r="CP108" s="42"/>
      <c r="CQ108" s="42"/>
      <c r="CR108" s="42"/>
      <c r="CS108" s="42"/>
      <c r="CT108" s="42"/>
      <c r="CU108" s="42"/>
      <c r="CV108" s="42"/>
      <c r="CW108" s="42"/>
      <c r="CX108" s="151"/>
      <c r="CY108" s="151"/>
      <c r="CZ108" s="151"/>
      <c r="DA108" s="152"/>
      <c r="DB108" s="39"/>
    </row>
    <row r="109" spans="2:106" ht="11.25" customHeight="1" x14ac:dyDescent="0.2">
      <c r="B109" s="43"/>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c r="AY109" s="42"/>
      <c r="AZ109" s="42"/>
      <c r="BA109" s="42"/>
      <c r="BB109" s="42"/>
      <c r="BC109" s="42"/>
      <c r="BD109" s="42"/>
      <c r="BE109" s="42"/>
      <c r="BF109" s="42"/>
      <c r="BG109" s="42"/>
      <c r="BH109" s="42"/>
      <c r="BI109" s="42"/>
      <c r="BJ109" s="42"/>
      <c r="BK109" s="42"/>
      <c r="BL109" s="42"/>
      <c r="BM109" s="42"/>
      <c r="BN109" s="42"/>
      <c r="BO109" s="42"/>
      <c r="BP109" s="42"/>
      <c r="BQ109" s="42"/>
      <c r="BR109" s="42"/>
      <c r="BS109" s="42"/>
      <c r="BT109" s="42"/>
      <c r="BU109" s="42"/>
      <c r="BV109" s="42"/>
      <c r="BW109" s="42"/>
      <c r="BX109" s="42"/>
      <c r="BY109" s="42"/>
      <c r="BZ109" s="42"/>
      <c r="CA109" s="42"/>
      <c r="CB109" s="42"/>
      <c r="CC109" s="42"/>
      <c r="CD109" s="42"/>
      <c r="CE109" s="42"/>
      <c r="CF109" s="42"/>
      <c r="CG109" s="42"/>
      <c r="CH109" s="42"/>
      <c r="CI109" s="42"/>
      <c r="CJ109" s="42"/>
      <c r="CK109" s="42"/>
      <c r="CL109" s="42"/>
      <c r="CM109" s="42"/>
      <c r="CN109" s="42"/>
      <c r="CO109" s="42"/>
      <c r="CP109" s="42"/>
      <c r="CQ109" s="42"/>
      <c r="CR109" s="42"/>
      <c r="CS109" s="42"/>
      <c r="CT109" s="42"/>
      <c r="CU109" s="42"/>
      <c r="CV109" s="42"/>
      <c r="CW109" s="42"/>
      <c r="CX109" s="151"/>
      <c r="CY109" s="151"/>
      <c r="CZ109" s="151"/>
      <c r="DA109" s="152"/>
      <c r="DB109" s="39"/>
    </row>
    <row r="110" spans="2:106" ht="11.25" customHeight="1" x14ac:dyDescent="0.2">
      <c r="B110" s="43"/>
      <c r="C110" s="42"/>
      <c r="D110" s="42"/>
      <c r="E110" s="42"/>
      <c r="F110" s="42"/>
      <c r="G110" s="42"/>
      <c r="H110" s="42" t="s">
        <v>216</v>
      </c>
      <c r="I110" s="42"/>
      <c r="J110" s="42"/>
      <c r="K110" s="42"/>
      <c r="L110" s="42"/>
      <c r="M110" s="42"/>
      <c r="N110" s="42"/>
      <c r="O110" s="42" t="s">
        <v>206</v>
      </c>
      <c r="P110" s="42"/>
      <c r="Q110" s="42" t="str">
        <f>TEXT(TRUNC(CY106,0),"#,##0")</f>
        <v>600</v>
      </c>
      <c r="R110" s="42"/>
      <c r="S110" s="42"/>
      <c r="T110" s="42"/>
      <c r="U110" s="42"/>
      <c r="V110" s="42"/>
      <c r="W110" s="42"/>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42"/>
      <c r="BJ110" s="42"/>
      <c r="BK110" s="42"/>
      <c r="BL110" s="42"/>
      <c r="BM110" s="42"/>
      <c r="BN110" s="42"/>
      <c r="BO110" s="42"/>
      <c r="BP110" s="42"/>
      <c r="BQ110" s="42"/>
      <c r="BR110" s="42"/>
      <c r="BS110" s="42"/>
      <c r="BT110" s="42"/>
      <c r="BU110" s="42"/>
      <c r="BV110" s="42"/>
      <c r="BW110" s="42"/>
      <c r="BX110" s="42"/>
      <c r="BY110" s="42"/>
      <c r="BZ110" s="42"/>
      <c r="CA110" s="42"/>
      <c r="CB110" s="42"/>
      <c r="CC110" s="42"/>
      <c r="CD110" s="42"/>
      <c r="CE110" s="42"/>
      <c r="CF110" s="42"/>
      <c r="CG110" s="42"/>
      <c r="CH110" s="42"/>
      <c r="CI110" s="42"/>
      <c r="CJ110" s="42"/>
      <c r="CK110" s="42"/>
      <c r="CL110" s="42"/>
      <c r="CM110" s="42"/>
      <c r="CN110" s="42"/>
      <c r="CO110" s="42"/>
      <c r="CP110" s="42"/>
      <c r="CQ110" s="42"/>
      <c r="CR110" s="42"/>
      <c r="CS110" s="42"/>
      <c r="CT110" s="42"/>
      <c r="CU110" s="42"/>
      <c r="CV110" s="42"/>
      <c r="CW110" s="42"/>
      <c r="CX110" s="151"/>
      <c r="CY110" s="151"/>
      <c r="CZ110" s="151"/>
      <c r="DA110" s="152"/>
      <c r="DB110" s="39"/>
    </row>
    <row r="111" spans="2:106" ht="11.25" customHeight="1" x14ac:dyDescent="0.2">
      <c r="B111" s="43"/>
      <c r="C111" s="42"/>
      <c r="D111" s="42"/>
      <c r="E111" s="42"/>
      <c r="F111" s="42"/>
      <c r="G111" s="42"/>
      <c r="H111" s="42" t="s">
        <v>213</v>
      </c>
      <c r="I111" s="42"/>
      <c r="J111" s="42"/>
      <c r="K111" s="42"/>
      <c r="L111" s="42"/>
      <c r="M111" s="42"/>
      <c r="N111" s="42"/>
      <c r="O111" s="42" t="s">
        <v>206</v>
      </c>
      <c r="P111" s="42"/>
      <c r="Q111" s="42" t="str">
        <f>TEXT(TRUNC(CZ102,0),"#,##0")</f>
        <v>12,000</v>
      </c>
      <c r="R111" s="42"/>
      <c r="S111" s="42"/>
      <c r="T111" s="42"/>
      <c r="U111" s="42"/>
      <c r="V111" s="42"/>
      <c r="W111" s="42"/>
      <c r="X111" s="42"/>
      <c r="Y111" s="42"/>
      <c r="Z111" s="42"/>
      <c r="AA111" s="42"/>
      <c r="AB111" s="42"/>
      <c r="AC111" s="42"/>
      <c r="AD111" s="42"/>
      <c r="AE111" s="42"/>
      <c r="AF111" s="42"/>
      <c r="AG111" s="42"/>
      <c r="AH111" s="42"/>
      <c r="AI111" s="42"/>
      <c r="AJ111" s="42"/>
      <c r="AK111" s="42"/>
      <c r="AL111" s="42"/>
      <c r="AM111" s="42"/>
      <c r="AN111" s="42"/>
      <c r="AO111" s="42"/>
      <c r="AP111" s="42"/>
      <c r="AQ111" s="42"/>
      <c r="AR111" s="42"/>
      <c r="AS111" s="42"/>
      <c r="AT111" s="42"/>
      <c r="AU111" s="42"/>
      <c r="AV111" s="42"/>
      <c r="AW111" s="42"/>
      <c r="AX111" s="42"/>
      <c r="AY111" s="42"/>
      <c r="AZ111" s="42"/>
      <c r="BA111" s="42"/>
      <c r="BB111" s="42"/>
      <c r="BC111" s="42"/>
      <c r="BD111" s="42"/>
      <c r="BE111" s="42"/>
      <c r="BF111" s="42"/>
      <c r="BG111" s="42"/>
      <c r="BH111" s="42"/>
      <c r="BI111" s="42"/>
      <c r="BJ111" s="42"/>
      <c r="BK111" s="42"/>
      <c r="BL111" s="42"/>
      <c r="BM111" s="42"/>
      <c r="BN111" s="42"/>
      <c r="BO111" s="42"/>
      <c r="BP111" s="42"/>
      <c r="BQ111" s="42"/>
      <c r="BR111" s="42"/>
      <c r="BS111" s="42"/>
      <c r="BT111" s="42"/>
      <c r="BU111" s="42"/>
      <c r="BV111" s="42"/>
      <c r="BW111" s="42"/>
      <c r="BX111" s="42"/>
      <c r="BY111" s="42"/>
      <c r="BZ111" s="42"/>
      <c r="CA111" s="42"/>
      <c r="CB111" s="42"/>
      <c r="CC111" s="42"/>
      <c r="CD111" s="42"/>
      <c r="CE111" s="42"/>
      <c r="CF111" s="42"/>
      <c r="CG111" s="42"/>
      <c r="CH111" s="42"/>
      <c r="CI111" s="42"/>
      <c r="CJ111" s="42"/>
      <c r="CK111" s="42"/>
      <c r="CL111" s="42"/>
      <c r="CM111" s="42"/>
      <c r="CN111" s="42"/>
      <c r="CO111" s="42"/>
      <c r="CP111" s="42"/>
      <c r="CQ111" s="42"/>
      <c r="CR111" s="42"/>
      <c r="CS111" s="42"/>
      <c r="CT111" s="42"/>
      <c r="CU111" s="42"/>
      <c r="CV111" s="42"/>
      <c r="CW111" s="42"/>
      <c r="CX111" s="151"/>
      <c r="CY111" s="151"/>
      <c r="CZ111" s="151"/>
      <c r="DA111" s="152"/>
      <c r="DB111" s="39"/>
    </row>
    <row r="112" spans="2:106" ht="11.25" customHeight="1" x14ac:dyDescent="0.2">
      <c r="B112" s="43"/>
      <c r="C112" s="42"/>
      <c r="D112" s="42"/>
      <c r="E112" s="42"/>
      <c r="F112" s="42"/>
      <c r="G112" s="42"/>
      <c r="H112" s="42" t="s">
        <v>204</v>
      </c>
      <c r="I112" s="42"/>
      <c r="J112" s="42"/>
      <c r="K112" s="42"/>
      <c r="L112" s="42" t="s">
        <v>187</v>
      </c>
      <c r="M112" s="42"/>
      <c r="N112" s="42"/>
      <c r="O112" s="42" t="s">
        <v>206</v>
      </c>
      <c r="P112" s="42"/>
      <c r="Q112" s="42"/>
      <c r="R112" s="42"/>
      <c r="S112" s="42"/>
      <c r="T112" s="42"/>
      <c r="U112" s="42"/>
      <c r="V112" s="42"/>
      <c r="W112" s="42"/>
      <c r="X112" s="42"/>
      <c r="Y112" s="42"/>
      <c r="Z112" s="42"/>
      <c r="AA112" s="42"/>
      <c r="AB112" s="42"/>
      <c r="AC112" s="42"/>
      <c r="AD112" s="42"/>
      <c r="AE112" s="42"/>
      <c r="AF112" s="42"/>
      <c r="AG112" s="42"/>
      <c r="AH112" s="42"/>
      <c r="AI112" s="42"/>
      <c r="AJ112" s="42"/>
      <c r="AK112" s="42"/>
      <c r="AL112" s="42"/>
      <c r="AM112" s="42"/>
      <c r="AN112" s="42"/>
      <c r="AO112" s="42"/>
      <c r="AP112" s="42"/>
      <c r="AQ112" s="42"/>
      <c r="AR112" s="42"/>
      <c r="AS112" s="42"/>
      <c r="AT112" s="42"/>
      <c r="AU112" s="42"/>
      <c r="AV112" s="42"/>
      <c r="AW112" s="42"/>
      <c r="AX112" s="42"/>
      <c r="AY112" s="42"/>
      <c r="AZ112" s="42"/>
      <c r="BA112" s="42"/>
      <c r="BB112" s="42"/>
      <c r="BC112" s="42"/>
      <c r="BD112" s="42"/>
      <c r="BE112" s="42"/>
      <c r="BF112" s="42"/>
      <c r="BG112" s="42"/>
      <c r="BH112" s="42"/>
      <c r="BI112" s="42"/>
      <c r="BJ112" s="42"/>
      <c r="BK112" s="42"/>
      <c r="BL112" s="42"/>
      <c r="BM112" s="42"/>
      <c r="BN112" s="42"/>
      <c r="BO112" s="42"/>
      <c r="BP112" s="42"/>
      <c r="BQ112" s="42"/>
      <c r="BR112" s="42"/>
      <c r="BS112" s="42"/>
      <c r="BT112" s="42"/>
      <c r="BU112" s="42"/>
      <c r="BV112" s="42"/>
      <c r="BW112" s="42"/>
      <c r="BX112" s="42"/>
      <c r="BY112" s="42"/>
      <c r="BZ112" s="42"/>
      <c r="CA112" s="42"/>
      <c r="CB112" s="42"/>
      <c r="CC112" s="42"/>
      <c r="CD112" s="42"/>
      <c r="CE112" s="42"/>
      <c r="CF112" s="42"/>
      <c r="CG112" s="42"/>
      <c r="CH112" s="42"/>
      <c r="CI112" s="42"/>
      <c r="CJ112" s="42"/>
      <c r="CK112" s="42"/>
      <c r="CL112" s="42"/>
      <c r="CM112" s="42"/>
      <c r="CN112" s="42"/>
      <c r="CO112" s="42"/>
      <c r="CP112" s="42"/>
      <c r="CQ112" s="42"/>
      <c r="CR112" s="42"/>
      <c r="CS112" s="42"/>
      <c r="CT112" s="42"/>
      <c r="CU112" s="42"/>
      <c r="CV112" s="42"/>
      <c r="CW112" s="42"/>
      <c r="CX112" s="151"/>
      <c r="CY112" s="151"/>
      <c r="CZ112" s="151"/>
      <c r="DA112" s="152"/>
      <c r="DB112" s="39"/>
    </row>
    <row r="113" spans="2:106" ht="11.25" customHeight="1" x14ac:dyDescent="0.2">
      <c r="B113" s="43"/>
      <c r="C113" s="42"/>
      <c r="D113" s="42"/>
      <c r="E113" s="42"/>
      <c r="F113" s="42"/>
      <c r="G113" s="42"/>
      <c r="H113" s="42"/>
      <c r="I113" s="42"/>
      <c r="J113" s="42" t="s">
        <v>186</v>
      </c>
      <c r="K113" s="42"/>
      <c r="L113" s="42"/>
      <c r="M113" s="42"/>
      <c r="N113" s="42"/>
      <c r="O113" s="42" t="s">
        <v>206</v>
      </c>
      <c r="P113" s="42"/>
      <c r="Q113" s="42"/>
      <c r="R113" s="42" t="str">
        <f>TEXT(Q110+Q111,"#,##0")</f>
        <v>12,600</v>
      </c>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c r="BB113" s="42"/>
      <c r="BC113" s="42"/>
      <c r="BD113" s="42"/>
      <c r="BE113" s="42"/>
      <c r="BF113" s="42"/>
      <c r="BG113" s="42"/>
      <c r="BH113" s="42"/>
      <c r="BI113" s="42"/>
      <c r="BJ113" s="42"/>
      <c r="BK113" s="42"/>
      <c r="BL113" s="42"/>
      <c r="BM113" s="42"/>
      <c r="BN113" s="42"/>
      <c r="BO113" s="42"/>
      <c r="BP113" s="42"/>
      <c r="BQ113" s="42"/>
      <c r="BR113" s="42"/>
      <c r="BS113" s="42"/>
      <c r="BT113" s="42"/>
      <c r="BU113" s="42"/>
      <c r="BV113" s="42"/>
      <c r="BW113" s="42"/>
      <c r="BX113" s="42"/>
      <c r="BY113" s="42"/>
      <c r="BZ113" s="42"/>
      <c r="CA113" s="42"/>
      <c r="CB113" s="42"/>
      <c r="CC113" s="42"/>
      <c r="CD113" s="42"/>
      <c r="CE113" s="42"/>
      <c r="CF113" s="42"/>
      <c r="CG113" s="42"/>
      <c r="CH113" s="42"/>
      <c r="CI113" s="42"/>
      <c r="CJ113" s="42"/>
      <c r="CK113" s="42"/>
      <c r="CL113" s="42"/>
      <c r="CM113" s="42"/>
      <c r="CN113" s="42"/>
      <c r="CO113" s="42"/>
      <c r="CP113" s="42"/>
      <c r="CQ113" s="42"/>
      <c r="CR113" s="42"/>
      <c r="CS113" s="42"/>
      <c r="CT113" s="42"/>
      <c r="CU113" s="42"/>
      <c r="CV113" s="42"/>
      <c r="CW113" s="42"/>
      <c r="CX113" s="153">
        <f>CY113+CZ113+DA113</f>
        <v>12600</v>
      </c>
      <c r="CY113" s="151" t="str">
        <f>TEXT(Q110,"#,##0")</f>
        <v>600</v>
      </c>
      <c r="CZ113" s="151" t="str">
        <f>TEXT(Q111,"#,##0")</f>
        <v>12,000</v>
      </c>
      <c r="DA113" s="152"/>
      <c r="DB113" s="39"/>
    </row>
    <row r="114" spans="2:106" ht="11.25" customHeight="1" x14ac:dyDescent="0.2">
      <c r="B114" s="41"/>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40"/>
      <c r="AH114" s="40"/>
      <c r="AI114" s="40"/>
      <c r="AJ114" s="40"/>
      <c r="AK114" s="40"/>
      <c r="AL114" s="40"/>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c r="CX114" s="154"/>
      <c r="CY114" s="154"/>
      <c r="CZ114" s="154"/>
      <c r="DA114" s="155"/>
      <c r="DB114" s="39"/>
    </row>
    <row r="115" spans="2:106" x14ac:dyDescent="0.2">
      <c r="B115" s="32"/>
      <c r="C115" s="32"/>
      <c r="D115" s="32"/>
      <c r="E115" s="32"/>
      <c r="F115" s="32"/>
    </row>
  </sheetData>
  <mergeCells count="2">
    <mergeCell ref="B1:DA2"/>
    <mergeCell ref="B3:CW3"/>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70" orientation="portrait" r:id="rId1"/>
  <rowBreaks count="1" manualBreakCount="1">
    <brk id="90" min="1" max="10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B1:AC36"/>
  <sheetViews>
    <sheetView view="pageBreakPreview" zoomScaleNormal="100" zoomScaleSheetLayoutView="100" workbookViewId="0">
      <pane ySplit="3" topLeftCell="A4" activePane="bottomLeft" state="frozen"/>
      <selection activeCell="B32" sqref="B32:AQ32"/>
      <selection pane="bottomLeft" activeCell="B1" sqref="B1:I2"/>
    </sheetView>
  </sheetViews>
  <sheetFormatPr defaultColWidth="9" defaultRowHeight="12.75" x14ac:dyDescent="0.2"/>
  <cols>
    <col min="1" max="1" width="0.625" style="31" customWidth="1"/>
    <col min="2" max="2" width="6.25" style="31" customWidth="1"/>
    <col min="3" max="3" width="32.75" style="31" customWidth="1"/>
    <col min="4" max="4" width="28.625" style="31" customWidth="1"/>
    <col min="5" max="5" width="9" style="31" customWidth="1"/>
    <col min="6" max="9" width="20.625" style="31" customWidth="1"/>
    <col min="10" max="16384" width="9" style="31"/>
  </cols>
  <sheetData>
    <row r="1" spans="2:29" ht="24.95" customHeight="1" x14ac:dyDescent="0.2">
      <c r="B1" s="629" t="s">
        <v>717</v>
      </c>
      <c r="C1" s="629"/>
      <c r="D1" s="629"/>
      <c r="E1" s="629"/>
      <c r="F1" s="629"/>
      <c r="G1" s="629"/>
      <c r="H1" s="629"/>
      <c r="I1" s="629"/>
    </row>
    <row r="2" spans="2:29" ht="9.9499999999999993" customHeight="1" x14ac:dyDescent="0.2">
      <c r="B2" s="630"/>
      <c r="C2" s="630"/>
      <c r="D2" s="630"/>
      <c r="E2" s="630"/>
      <c r="F2" s="630"/>
      <c r="G2" s="630"/>
      <c r="H2" s="630"/>
      <c r="I2" s="630"/>
    </row>
    <row r="3" spans="2:29" ht="30.75" customHeight="1" x14ac:dyDescent="0.2">
      <c r="B3" s="135" t="s">
        <v>226</v>
      </c>
      <c r="C3" s="136" t="s">
        <v>140</v>
      </c>
      <c r="D3" s="136" t="s">
        <v>139</v>
      </c>
      <c r="E3" s="136" t="s">
        <v>183</v>
      </c>
      <c r="F3" s="136" t="s">
        <v>126</v>
      </c>
      <c r="G3" s="136" t="s">
        <v>216</v>
      </c>
      <c r="H3" s="136" t="s">
        <v>213</v>
      </c>
      <c r="I3" s="137" t="s">
        <v>144</v>
      </c>
      <c r="Z3" s="31" t="s">
        <v>125</v>
      </c>
      <c r="AA3" s="31" t="s">
        <v>134</v>
      </c>
      <c r="AB3" s="31" t="s">
        <v>138</v>
      </c>
      <c r="AC3" s="31" t="s">
        <v>137</v>
      </c>
    </row>
    <row r="4" spans="2:29" ht="19.7" customHeight="1" x14ac:dyDescent="0.2">
      <c r="B4" s="138" t="s">
        <v>212</v>
      </c>
      <c r="C4" s="139" t="s">
        <v>272</v>
      </c>
      <c r="D4" s="139" t="s">
        <v>65</v>
      </c>
      <c r="E4" s="140" t="s">
        <v>234</v>
      </c>
      <c r="F4" s="141">
        <f>G4+H4+I4</f>
        <v>49044</v>
      </c>
      <c r="G4" s="141">
        <f>기계경비_공통!AA4</f>
        <v>36248</v>
      </c>
      <c r="H4" s="141">
        <f>기계경비_공통!AB4</f>
        <v>10920</v>
      </c>
      <c r="I4" s="142">
        <f>기계경비_공통!AC4</f>
        <v>1876</v>
      </c>
      <c r="Z4" s="33">
        <v>46893</v>
      </c>
      <c r="AA4" s="33">
        <v>34803</v>
      </c>
      <c r="AB4" s="33">
        <v>10214</v>
      </c>
      <c r="AC4" s="33">
        <v>1876</v>
      </c>
    </row>
    <row r="5" spans="2:29" ht="19.7" customHeight="1" x14ac:dyDescent="0.2">
      <c r="B5" s="138">
        <v>2</v>
      </c>
      <c r="C5" s="139" t="s">
        <v>129</v>
      </c>
      <c r="D5" s="139" t="s">
        <v>145</v>
      </c>
      <c r="E5" s="140" t="s">
        <v>234</v>
      </c>
      <c r="F5" s="141">
        <f>G5+H5+I5</f>
        <v>2779</v>
      </c>
      <c r="G5" s="141">
        <f>기계경비_공통!AA10</f>
        <v>0</v>
      </c>
      <c r="H5" s="141">
        <f>기계경비_공통!AB10</f>
        <v>2535</v>
      </c>
      <c r="I5" s="142">
        <f>기계경비_공통!AC10</f>
        <v>244</v>
      </c>
      <c r="Z5" s="33">
        <v>2615</v>
      </c>
      <c r="AB5" s="33">
        <v>2371</v>
      </c>
      <c r="AC5" s="33">
        <v>244</v>
      </c>
    </row>
    <row r="6" spans="2:29" ht="19.7" customHeight="1" x14ac:dyDescent="0.2">
      <c r="B6" s="671" t="s">
        <v>225</v>
      </c>
      <c r="C6" s="672" t="s">
        <v>280</v>
      </c>
      <c r="D6" s="672" t="s">
        <v>159</v>
      </c>
      <c r="E6" s="673" t="s">
        <v>234</v>
      </c>
      <c r="F6" s="674">
        <f>G6+H6+I6</f>
        <v>77854</v>
      </c>
      <c r="G6" s="674">
        <f>기계경비_공통!AA15</f>
        <v>49778</v>
      </c>
      <c r="H6" s="674">
        <f>기계경비_공통!AB15</f>
        <v>18606</v>
      </c>
      <c r="I6" s="675">
        <f>기계경비_공통!AC15</f>
        <v>9470</v>
      </c>
      <c r="Z6" s="33">
        <v>74810</v>
      </c>
      <c r="AA6" s="33">
        <v>48741</v>
      </c>
      <c r="AB6" s="33">
        <v>16599</v>
      </c>
      <c r="AC6" s="33">
        <v>9470</v>
      </c>
    </row>
    <row r="7" spans="2:29" ht="19.5" customHeight="1" x14ac:dyDescent="0.2">
      <c r="B7" s="678"/>
      <c r="C7" s="676"/>
      <c r="D7" s="676"/>
      <c r="E7" s="676"/>
      <c r="F7" s="676"/>
      <c r="G7" s="676"/>
      <c r="H7" s="676"/>
      <c r="I7" s="679"/>
    </row>
    <row r="8" spans="2:29" ht="19.5" customHeight="1" x14ac:dyDescent="0.2">
      <c r="B8" s="680"/>
      <c r="C8" s="677"/>
      <c r="D8" s="677"/>
      <c r="E8" s="677"/>
      <c r="F8" s="677"/>
      <c r="G8" s="677"/>
      <c r="H8" s="677"/>
      <c r="I8" s="681"/>
    </row>
    <row r="9" spans="2:29" ht="19.5" customHeight="1" x14ac:dyDescent="0.2">
      <c r="B9" s="680"/>
      <c r="C9" s="677"/>
      <c r="D9" s="677"/>
      <c r="E9" s="677"/>
      <c r="F9" s="677"/>
      <c r="G9" s="677"/>
      <c r="H9" s="677"/>
      <c r="I9" s="681"/>
    </row>
    <row r="10" spans="2:29" ht="19.5" customHeight="1" x14ac:dyDescent="0.2">
      <c r="B10" s="680"/>
      <c r="C10" s="677"/>
      <c r="D10" s="677"/>
      <c r="E10" s="677"/>
      <c r="F10" s="677"/>
      <c r="G10" s="677"/>
      <c r="H10" s="677"/>
      <c r="I10" s="681"/>
    </row>
    <row r="11" spans="2:29" ht="19.5" customHeight="1" x14ac:dyDescent="0.2">
      <c r="B11" s="680"/>
      <c r="C11" s="677"/>
      <c r="D11" s="677"/>
      <c r="E11" s="677"/>
      <c r="F11" s="677"/>
      <c r="G11" s="677"/>
      <c r="H11" s="677"/>
      <c r="I11" s="681"/>
    </row>
    <row r="12" spans="2:29" ht="19.5" customHeight="1" x14ac:dyDescent="0.2">
      <c r="B12" s="680"/>
      <c r="C12" s="677"/>
      <c r="D12" s="677"/>
      <c r="E12" s="677"/>
      <c r="F12" s="677"/>
      <c r="G12" s="677"/>
      <c r="H12" s="677"/>
      <c r="I12" s="681"/>
    </row>
    <row r="13" spans="2:29" ht="19.5" customHeight="1" x14ac:dyDescent="0.2">
      <c r="B13" s="680"/>
      <c r="C13" s="677"/>
      <c r="D13" s="677"/>
      <c r="E13" s="677"/>
      <c r="F13" s="677"/>
      <c r="G13" s="677"/>
      <c r="H13" s="677"/>
      <c r="I13" s="681"/>
    </row>
    <row r="14" spans="2:29" ht="19.5" customHeight="1" x14ac:dyDescent="0.2">
      <c r="B14" s="680"/>
      <c r="C14" s="677"/>
      <c r="D14" s="677"/>
      <c r="E14" s="677"/>
      <c r="F14" s="677"/>
      <c r="G14" s="677"/>
      <c r="H14" s="677"/>
      <c r="I14" s="681"/>
    </row>
    <row r="15" spans="2:29" ht="19.5" customHeight="1" x14ac:dyDescent="0.2">
      <c r="B15" s="680"/>
      <c r="C15" s="677"/>
      <c r="D15" s="677"/>
      <c r="E15" s="677"/>
      <c r="F15" s="677"/>
      <c r="G15" s="677"/>
      <c r="H15" s="677"/>
      <c r="I15" s="681"/>
    </row>
    <row r="16" spans="2:29" ht="19.5" customHeight="1" x14ac:dyDescent="0.2">
      <c r="B16" s="680"/>
      <c r="C16" s="677"/>
      <c r="D16" s="677"/>
      <c r="E16" s="677"/>
      <c r="F16" s="677"/>
      <c r="G16" s="677"/>
      <c r="H16" s="677"/>
      <c r="I16" s="681"/>
    </row>
    <row r="17" spans="2:9" ht="19.5" customHeight="1" x14ac:dyDescent="0.2">
      <c r="B17" s="680"/>
      <c r="C17" s="677"/>
      <c r="D17" s="677"/>
      <c r="E17" s="677"/>
      <c r="F17" s="677"/>
      <c r="G17" s="677"/>
      <c r="H17" s="677"/>
      <c r="I17" s="681"/>
    </row>
    <row r="18" spans="2:9" ht="19.5" customHeight="1" x14ac:dyDescent="0.2">
      <c r="B18" s="680"/>
      <c r="C18" s="677"/>
      <c r="D18" s="677"/>
      <c r="E18" s="677"/>
      <c r="F18" s="677"/>
      <c r="G18" s="677"/>
      <c r="H18" s="677"/>
      <c r="I18" s="681"/>
    </row>
    <row r="19" spans="2:9" ht="19.5" customHeight="1" x14ac:dyDescent="0.2">
      <c r="B19" s="680"/>
      <c r="C19" s="677"/>
      <c r="D19" s="677"/>
      <c r="E19" s="677"/>
      <c r="F19" s="677"/>
      <c r="G19" s="677"/>
      <c r="H19" s="677"/>
      <c r="I19" s="681"/>
    </row>
    <row r="20" spans="2:9" ht="19.5" customHeight="1" x14ac:dyDescent="0.2">
      <c r="B20" s="680"/>
      <c r="C20" s="677"/>
      <c r="D20" s="677"/>
      <c r="E20" s="677"/>
      <c r="F20" s="677"/>
      <c r="G20" s="677"/>
      <c r="H20" s="677"/>
      <c r="I20" s="681"/>
    </row>
    <row r="21" spans="2:9" ht="19.5" customHeight="1" x14ac:dyDescent="0.2">
      <c r="B21" s="680"/>
      <c r="C21" s="677"/>
      <c r="D21" s="677"/>
      <c r="E21" s="677"/>
      <c r="F21" s="677"/>
      <c r="G21" s="677"/>
      <c r="H21" s="677"/>
      <c r="I21" s="681"/>
    </row>
    <row r="22" spans="2:9" ht="19.5" customHeight="1" x14ac:dyDescent="0.2">
      <c r="B22" s="680"/>
      <c r="C22" s="677"/>
      <c r="D22" s="677"/>
      <c r="E22" s="677"/>
      <c r="F22" s="677"/>
      <c r="G22" s="677"/>
      <c r="H22" s="677"/>
      <c r="I22" s="681"/>
    </row>
    <row r="23" spans="2:9" ht="19.5" customHeight="1" x14ac:dyDescent="0.2">
      <c r="B23" s="680"/>
      <c r="C23" s="677"/>
      <c r="D23" s="677"/>
      <c r="E23" s="677"/>
      <c r="F23" s="677"/>
      <c r="G23" s="677"/>
      <c r="H23" s="677"/>
      <c r="I23" s="681"/>
    </row>
    <row r="24" spans="2:9" ht="19.5" customHeight="1" x14ac:dyDescent="0.2">
      <c r="B24" s="680"/>
      <c r="C24" s="677"/>
      <c r="D24" s="677"/>
      <c r="E24" s="677"/>
      <c r="F24" s="677"/>
      <c r="G24" s="677"/>
      <c r="H24" s="677"/>
      <c r="I24" s="681"/>
    </row>
    <row r="25" spans="2:9" ht="19.5" customHeight="1" x14ac:dyDescent="0.2">
      <c r="B25" s="680"/>
      <c r="C25" s="677"/>
      <c r="D25" s="677"/>
      <c r="E25" s="677"/>
      <c r="F25" s="677"/>
      <c r="G25" s="677"/>
      <c r="H25" s="677"/>
      <c r="I25" s="681"/>
    </row>
    <row r="26" spans="2:9" ht="19.5" customHeight="1" x14ac:dyDescent="0.2">
      <c r="B26" s="680"/>
      <c r="C26" s="677"/>
      <c r="D26" s="677"/>
      <c r="E26" s="677"/>
      <c r="F26" s="677"/>
      <c r="G26" s="677"/>
      <c r="H26" s="677"/>
      <c r="I26" s="681"/>
    </row>
    <row r="27" spans="2:9" ht="19.5" customHeight="1" x14ac:dyDescent="0.2">
      <c r="B27" s="680"/>
      <c r="C27" s="677"/>
      <c r="D27" s="677"/>
      <c r="E27" s="677"/>
      <c r="F27" s="677"/>
      <c r="G27" s="677"/>
      <c r="H27" s="677"/>
      <c r="I27" s="681"/>
    </row>
    <row r="28" spans="2:9" ht="19.5" customHeight="1" x14ac:dyDescent="0.2">
      <c r="B28" s="680"/>
      <c r="C28" s="677"/>
      <c r="D28" s="677"/>
      <c r="E28" s="677"/>
      <c r="F28" s="677"/>
      <c r="G28" s="677"/>
      <c r="H28" s="677"/>
      <c r="I28" s="681"/>
    </row>
    <row r="29" spans="2:9" ht="19.5" customHeight="1" x14ac:dyDescent="0.2">
      <c r="B29" s="680"/>
      <c r="C29" s="677"/>
      <c r="D29" s="677"/>
      <c r="E29" s="677"/>
      <c r="F29" s="677"/>
      <c r="G29" s="677"/>
      <c r="H29" s="677"/>
      <c r="I29" s="681"/>
    </row>
    <row r="30" spans="2:9" ht="19.5" customHeight="1" x14ac:dyDescent="0.2">
      <c r="B30" s="680"/>
      <c r="C30" s="677"/>
      <c r="D30" s="677"/>
      <c r="E30" s="677"/>
      <c r="F30" s="677"/>
      <c r="G30" s="677"/>
      <c r="H30" s="677"/>
      <c r="I30" s="681"/>
    </row>
    <row r="31" spans="2:9" ht="19.5" customHeight="1" x14ac:dyDescent="0.2">
      <c r="B31" s="680"/>
      <c r="C31" s="677"/>
      <c r="D31" s="677"/>
      <c r="E31" s="677"/>
      <c r="F31" s="677"/>
      <c r="G31" s="677"/>
      <c r="H31" s="677"/>
      <c r="I31" s="681"/>
    </row>
    <row r="32" spans="2:9" s="431" customFormat="1" ht="19.5" customHeight="1" x14ac:dyDescent="0.2">
      <c r="B32" s="680"/>
      <c r="C32" s="677"/>
      <c r="D32" s="677"/>
      <c r="E32" s="677"/>
      <c r="F32" s="677"/>
      <c r="G32" s="677"/>
      <c r="H32" s="677"/>
      <c r="I32" s="681"/>
    </row>
    <row r="33" spans="2:9" s="431" customFormat="1" ht="19.5" customHeight="1" x14ac:dyDescent="0.2">
      <c r="B33" s="680"/>
      <c r="C33" s="677"/>
      <c r="D33" s="677"/>
      <c r="E33" s="677"/>
      <c r="F33" s="677"/>
      <c r="G33" s="677"/>
      <c r="H33" s="677"/>
      <c r="I33" s="681"/>
    </row>
    <row r="34" spans="2:9" s="431" customFormat="1" ht="19.5" customHeight="1" x14ac:dyDescent="0.2">
      <c r="B34" s="680"/>
      <c r="C34" s="677"/>
      <c r="D34" s="677"/>
      <c r="E34" s="677"/>
      <c r="F34" s="677"/>
      <c r="G34" s="677"/>
      <c r="H34" s="677"/>
      <c r="I34" s="681"/>
    </row>
    <row r="35" spans="2:9" s="431" customFormat="1" ht="19.5" customHeight="1" x14ac:dyDescent="0.2">
      <c r="B35" s="680"/>
      <c r="C35" s="677"/>
      <c r="D35" s="677"/>
      <c r="E35" s="677"/>
      <c r="F35" s="677"/>
      <c r="G35" s="677"/>
      <c r="H35" s="677"/>
      <c r="I35" s="681"/>
    </row>
    <row r="36" spans="2:9" s="431" customFormat="1" ht="19.5" customHeight="1" x14ac:dyDescent="0.2">
      <c r="B36" s="682"/>
      <c r="C36" s="683"/>
      <c r="D36" s="683"/>
      <c r="E36" s="683"/>
      <c r="F36" s="683"/>
      <c r="G36" s="683"/>
      <c r="H36" s="683"/>
      <c r="I36" s="684"/>
    </row>
  </sheetData>
  <mergeCells count="1">
    <mergeCell ref="B1:I2"/>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72"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B1:AD208"/>
  <sheetViews>
    <sheetView view="pageBreakPreview" zoomScaleNormal="100" zoomScaleSheetLayoutView="100" workbookViewId="0">
      <pane ySplit="3" topLeftCell="A4" activePane="bottomLeft" state="frozen"/>
      <selection activeCell="B1" sqref="B1:I2"/>
      <selection pane="bottomLeft" activeCell="B1" sqref="B1:I2"/>
    </sheetView>
  </sheetViews>
  <sheetFormatPr defaultColWidth="9" defaultRowHeight="12.75" x14ac:dyDescent="0.2"/>
  <cols>
    <col min="1" max="1" width="0.625" style="31" customWidth="1"/>
    <col min="2" max="2" width="32.75" style="31" customWidth="1"/>
    <col min="3" max="3" width="28.625" style="31" customWidth="1"/>
    <col min="4" max="24" width="1.75" style="31" customWidth="1"/>
    <col min="25" max="25" width="5.375" style="31" customWidth="1"/>
    <col min="26" max="30" width="10.625" style="31" customWidth="1"/>
    <col min="31" max="16384" width="9" style="31"/>
  </cols>
  <sheetData>
    <row r="1" spans="2:30" ht="24.95" customHeight="1" x14ac:dyDescent="0.2">
      <c r="B1" s="629" t="s">
        <v>717</v>
      </c>
      <c r="C1" s="629"/>
      <c r="D1" s="629"/>
      <c r="E1" s="629"/>
      <c r="F1" s="629"/>
      <c r="G1" s="629"/>
      <c r="H1" s="629"/>
      <c r="I1" s="629"/>
      <c r="J1" s="629"/>
      <c r="K1" s="629"/>
      <c r="L1" s="629"/>
      <c r="M1" s="629"/>
      <c r="N1" s="629"/>
      <c r="O1" s="629"/>
      <c r="P1" s="629"/>
      <c r="Q1" s="629"/>
      <c r="R1" s="629"/>
      <c r="S1" s="629"/>
      <c r="T1" s="629"/>
      <c r="U1" s="629"/>
      <c r="V1" s="629"/>
      <c r="W1" s="629"/>
      <c r="X1" s="629"/>
      <c r="Y1" s="629"/>
      <c r="Z1" s="629"/>
      <c r="AA1" s="629"/>
      <c r="AB1" s="629"/>
      <c r="AC1" s="629"/>
      <c r="AD1" s="629"/>
    </row>
    <row r="2" spans="2:30" ht="9.9499999999999993" customHeight="1" x14ac:dyDescent="0.2">
      <c r="B2" s="630"/>
      <c r="C2" s="630"/>
      <c r="D2" s="630"/>
      <c r="E2" s="630"/>
      <c r="F2" s="630"/>
      <c r="G2" s="630"/>
      <c r="H2" s="630"/>
      <c r="I2" s="630"/>
      <c r="J2" s="630"/>
      <c r="K2" s="630"/>
      <c r="L2" s="630"/>
      <c r="M2" s="630"/>
      <c r="N2" s="630"/>
      <c r="O2" s="630"/>
      <c r="P2" s="630"/>
      <c r="Q2" s="630"/>
      <c r="R2" s="630"/>
      <c r="S2" s="630"/>
      <c r="T2" s="630"/>
      <c r="U2" s="630"/>
      <c r="V2" s="630"/>
      <c r="W2" s="630"/>
      <c r="X2" s="630"/>
      <c r="Y2" s="630"/>
      <c r="Z2" s="630"/>
      <c r="AA2" s="630"/>
      <c r="AB2" s="630"/>
      <c r="AC2" s="630"/>
      <c r="AD2" s="630"/>
    </row>
    <row r="3" spans="2:30" ht="30.75" customHeight="1" x14ac:dyDescent="0.2">
      <c r="B3" s="73" t="s">
        <v>153</v>
      </c>
      <c r="C3" s="74" t="s">
        <v>165</v>
      </c>
      <c r="D3" s="633" t="s">
        <v>68</v>
      </c>
      <c r="E3" s="633"/>
      <c r="F3" s="633"/>
      <c r="G3" s="633"/>
      <c r="H3" s="633"/>
      <c r="I3" s="633"/>
      <c r="J3" s="633"/>
      <c r="K3" s="633"/>
      <c r="L3" s="633"/>
      <c r="M3" s="633"/>
      <c r="N3" s="633"/>
      <c r="O3" s="633"/>
      <c r="P3" s="633"/>
      <c r="Q3" s="633"/>
      <c r="R3" s="633"/>
      <c r="S3" s="633"/>
      <c r="T3" s="633"/>
      <c r="U3" s="633"/>
      <c r="V3" s="633"/>
      <c r="W3" s="633"/>
      <c r="X3" s="633"/>
      <c r="Y3" s="633"/>
      <c r="Z3" s="75" t="s">
        <v>126</v>
      </c>
      <c r="AA3" s="74" t="s">
        <v>216</v>
      </c>
      <c r="AB3" s="74" t="s">
        <v>213</v>
      </c>
      <c r="AC3" s="74" t="s">
        <v>144</v>
      </c>
      <c r="AD3" s="76" t="s">
        <v>135</v>
      </c>
    </row>
    <row r="4" spans="2:30" ht="19.5" customHeight="1" x14ac:dyDescent="0.2">
      <c r="B4" s="77" t="s">
        <v>164</v>
      </c>
      <c r="C4" s="78" t="s">
        <v>65</v>
      </c>
      <c r="D4" s="79"/>
      <c r="E4" s="79"/>
      <c r="F4" s="79"/>
      <c r="G4" s="79"/>
      <c r="H4" s="79"/>
      <c r="I4" s="79"/>
      <c r="J4" s="79"/>
      <c r="K4" s="79"/>
      <c r="L4" s="79"/>
      <c r="M4" s="79"/>
      <c r="N4" s="79"/>
      <c r="O4" s="79"/>
      <c r="P4" s="79"/>
      <c r="Q4" s="79"/>
      <c r="R4" s="79"/>
      <c r="S4" s="79"/>
      <c r="T4" s="79"/>
      <c r="U4" s="79"/>
      <c r="V4" s="79"/>
      <c r="W4" s="79"/>
      <c r="X4" s="79"/>
      <c r="Y4" s="79"/>
      <c r="Z4" s="80">
        <f>AA4+AB4+AC4</f>
        <v>49044</v>
      </c>
      <c r="AA4" s="81">
        <f>TRUNC(AA5+AA6+AA7+AA8)</f>
        <v>36248</v>
      </c>
      <c r="AB4" s="81">
        <f>TRUNC(AB5+AB6+AB7+AB8)</f>
        <v>10920</v>
      </c>
      <c r="AC4" s="81">
        <f>TRUNC(AC5+AC6+AC7+AC8)</f>
        <v>1876</v>
      </c>
      <c r="AD4" s="82"/>
    </row>
    <row r="5" spans="2:30" ht="19.5" customHeight="1" x14ac:dyDescent="0.2">
      <c r="B5" s="83" t="s">
        <v>592</v>
      </c>
      <c r="C5" s="84" t="s">
        <v>217</v>
      </c>
      <c r="D5" s="634">
        <v>2954000</v>
      </c>
      <c r="E5" s="634"/>
      <c r="F5" s="634"/>
      <c r="G5" s="634"/>
      <c r="H5" s="634"/>
      <c r="I5" s="634" t="s">
        <v>268</v>
      </c>
      <c r="J5" s="634"/>
      <c r="K5" s="634">
        <v>6354</v>
      </c>
      <c r="L5" s="634"/>
      <c r="M5" s="634"/>
      <c r="N5" s="79" t="s">
        <v>198</v>
      </c>
      <c r="O5" s="634" t="s">
        <v>160</v>
      </c>
      <c r="P5" s="634"/>
      <c r="Q5" s="634"/>
      <c r="R5" s="79"/>
      <c r="S5" s="79"/>
      <c r="T5" s="79"/>
      <c r="U5" s="79"/>
      <c r="V5" s="79"/>
      <c r="W5" s="79"/>
      <c r="X5" s="79"/>
      <c r="Y5" s="79"/>
      <c r="Z5" s="80">
        <f>AA5+AB5+AC5</f>
        <v>1876.9</v>
      </c>
      <c r="AA5" s="85"/>
      <c r="AB5" s="85"/>
      <c r="AC5" s="134">
        <f>TRUNC(D5*K5*0.0000001,1)</f>
        <v>1876.9</v>
      </c>
      <c r="AD5" s="86" t="s">
        <v>166</v>
      </c>
    </row>
    <row r="6" spans="2:30" ht="19.5" customHeight="1" x14ac:dyDescent="0.2">
      <c r="B6" s="83" t="s">
        <v>284</v>
      </c>
      <c r="C6" s="84" t="s">
        <v>219</v>
      </c>
      <c r="D6" s="635">
        <v>5.6</v>
      </c>
      <c r="E6" s="634"/>
      <c r="F6" s="634"/>
      <c r="G6" s="634"/>
      <c r="H6" s="79" t="s">
        <v>224</v>
      </c>
      <c r="I6" s="79" t="s">
        <v>198</v>
      </c>
      <c r="J6" s="634">
        <f>기계경비적용기준_공통!K7</f>
        <v>1625</v>
      </c>
      <c r="K6" s="634"/>
      <c r="L6" s="634"/>
      <c r="M6" s="634"/>
      <c r="N6" s="79"/>
      <c r="O6" s="79"/>
      <c r="P6" s="79"/>
      <c r="Q6" s="79"/>
      <c r="R6" s="79"/>
      <c r="S6" s="79"/>
      <c r="T6" s="79"/>
      <c r="U6" s="79"/>
      <c r="V6" s="79"/>
      <c r="W6" s="79"/>
      <c r="X6" s="79"/>
      <c r="Y6" s="79"/>
      <c r="Z6" s="80">
        <f>AA6+AB6+AC6</f>
        <v>9100</v>
      </c>
      <c r="AA6" s="85"/>
      <c r="AB6" s="134">
        <f>TRUNC(D6*J6,1)</f>
        <v>9100</v>
      </c>
      <c r="AC6" s="85"/>
      <c r="AD6" s="86" t="s">
        <v>217</v>
      </c>
    </row>
    <row r="7" spans="2:30" ht="19.5" customHeight="1" x14ac:dyDescent="0.2">
      <c r="B7" s="83" t="s">
        <v>146</v>
      </c>
      <c r="C7" s="84" t="s">
        <v>148</v>
      </c>
      <c r="D7" s="635">
        <v>20</v>
      </c>
      <c r="E7" s="634"/>
      <c r="F7" s="634"/>
      <c r="G7" s="634"/>
      <c r="H7" s="79" t="s">
        <v>210</v>
      </c>
      <c r="I7" s="79" t="s">
        <v>198</v>
      </c>
      <c r="J7" s="634">
        <f>AB6</f>
        <v>9100</v>
      </c>
      <c r="K7" s="634"/>
      <c r="L7" s="634"/>
      <c r="M7" s="634"/>
      <c r="N7" s="79"/>
      <c r="O7" s="79"/>
      <c r="P7" s="79"/>
      <c r="Q7" s="79"/>
      <c r="R7" s="79"/>
      <c r="S7" s="79"/>
      <c r="T7" s="79"/>
      <c r="U7" s="79"/>
      <c r="V7" s="79"/>
      <c r="W7" s="79"/>
      <c r="X7" s="79"/>
      <c r="Y7" s="79"/>
      <c r="Z7" s="80">
        <f>AA7+AB7+AC7</f>
        <v>1820</v>
      </c>
      <c r="AA7" s="85"/>
      <c r="AB7" s="85">
        <f>TRUNC(D7/100*J7,1)</f>
        <v>1820</v>
      </c>
      <c r="AC7" s="85"/>
      <c r="AD7" s="86" t="s">
        <v>217</v>
      </c>
    </row>
    <row r="8" spans="2:30" ht="19.5" customHeight="1" x14ac:dyDescent="0.2">
      <c r="B8" s="83" t="s">
        <v>124</v>
      </c>
      <c r="C8" s="84" t="s">
        <v>217</v>
      </c>
      <c r="D8" s="636">
        <v>1</v>
      </c>
      <c r="E8" s="634"/>
      <c r="F8" s="634"/>
      <c r="G8" s="79" t="s">
        <v>199</v>
      </c>
      <c r="H8" s="79" t="s">
        <v>198</v>
      </c>
      <c r="I8" s="634">
        <f>노임단가!E11</f>
        <v>173995</v>
      </c>
      <c r="J8" s="634"/>
      <c r="K8" s="634"/>
      <c r="L8" s="634"/>
      <c r="M8" s="79" t="s">
        <v>198</v>
      </c>
      <c r="N8" s="634" t="s">
        <v>16</v>
      </c>
      <c r="O8" s="634"/>
      <c r="P8" s="634"/>
      <c r="Q8" s="634"/>
      <c r="R8" s="634"/>
      <c r="S8" s="634"/>
      <c r="T8" s="634"/>
      <c r="U8" s="634"/>
      <c r="V8" s="634"/>
      <c r="W8" s="79"/>
      <c r="X8" s="79"/>
      <c r="Y8" s="79"/>
      <c r="Z8" s="80">
        <f>AA8+AB8+AC8</f>
        <v>36248</v>
      </c>
      <c r="AA8" s="134">
        <f>TRUNC(D8*I8*기계경비적용기준_공통!E21,0)</f>
        <v>36248</v>
      </c>
      <c r="AB8" s="85"/>
      <c r="AC8" s="85"/>
      <c r="AD8" s="86" t="s">
        <v>217</v>
      </c>
    </row>
    <row r="9" spans="2:30" ht="19.5" customHeight="1" x14ac:dyDescent="0.2">
      <c r="B9" s="83" t="s">
        <v>217</v>
      </c>
      <c r="C9" s="84" t="s">
        <v>217</v>
      </c>
      <c r="D9" s="79"/>
      <c r="E9" s="79"/>
      <c r="F9" s="79"/>
      <c r="G9" s="79"/>
      <c r="H9" s="79"/>
      <c r="I9" s="79"/>
      <c r="J9" s="79"/>
      <c r="K9" s="79"/>
      <c r="L9" s="79"/>
      <c r="M9" s="79"/>
      <c r="N9" s="79"/>
      <c r="O9" s="79"/>
      <c r="P9" s="79"/>
      <c r="Q9" s="79"/>
      <c r="R9" s="79"/>
      <c r="S9" s="79"/>
      <c r="T9" s="79"/>
      <c r="U9" s="79"/>
      <c r="V9" s="79"/>
      <c r="W9" s="79"/>
      <c r="X9" s="79"/>
      <c r="Y9" s="79"/>
      <c r="Z9" s="87"/>
      <c r="AA9" s="88"/>
      <c r="AB9" s="88"/>
      <c r="AC9" s="88"/>
      <c r="AD9" s="86" t="s">
        <v>217</v>
      </c>
    </row>
    <row r="10" spans="2:30" ht="19.5" customHeight="1" x14ac:dyDescent="0.2">
      <c r="B10" s="77" t="s">
        <v>67</v>
      </c>
      <c r="C10" s="78" t="s">
        <v>145</v>
      </c>
      <c r="D10" s="79"/>
      <c r="E10" s="79"/>
      <c r="F10" s="79"/>
      <c r="G10" s="79"/>
      <c r="H10" s="79"/>
      <c r="I10" s="79"/>
      <c r="J10" s="79"/>
      <c r="K10" s="79"/>
      <c r="L10" s="79"/>
      <c r="M10" s="79"/>
      <c r="N10" s="79"/>
      <c r="O10" s="79"/>
      <c r="P10" s="79"/>
      <c r="Q10" s="79"/>
      <c r="R10" s="79"/>
      <c r="S10" s="79"/>
      <c r="T10" s="79"/>
      <c r="U10" s="79"/>
      <c r="V10" s="79"/>
      <c r="W10" s="79"/>
      <c r="X10" s="79"/>
      <c r="Y10" s="79"/>
      <c r="Z10" s="80">
        <f>AA10+AB10+AC10</f>
        <v>2779</v>
      </c>
      <c r="AA10" s="81">
        <f>TRUNC(AA11+AA12+AA13)</f>
        <v>0</v>
      </c>
      <c r="AB10" s="81">
        <f>TRUNC(AB11+AB12+AB13)</f>
        <v>2535</v>
      </c>
      <c r="AC10" s="81">
        <f>TRUNC(AC11+AC12+AC13)</f>
        <v>244</v>
      </c>
      <c r="AD10" s="82"/>
    </row>
    <row r="11" spans="2:30" ht="19.5" customHeight="1" x14ac:dyDescent="0.2">
      <c r="B11" s="83" t="s">
        <v>163</v>
      </c>
      <c r="C11" s="84" t="s">
        <v>217</v>
      </c>
      <c r="D11" s="634">
        <v>875000</v>
      </c>
      <c r="E11" s="634"/>
      <c r="F11" s="634"/>
      <c r="G11" s="634"/>
      <c r="H11" s="634"/>
      <c r="I11" s="634" t="s">
        <v>268</v>
      </c>
      <c r="J11" s="634"/>
      <c r="K11" s="634">
        <v>2799</v>
      </c>
      <c r="L11" s="634"/>
      <c r="M11" s="634"/>
      <c r="N11" s="79" t="s">
        <v>198</v>
      </c>
      <c r="O11" s="634" t="s">
        <v>160</v>
      </c>
      <c r="P11" s="634"/>
      <c r="Q11" s="634"/>
      <c r="R11" s="79"/>
      <c r="S11" s="79"/>
      <c r="T11" s="79"/>
      <c r="U11" s="79"/>
      <c r="V11" s="79"/>
      <c r="W11" s="79"/>
      <c r="X11" s="79"/>
      <c r="Y11" s="79"/>
      <c r="Z11" s="80">
        <f>AA11+AB11+AC11</f>
        <v>244.9</v>
      </c>
      <c r="AA11" s="85"/>
      <c r="AB11" s="85"/>
      <c r="AC11" s="85">
        <f>TRUNC(D11*K11*0.0000001,1)</f>
        <v>244.9</v>
      </c>
      <c r="AD11" s="86" t="s">
        <v>166</v>
      </c>
    </row>
    <row r="12" spans="2:30" ht="19.5" customHeight="1" x14ac:dyDescent="0.2">
      <c r="B12" s="83" t="s">
        <v>284</v>
      </c>
      <c r="C12" s="84" t="s">
        <v>219</v>
      </c>
      <c r="D12" s="635">
        <v>1.3</v>
      </c>
      <c r="E12" s="634"/>
      <c r="F12" s="634"/>
      <c r="G12" s="634"/>
      <c r="H12" s="79" t="s">
        <v>224</v>
      </c>
      <c r="I12" s="79" t="s">
        <v>198</v>
      </c>
      <c r="J12" s="634">
        <f>기계경비적용기준_공통!K7</f>
        <v>1625</v>
      </c>
      <c r="K12" s="634"/>
      <c r="L12" s="634"/>
      <c r="M12" s="634"/>
      <c r="N12" s="79"/>
      <c r="O12" s="79"/>
      <c r="P12" s="79"/>
      <c r="Q12" s="79"/>
      <c r="R12" s="79"/>
      <c r="S12" s="79"/>
      <c r="T12" s="79"/>
      <c r="U12" s="79"/>
      <c r="V12" s="79"/>
      <c r="W12" s="79"/>
      <c r="X12" s="79"/>
      <c r="Y12" s="79"/>
      <c r="Z12" s="80">
        <f>AA12+AB12+AC12</f>
        <v>2112.5</v>
      </c>
      <c r="AA12" s="85"/>
      <c r="AB12" s="134">
        <f>TRUNC(D12*J12,1)</f>
        <v>2112.5</v>
      </c>
      <c r="AC12" s="85"/>
      <c r="AD12" s="86" t="s">
        <v>217</v>
      </c>
    </row>
    <row r="13" spans="2:30" ht="19.5" customHeight="1" x14ac:dyDescent="0.2">
      <c r="B13" s="83" t="s">
        <v>162</v>
      </c>
      <c r="C13" s="84" t="s">
        <v>148</v>
      </c>
      <c r="D13" s="635">
        <v>20</v>
      </c>
      <c r="E13" s="634"/>
      <c r="F13" s="634"/>
      <c r="G13" s="634"/>
      <c r="H13" s="79" t="s">
        <v>210</v>
      </c>
      <c r="I13" s="79" t="s">
        <v>198</v>
      </c>
      <c r="J13" s="634">
        <f>AB12</f>
        <v>2112.5</v>
      </c>
      <c r="K13" s="634"/>
      <c r="L13" s="634"/>
      <c r="M13" s="634"/>
      <c r="N13" s="79"/>
      <c r="O13" s="79"/>
      <c r="P13" s="79"/>
      <c r="Q13" s="79"/>
      <c r="R13" s="79"/>
      <c r="S13" s="79"/>
      <c r="T13" s="79"/>
      <c r="U13" s="79"/>
      <c r="V13" s="79"/>
      <c r="W13" s="79"/>
      <c r="X13" s="79"/>
      <c r="Y13" s="79"/>
      <c r="Z13" s="80">
        <f>AA13+AB13+AC13</f>
        <v>422.5</v>
      </c>
      <c r="AA13" s="85"/>
      <c r="AB13" s="134">
        <f>TRUNC(D13/100*J13,1)</f>
        <v>422.5</v>
      </c>
      <c r="AC13" s="85"/>
      <c r="AD13" s="86" t="s">
        <v>217</v>
      </c>
    </row>
    <row r="14" spans="2:30" ht="19.5" customHeight="1" x14ac:dyDescent="0.2">
      <c r="B14" s="83" t="s">
        <v>217</v>
      </c>
      <c r="C14" s="84" t="s">
        <v>217</v>
      </c>
      <c r="D14" s="79"/>
      <c r="E14" s="79"/>
      <c r="F14" s="79"/>
      <c r="G14" s="79"/>
      <c r="H14" s="79"/>
      <c r="I14" s="79"/>
      <c r="J14" s="79"/>
      <c r="K14" s="79"/>
      <c r="L14" s="79"/>
      <c r="M14" s="79"/>
      <c r="N14" s="79"/>
      <c r="O14" s="79"/>
      <c r="P14" s="79"/>
      <c r="Q14" s="79"/>
      <c r="R14" s="79"/>
      <c r="S14" s="79"/>
      <c r="T14" s="79"/>
      <c r="U14" s="79"/>
      <c r="V14" s="79"/>
      <c r="W14" s="79"/>
      <c r="X14" s="79"/>
      <c r="Y14" s="79"/>
      <c r="Z14" s="87"/>
      <c r="AA14" s="88"/>
      <c r="AB14" s="88"/>
      <c r="AC14" s="88"/>
      <c r="AD14" s="86" t="s">
        <v>217</v>
      </c>
    </row>
    <row r="15" spans="2:30" ht="19.5" customHeight="1" x14ac:dyDescent="0.2">
      <c r="B15" s="77" t="s">
        <v>161</v>
      </c>
      <c r="C15" s="78" t="s">
        <v>159</v>
      </c>
      <c r="D15" s="79"/>
      <c r="E15" s="79"/>
      <c r="F15" s="79"/>
      <c r="G15" s="79"/>
      <c r="H15" s="79"/>
      <c r="I15" s="79"/>
      <c r="J15" s="79"/>
      <c r="K15" s="79"/>
      <c r="L15" s="79"/>
      <c r="M15" s="79"/>
      <c r="N15" s="79"/>
      <c r="O15" s="79"/>
      <c r="P15" s="79"/>
      <c r="Q15" s="79"/>
      <c r="R15" s="79"/>
      <c r="S15" s="79"/>
      <c r="T15" s="79"/>
      <c r="U15" s="79"/>
      <c r="V15" s="79"/>
      <c r="W15" s="79"/>
      <c r="X15" s="79"/>
      <c r="Y15" s="79"/>
      <c r="Z15" s="80">
        <f>AA15+AB15+AC15</f>
        <v>77854</v>
      </c>
      <c r="AA15" s="81">
        <f>TRUNC(AA16+AA17+AA18+AA19)</f>
        <v>49778</v>
      </c>
      <c r="AB15" s="81">
        <f>TRUNC(AB16+AB17+AB18+AB19)</f>
        <v>18606</v>
      </c>
      <c r="AC15" s="81">
        <f>TRUNC(AC16+AC17+AC18+AC19)</f>
        <v>9470</v>
      </c>
      <c r="AD15" s="82"/>
    </row>
    <row r="16" spans="2:30" ht="19.5" customHeight="1" x14ac:dyDescent="0.2">
      <c r="B16" s="83" t="s">
        <v>157</v>
      </c>
      <c r="C16" s="84" t="s">
        <v>217</v>
      </c>
      <c r="D16" s="634">
        <v>44820000</v>
      </c>
      <c r="E16" s="634"/>
      <c r="F16" s="634"/>
      <c r="G16" s="634"/>
      <c r="H16" s="634"/>
      <c r="I16" s="634" t="s">
        <v>268</v>
      </c>
      <c r="J16" s="634"/>
      <c r="K16" s="634">
        <v>2113</v>
      </c>
      <c r="L16" s="634"/>
      <c r="M16" s="634"/>
      <c r="N16" s="79" t="s">
        <v>198</v>
      </c>
      <c r="O16" s="634" t="s">
        <v>160</v>
      </c>
      <c r="P16" s="634"/>
      <c r="Q16" s="634"/>
      <c r="R16" s="79"/>
      <c r="S16" s="79"/>
      <c r="T16" s="79"/>
      <c r="U16" s="79"/>
      <c r="V16" s="79"/>
      <c r="W16" s="79"/>
      <c r="X16" s="79"/>
      <c r="Y16" s="79"/>
      <c r="Z16" s="80">
        <f>AA16+AB16+AC16</f>
        <v>9470.4</v>
      </c>
      <c r="AA16" s="85"/>
      <c r="AB16" s="85"/>
      <c r="AC16" s="134">
        <f>TRUNC(D16*K16*0.0000001,1)</f>
        <v>9470.4</v>
      </c>
      <c r="AD16" s="86" t="s">
        <v>166</v>
      </c>
    </row>
    <row r="17" spans="2:30" ht="19.5" customHeight="1" x14ac:dyDescent="0.2">
      <c r="B17" s="83" t="s">
        <v>284</v>
      </c>
      <c r="C17" s="84" t="s">
        <v>278</v>
      </c>
      <c r="D17" s="635">
        <v>9.3000000000000007</v>
      </c>
      <c r="E17" s="634"/>
      <c r="F17" s="634"/>
      <c r="G17" s="634"/>
      <c r="H17" s="79" t="s">
        <v>224</v>
      </c>
      <c r="I17" s="79" t="s">
        <v>198</v>
      </c>
      <c r="J17" s="634">
        <f>기계경비적용기준_공통!K8</f>
        <v>1539</v>
      </c>
      <c r="K17" s="634"/>
      <c r="L17" s="634"/>
      <c r="M17" s="634"/>
      <c r="N17" s="79"/>
      <c r="O17" s="79"/>
      <c r="P17" s="79"/>
      <c r="Q17" s="79"/>
      <c r="R17" s="79"/>
      <c r="S17" s="79"/>
      <c r="T17" s="79"/>
      <c r="U17" s="79"/>
      <c r="V17" s="79"/>
      <c r="W17" s="79"/>
      <c r="X17" s="79"/>
      <c r="Y17" s="79"/>
      <c r="Z17" s="80">
        <f>AA17+AB17+AC17</f>
        <v>14312.7</v>
      </c>
      <c r="AA17" s="85"/>
      <c r="AB17" s="134">
        <f>TRUNC(D17*J17,1)</f>
        <v>14312.7</v>
      </c>
      <c r="AC17" s="85"/>
      <c r="AD17" s="86" t="s">
        <v>217</v>
      </c>
    </row>
    <row r="18" spans="2:30" ht="19.5" customHeight="1" x14ac:dyDescent="0.2">
      <c r="B18" s="83" t="s">
        <v>146</v>
      </c>
      <c r="C18" s="84" t="s">
        <v>148</v>
      </c>
      <c r="D18" s="635">
        <v>30</v>
      </c>
      <c r="E18" s="634"/>
      <c r="F18" s="634"/>
      <c r="G18" s="634"/>
      <c r="H18" s="79" t="s">
        <v>210</v>
      </c>
      <c r="I18" s="79" t="s">
        <v>198</v>
      </c>
      <c r="J18" s="634">
        <f>AB17</f>
        <v>14312.7</v>
      </c>
      <c r="K18" s="634"/>
      <c r="L18" s="634"/>
      <c r="M18" s="634"/>
      <c r="N18" s="79"/>
      <c r="O18" s="79"/>
      <c r="P18" s="79"/>
      <c r="Q18" s="79"/>
      <c r="R18" s="79"/>
      <c r="S18" s="79"/>
      <c r="T18" s="79"/>
      <c r="U18" s="79"/>
      <c r="V18" s="79"/>
      <c r="W18" s="79"/>
      <c r="X18" s="79"/>
      <c r="Y18" s="79"/>
      <c r="Z18" s="80">
        <f>AA18+AB18+AC18</f>
        <v>4293.8</v>
      </c>
      <c r="AA18" s="85"/>
      <c r="AB18" s="134">
        <f>TRUNC(D18/100*J18,1)</f>
        <v>4293.8</v>
      </c>
      <c r="AC18" s="85"/>
      <c r="AD18" s="86" t="s">
        <v>217</v>
      </c>
    </row>
    <row r="19" spans="2:30" ht="19.5" customHeight="1" x14ac:dyDescent="0.2">
      <c r="B19" s="83" t="s">
        <v>122</v>
      </c>
      <c r="C19" s="84" t="s">
        <v>217</v>
      </c>
      <c r="D19" s="636">
        <v>1</v>
      </c>
      <c r="E19" s="634"/>
      <c r="F19" s="634"/>
      <c r="G19" s="79" t="s">
        <v>199</v>
      </c>
      <c r="H19" s="79" t="s">
        <v>198</v>
      </c>
      <c r="I19" s="634">
        <f>노임단가!E12</f>
        <v>238936</v>
      </c>
      <c r="J19" s="634"/>
      <c r="K19" s="634"/>
      <c r="L19" s="634"/>
      <c r="M19" s="79" t="s">
        <v>198</v>
      </c>
      <c r="N19" s="634" t="s">
        <v>16</v>
      </c>
      <c r="O19" s="634"/>
      <c r="P19" s="634"/>
      <c r="Q19" s="634"/>
      <c r="R19" s="634"/>
      <c r="S19" s="634"/>
      <c r="T19" s="634"/>
      <c r="U19" s="634"/>
      <c r="V19" s="634"/>
      <c r="W19" s="79"/>
      <c r="X19" s="79"/>
      <c r="Y19" s="79"/>
      <c r="Z19" s="80">
        <f>AA19+AB19+AC19</f>
        <v>49778</v>
      </c>
      <c r="AA19" s="134">
        <f>TRUNC(D19*I19*기계경비적용기준_공통!E21,0)</f>
        <v>49778</v>
      </c>
      <c r="AB19" s="85"/>
      <c r="AC19" s="85"/>
      <c r="AD19" s="86" t="s">
        <v>217</v>
      </c>
    </row>
    <row r="20" spans="2:30" ht="19.5" customHeight="1" x14ac:dyDescent="0.2">
      <c r="B20" s="685" t="s">
        <v>217</v>
      </c>
      <c r="C20" s="686" t="s">
        <v>217</v>
      </c>
      <c r="D20" s="687"/>
      <c r="E20" s="687"/>
      <c r="F20" s="687"/>
      <c r="G20" s="687"/>
      <c r="H20" s="687"/>
      <c r="I20" s="687"/>
      <c r="J20" s="687"/>
      <c r="K20" s="687"/>
      <c r="L20" s="687"/>
      <c r="M20" s="687"/>
      <c r="N20" s="687"/>
      <c r="O20" s="687"/>
      <c r="P20" s="687"/>
      <c r="Q20" s="687"/>
      <c r="R20" s="687"/>
      <c r="S20" s="687"/>
      <c r="T20" s="687"/>
      <c r="U20" s="687"/>
      <c r="V20" s="687"/>
      <c r="W20" s="687"/>
      <c r="X20" s="687"/>
      <c r="Y20" s="687"/>
      <c r="Z20" s="688"/>
      <c r="AA20" s="689"/>
      <c r="AB20" s="689"/>
      <c r="AC20" s="689"/>
      <c r="AD20" s="690" t="s">
        <v>217</v>
      </c>
    </row>
    <row r="21" spans="2:30" ht="19.5" customHeight="1" x14ac:dyDescent="0.2">
      <c r="B21" s="678"/>
      <c r="C21" s="676"/>
      <c r="D21" s="691"/>
      <c r="E21" s="692"/>
      <c r="F21" s="692"/>
      <c r="G21" s="692"/>
      <c r="H21" s="692"/>
      <c r="I21" s="692"/>
      <c r="J21" s="692"/>
      <c r="K21" s="692"/>
      <c r="L21" s="692"/>
      <c r="M21" s="692"/>
      <c r="N21" s="692"/>
      <c r="O21" s="692"/>
      <c r="P21" s="692"/>
      <c r="Q21" s="692"/>
      <c r="R21" s="692"/>
      <c r="S21" s="692"/>
      <c r="T21" s="692"/>
      <c r="U21" s="692"/>
      <c r="V21" s="692"/>
      <c r="W21" s="692"/>
      <c r="X21" s="692"/>
      <c r="Y21" s="693"/>
      <c r="Z21" s="676"/>
      <c r="AA21" s="676"/>
      <c r="AB21" s="676"/>
      <c r="AC21" s="676"/>
      <c r="AD21" s="679"/>
    </row>
    <row r="22" spans="2:30" ht="19.5" customHeight="1" x14ac:dyDescent="0.2">
      <c r="B22" s="680"/>
      <c r="C22" s="677"/>
      <c r="D22" s="694"/>
      <c r="E22" s="695"/>
      <c r="F22" s="695"/>
      <c r="G22" s="695"/>
      <c r="H22" s="695"/>
      <c r="I22" s="695"/>
      <c r="J22" s="695"/>
      <c r="K22" s="695"/>
      <c r="L22" s="695"/>
      <c r="M22" s="695"/>
      <c r="N22" s="695"/>
      <c r="O22" s="695"/>
      <c r="P22" s="695"/>
      <c r="Q22" s="695"/>
      <c r="R22" s="695"/>
      <c r="S22" s="695"/>
      <c r="T22" s="695"/>
      <c r="U22" s="695"/>
      <c r="V22" s="695"/>
      <c r="W22" s="695"/>
      <c r="X22" s="695"/>
      <c r="Y22" s="696"/>
      <c r="Z22" s="677"/>
      <c r="AA22" s="677"/>
      <c r="AB22" s="677"/>
      <c r="AC22" s="677"/>
      <c r="AD22" s="681"/>
    </row>
    <row r="23" spans="2:30" ht="19.5" customHeight="1" x14ac:dyDescent="0.2">
      <c r="B23" s="680"/>
      <c r="C23" s="677"/>
      <c r="D23" s="694"/>
      <c r="E23" s="695"/>
      <c r="F23" s="695"/>
      <c r="G23" s="695"/>
      <c r="H23" s="695"/>
      <c r="I23" s="695"/>
      <c r="J23" s="695"/>
      <c r="K23" s="695"/>
      <c r="L23" s="695"/>
      <c r="M23" s="695"/>
      <c r="N23" s="695"/>
      <c r="O23" s="695"/>
      <c r="P23" s="695"/>
      <c r="Q23" s="695"/>
      <c r="R23" s="695"/>
      <c r="S23" s="695"/>
      <c r="T23" s="695"/>
      <c r="U23" s="695"/>
      <c r="V23" s="695"/>
      <c r="W23" s="695"/>
      <c r="X23" s="695"/>
      <c r="Y23" s="696"/>
      <c r="Z23" s="677"/>
      <c r="AA23" s="677"/>
      <c r="AB23" s="677"/>
      <c r="AC23" s="677"/>
      <c r="AD23" s="681"/>
    </row>
    <row r="24" spans="2:30" ht="19.5" customHeight="1" x14ac:dyDescent="0.2">
      <c r="B24" s="680"/>
      <c r="C24" s="677"/>
      <c r="D24" s="694"/>
      <c r="E24" s="695"/>
      <c r="F24" s="695"/>
      <c r="G24" s="695"/>
      <c r="H24" s="695"/>
      <c r="I24" s="695"/>
      <c r="J24" s="695"/>
      <c r="K24" s="695"/>
      <c r="L24" s="695"/>
      <c r="M24" s="695"/>
      <c r="N24" s="695"/>
      <c r="O24" s="695"/>
      <c r="P24" s="695"/>
      <c r="Q24" s="695"/>
      <c r="R24" s="695"/>
      <c r="S24" s="695"/>
      <c r="T24" s="695"/>
      <c r="U24" s="695"/>
      <c r="V24" s="695"/>
      <c r="W24" s="695"/>
      <c r="X24" s="695"/>
      <c r="Y24" s="696"/>
      <c r="Z24" s="677"/>
      <c r="AA24" s="677"/>
      <c r="AB24" s="677"/>
      <c r="AC24" s="677"/>
      <c r="AD24" s="681"/>
    </row>
    <row r="25" spans="2:30" ht="19.5" customHeight="1" x14ac:dyDescent="0.2">
      <c r="B25" s="680"/>
      <c r="C25" s="677"/>
      <c r="D25" s="694"/>
      <c r="E25" s="695"/>
      <c r="F25" s="695"/>
      <c r="G25" s="695"/>
      <c r="H25" s="695"/>
      <c r="I25" s="695"/>
      <c r="J25" s="695"/>
      <c r="K25" s="695"/>
      <c r="L25" s="695"/>
      <c r="M25" s="695"/>
      <c r="N25" s="695"/>
      <c r="O25" s="695"/>
      <c r="P25" s="695"/>
      <c r="Q25" s="695"/>
      <c r="R25" s="695"/>
      <c r="S25" s="695"/>
      <c r="T25" s="695"/>
      <c r="U25" s="695"/>
      <c r="V25" s="695"/>
      <c r="W25" s="695"/>
      <c r="X25" s="695"/>
      <c r="Y25" s="696"/>
      <c r="Z25" s="677"/>
      <c r="AA25" s="677"/>
      <c r="AB25" s="677"/>
      <c r="AC25" s="677"/>
      <c r="AD25" s="681"/>
    </row>
    <row r="26" spans="2:30" ht="19.5" customHeight="1" x14ac:dyDescent="0.2">
      <c r="B26" s="680"/>
      <c r="C26" s="677"/>
      <c r="D26" s="694"/>
      <c r="E26" s="695"/>
      <c r="F26" s="695"/>
      <c r="G26" s="695"/>
      <c r="H26" s="695"/>
      <c r="I26" s="695"/>
      <c r="J26" s="695"/>
      <c r="K26" s="695"/>
      <c r="L26" s="695"/>
      <c r="M26" s="695"/>
      <c r="N26" s="695"/>
      <c r="O26" s="695"/>
      <c r="P26" s="695"/>
      <c r="Q26" s="695"/>
      <c r="R26" s="695"/>
      <c r="S26" s="695"/>
      <c r="T26" s="695"/>
      <c r="U26" s="695"/>
      <c r="V26" s="695"/>
      <c r="W26" s="695"/>
      <c r="X26" s="695"/>
      <c r="Y26" s="696"/>
      <c r="Z26" s="677"/>
      <c r="AA26" s="677"/>
      <c r="AB26" s="677"/>
      <c r="AC26" s="677"/>
      <c r="AD26" s="681"/>
    </row>
    <row r="27" spans="2:30" ht="19.5" customHeight="1" x14ac:dyDescent="0.2">
      <c r="B27" s="680"/>
      <c r="C27" s="677"/>
      <c r="D27" s="694"/>
      <c r="E27" s="695"/>
      <c r="F27" s="695"/>
      <c r="G27" s="695"/>
      <c r="H27" s="695"/>
      <c r="I27" s="695"/>
      <c r="J27" s="695"/>
      <c r="K27" s="695"/>
      <c r="L27" s="695"/>
      <c r="M27" s="695"/>
      <c r="N27" s="695"/>
      <c r="O27" s="695"/>
      <c r="P27" s="695"/>
      <c r="Q27" s="695"/>
      <c r="R27" s="695"/>
      <c r="S27" s="695"/>
      <c r="T27" s="695"/>
      <c r="U27" s="695"/>
      <c r="V27" s="695"/>
      <c r="W27" s="695"/>
      <c r="X27" s="695"/>
      <c r="Y27" s="696"/>
      <c r="Z27" s="677"/>
      <c r="AA27" s="677"/>
      <c r="AB27" s="677"/>
      <c r="AC27" s="677"/>
      <c r="AD27" s="681"/>
    </row>
    <row r="28" spans="2:30" ht="19.5" customHeight="1" x14ac:dyDescent="0.2">
      <c r="B28" s="680"/>
      <c r="C28" s="677"/>
      <c r="D28" s="694"/>
      <c r="E28" s="695"/>
      <c r="F28" s="695"/>
      <c r="G28" s="695"/>
      <c r="H28" s="695"/>
      <c r="I28" s="695"/>
      <c r="J28" s="695"/>
      <c r="K28" s="695"/>
      <c r="L28" s="695"/>
      <c r="M28" s="695"/>
      <c r="N28" s="695"/>
      <c r="O28" s="695"/>
      <c r="P28" s="695"/>
      <c r="Q28" s="695"/>
      <c r="R28" s="695"/>
      <c r="S28" s="695"/>
      <c r="T28" s="695"/>
      <c r="U28" s="695"/>
      <c r="V28" s="695"/>
      <c r="W28" s="695"/>
      <c r="X28" s="695"/>
      <c r="Y28" s="696"/>
      <c r="Z28" s="677"/>
      <c r="AA28" s="677"/>
      <c r="AB28" s="677"/>
      <c r="AC28" s="677"/>
      <c r="AD28" s="681"/>
    </row>
    <row r="29" spans="2:30" ht="19.5" customHeight="1" x14ac:dyDescent="0.2">
      <c r="B29" s="680"/>
      <c r="C29" s="677"/>
      <c r="D29" s="694"/>
      <c r="E29" s="695"/>
      <c r="F29" s="695"/>
      <c r="G29" s="695"/>
      <c r="H29" s="695"/>
      <c r="I29" s="695"/>
      <c r="J29" s="695"/>
      <c r="K29" s="695"/>
      <c r="L29" s="695"/>
      <c r="M29" s="695"/>
      <c r="N29" s="695"/>
      <c r="O29" s="695"/>
      <c r="P29" s="695"/>
      <c r="Q29" s="695"/>
      <c r="R29" s="695"/>
      <c r="S29" s="695"/>
      <c r="T29" s="695"/>
      <c r="U29" s="695"/>
      <c r="V29" s="695"/>
      <c r="W29" s="695"/>
      <c r="X29" s="695"/>
      <c r="Y29" s="696"/>
      <c r="Z29" s="677"/>
      <c r="AA29" s="677"/>
      <c r="AB29" s="677"/>
      <c r="AC29" s="677"/>
      <c r="AD29" s="681"/>
    </row>
    <row r="30" spans="2:30" ht="19.5" customHeight="1" x14ac:dyDescent="0.2">
      <c r="B30" s="680"/>
      <c r="C30" s="677"/>
      <c r="D30" s="694"/>
      <c r="E30" s="695"/>
      <c r="F30" s="695"/>
      <c r="G30" s="695"/>
      <c r="H30" s="695"/>
      <c r="I30" s="695"/>
      <c r="J30" s="695"/>
      <c r="K30" s="695"/>
      <c r="L30" s="695"/>
      <c r="M30" s="695"/>
      <c r="N30" s="695"/>
      <c r="O30" s="695"/>
      <c r="P30" s="695"/>
      <c r="Q30" s="695"/>
      <c r="R30" s="695"/>
      <c r="S30" s="695"/>
      <c r="T30" s="695"/>
      <c r="U30" s="695"/>
      <c r="V30" s="695"/>
      <c r="W30" s="695"/>
      <c r="X30" s="695"/>
      <c r="Y30" s="696"/>
      <c r="Z30" s="677"/>
      <c r="AA30" s="677"/>
      <c r="AB30" s="677"/>
      <c r="AC30" s="677"/>
      <c r="AD30" s="681"/>
    </row>
    <row r="31" spans="2:30" ht="19.5" customHeight="1" x14ac:dyDescent="0.2">
      <c r="B31" s="680"/>
      <c r="C31" s="677"/>
      <c r="D31" s="694"/>
      <c r="E31" s="695"/>
      <c r="F31" s="695"/>
      <c r="G31" s="695"/>
      <c r="H31" s="695"/>
      <c r="I31" s="695"/>
      <c r="J31" s="695"/>
      <c r="K31" s="695"/>
      <c r="L31" s="695"/>
      <c r="M31" s="695"/>
      <c r="N31" s="695"/>
      <c r="O31" s="695"/>
      <c r="P31" s="695"/>
      <c r="Q31" s="695"/>
      <c r="R31" s="695"/>
      <c r="S31" s="695"/>
      <c r="T31" s="695"/>
      <c r="U31" s="695"/>
      <c r="V31" s="695"/>
      <c r="W31" s="695"/>
      <c r="X31" s="695"/>
      <c r="Y31" s="696"/>
      <c r="Z31" s="677"/>
      <c r="AA31" s="677"/>
      <c r="AB31" s="677"/>
      <c r="AC31" s="677"/>
      <c r="AD31" s="681"/>
    </row>
    <row r="32" spans="2:30" ht="19.5" customHeight="1" x14ac:dyDescent="0.2">
      <c r="B32" s="680"/>
      <c r="C32" s="677"/>
      <c r="D32" s="694"/>
      <c r="E32" s="695"/>
      <c r="F32" s="695"/>
      <c r="G32" s="695"/>
      <c r="H32" s="695"/>
      <c r="I32" s="695"/>
      <c r="J32" s="695"/>
      <c r="K32" s="695"/>
      <c r="L32" s="695"/>
      <c r="M32" s="695"/>
      <c r="N32" s="695"/>
      <c r="O32" s="695"/>
      <c r="P32" s="695"/>
      <c r="Q32" s="695"/>
      <c r="R32" s="695"/>
      <c r="S32" s="695"/>
      <c r="T32" s="695"/>
      <c r="U32" s="695"/>
      <c r="V32" s="695"/>
      <c r="W32" s="695"/>
      <c r="X32" s="695"/>
      <c r="Y32" s="696"/>
      <c r="Z32" s="677"/>
      <c r="AA32" s="677"/>
      <c r="AB32" s="677"/>
      <c r="AC32" s="677"/>
      <c r="AD32" s="681"/>
    </row>
    <row r="33" spans="2:30" ht="19.5" customHeight="1" x14ac:dyDescent="0.2">
      <c r="B33" s="680"/>
      <c r="C33" s="677"/>
      <c r="D33" s="694"/>
      <c r="E33" s="695"/>
      <c r="F33" s="695"/>
      <c r="G33" s="695"/>
      <c r="H33" s="695"/>
      <c r="I33" s="695"/>
      <c r="J33" s="695"/>
      <c r="K33" s="695"/>
      <c r="L33" s="695"/>
      <c r="M33" s="695"/>
      <c r="N33" s="695"/>
      <c r="O33" s="695"/>
      <c r="P33" s="695"/>
      <c r="Q33" s="695"/>
      <c r="R33" s="695"/>
      <c r="S33" s="695"/>
      <c r="T33" s="695"/>
      <c r="U33" s="695"/>
      <c r="V33" s="695"/>
      <c r="W33" s="695"/>
      <c r="X33" s="695"/>
      <c r="Y33" s="696"/>
      <c r="Z33" s="677"/>
      <c r="AA33" s="677"/>
      <c r="AB33" s="677"/>
      <c r="AC33" s="677"/>
      <c r="AD33" s="681"/>
    </row>
    <row r="34" spans="2:30" ht="19.5" customHeight="1" x14ac:dyDescent="0.2">
      <c r="B34" s="680"/>
      <c r="C34" s="677"/>
      <c r="D34" s="694"/>
      <c r="E34" s="695"/>
      <c r="F34" s="695"/>
      <c r="G34" s="695"/>
      <c r="H34" s="695"/>
      <c r="I34" s="695"/>
      <c r="J34" s="695"/>
      <c r="K34" s="695"/>
      <c r="L34" s="695"/>
      <c r="M34" s="695"/>
      <c r="N34" s="695"/>
      <c r="O34" s="695"/>
      <c r="P34" s="695"/>
      <c r="Q34" s="695"/>
      <c r="R34" s="695"/>
      <c r="S34" s="695"/>
      <c r="T34" s="695"/>
      <c r="U34" s="695"/>
      <c r="V34" s="695"/>
      <c r="W34" s="695"/>
      <c r="X34" s="695"/>
      <c r="Y34" s="696"/>
      <c r="Z34" s="677"/>
      <c r="AA34" s="677"/>
      <c r="AB34" s="677"/>
      <c r="AC34" s="677"/>
      <c r="AD34" s="681"/>
    </row>
    <row r="35" spans="2:30" ht="19.5" customHeight="1" x14ac:dyDescent="0.2">
      <c r="B35" s="680"/>
      <c r="C35" s="677"/>
      <c r="D35" s="694"/>
      <c r="E35" s="695"/>
      <c r="F35" s="695"/>
      <c r="G35" s="695"/>
      <c r="H35" s="695"/>
      <c r="I35" s="695"/>
      <c r="J35" s="695"/>
      <c r="K35" s="695"/>
      <c r="L35" s="695"/>
      <c r="M35" s="695"/>
      <c r="N35" s="695"/>
      <c r="O35" s="695"/>
      <c r="P35" s="695"/>
      <c r="Q35" s="695"/>
      <c r="R35" s="695"/>
      <c r="S35" s="695"/>
      <c r="T35" s="695"/>
      <c r="U35" s="695"/>
      <c r="V35" s="695"/>
      <c r="W35" s="695"/>
      <c r="X35" s="695"/>
      <c r="Y35" s="696"/>
      <c r="Z35" s="677"/>
      <c r="AA35" s="677"/>
      <c r="AB35" s="677"/>
      <c r="AC35" s="677"/>
      <c r="AD35" s="681"/>
    </row>
    <row r="36" spans="2:30" ht="19.5" customHeight="1" x14ac:dyDescent="0.2">
      <c r="B36" s="682"/>
      <c r="C36" s="683"/>
      <c r="D36" s="697"/>
      <c r="E36" s="47"/>
      <c r="F36" s="47"/>
      <c r="G36" s="47"/>
      <c r="H36" s="47"/>
      <c r="I36" s="47"/>
      <c r="J36" s="47"/>
      <c r="K36" s="47"/>
      <c r="L36" s="47"/>
      <c r="M36" s="47"/>
      <c r="N36" s="47"/>
      <c r="O36" s="47"/>
      <c r="P36" s="47"/>
      <c r="Q36" s="47"/>
      <c r="R36" s="47"/>
      <c r="S36" s="47"/>
      <c r="T36" s="47"/>
      <c r="U36" s="47"/>
      <c r="V36" s="47"/>
      <c r="W36" s="47"/>
      <c r="X36" s="47"/>
      <c r="Y36" s="698"/>
      <c r="Z36" s="683"/>
      <c r="AA36" s="683"/>
      <c r="AB36" s="683"/>
      <c r="AC36" s="683"/>
      <c r="AD36" s="684"/>
    </row>
    <row r="37" spans="2:30" ht="19.5" customHeight="1" x14ac:dyDescent="0.2"/>
    <row r="38" spans="2:30" ht="19.5" customHeight="1" x14ac:dyDescent="0.2"/>
    <row r="39" spans="2:30" ht="19.5" customHeight="1" x14ac:dyDescent="0.2"/>
    <row r="40" spans="2:30" ht="19.5" customHeight="1" x14ac:dyDescent="0.2"/>
    <row r="41" spans="2:30" ht="19.5" customHeight="1" x14ac:dyDescent="0.2"/>
    <row r="42" spans="2:30" ht="19.5" customHeight="1" x14ac:dyDescent="0.2"/>
    <row r="43" spans="2:30" ht="19.5" customHeight="1" x14ac:dyDescent="0.2"/>
    <row r="44" spans="2:30" ht="19.5" customHeight="1" x14ac:dyDescent="0.2"/>
    <row r="45" spans="2:30" ht="19.5" customHeight="1" x14ac:dyDescent="0.2"/>
    <row r="46" spans="2:30" ht="19.5" customHeight="1" x14ac:dyDescent="0.2"/>
    <row r="47" spans="2:30" ht="19.5" customHeight="1" x14ac:dyDescent="0.2"/>
    <row r="48" spans="2:30" ht="19.5" customHeight="1" x14ac:dyDescent="0.2"/>
    <row r="49" ht="19.5" customHeight="1" x14ac:dyDescent="0.2"/>
    <row r="50" ht="19.5" customHeight="1" x14ac:dyDescent="0.2"/>
    <row r="51" ht="19.5" customHeight="1" x14ac:dyDescent="0.2"/>
    <row r="52" ht="19.5" customHeight="1" x14ac:dyDescent="0.2"/>
    <row r="53" ht="19.5" customHeight="1" x14ac:dyDescent="0.2"/>
    <row r="54" ht="19.5" customHeight="1" x14ac:dyDescent="0.2"/>
    <row r="55" ht="19.5" customHeight="1" x14ac:dyDescent="0.2"/>
    <row r="56" ht="19.5" customHeight="1" x14ac:dyDescent="0.2"/>
    <row r="57" ht="19.5" customHeight="1" x14ac:dyDescent="0.2"/>
    <row r="58" ht="19.5" customHeight="1" x14ac:dyDescent="0.2"/>
    <row r="59" ht="19.5" customHeight="1" x14ac:dyDescent="0.2"/>
    <row r="60" ht="19.5" customHeight="1" x14ac:dyDescent="0.2"/>
    <row r="61" ht="19.5" customHeight="1" x14ac:dyDescent="0.2"/>
    <row r="62" ht="19.5" customHeight="1" x14ac:dyDescent="0.2"/>
    <row r="63" ht="19.5" customHeight="1" x14ac:dyDescent="0.2"/>
    <row r="64" ht="19.5" customHeight="1" x14ac:dyDescent="0.2"/>
    <row r="65" ht="19.5" customHeight="1" x14ac:dyDescent="0.2"/>
    <row r="66" ht="19.5" customHeight="1" x14ac:dyDescent="0.2"/>
    <row r="67" ht="19.5" customHeight="1" x14ac:dyDescent="0.2"/>
    <row r="68" ht="19.5" customHeight="1" x14ac:dyDescent="0.2"/>
    <row r="69" ht="19.5" customHeight="1" x14ac:dyDescent="0.2"/>
    <row r="70" ht="19.5" customHeight="1" x14ac:dyDescent="0.2"/>
    <row r="71" ht="19.5" customHeight="1" x14ac:dyDescent="0.2"/>
    <row r="72" ht="19.5" customHeight="1" x14ac:dyDescent="0.2"/>
    <row r="73" ht="19.5" customHeight="1" x14ac:dyDescent="0.2"/>
    <row r="74" ht="19.5" customHeight="1" x14ac:dyDescent="0.2"/>
    <row r="75" ht="19.5" customHeight="1" x14ac:dyDescent="0.2"/>
    <row r="76" ht="19.5" customHeight="1" x14ac:dyDescent="0.2"/>
    <row r="77" ht="19.5" customHeight="1" x14ac:dyDescent="0.2"/>
    <row r="78" ht="19.5" customHeight="1" x14ac:dyDescent="0.2"/>
    <row r="79" ht="19.5" customHeight="1" x14ac:dyDescent="0.2"/>
    <row r="80" ht="19.5" customHeight="1" x14ac:dyDescent="0.2"/>
    <row r="81" ht="19.5" customHeight="1" x14ac:dyDescent="0.2"/>
    <row r="82" ht="19.5" customHeight="1" x14ac:dyDescent="0.2"/>
    <row r="83" ht="19.5" customHeight="1" x14ac:dyDescent="0.2"/>
    <row r="84" ht="19.5" customHeight="1" x14ac:dyDescent="0.2"/>
    <row r="85" ht="19.5" customHeight="1" x14ac:dyDescent="0.2"/>
    <row r="86" ht="19.5" customHeight="1" x14ac:dyDescent="0.2"/>
    <row r="87" ht="19.5" customHeight="1" x14ac:dyDescent="0.2"/>
    <row r="88" ht="19.5" customHeight="1" x14ac:dyDescent="0.2"/>
    <row r="89" ht="19.5" customHeight="1" x14ac:dyDescent="0.2"/>
    <row r="90" ht="19.5" customHeight="1" x14ac:dyDescent="0.2"/>
    <row r="91" ht="19.5" customHeight="1" x14ac:dyDescent="0.2"/>
    <row r="92" ht="19.5" customHeight="1" x14ac:dyDescent="0.2"/>
    <row r="93" ht="19.5" customHeight="1" x14ac:dyDescent="0.2"/>
    <row r="94" ht="19.5" customHeight="1" x14ac:dyDescent="0.2"/>
    <row r="95" ht="19.5" customHeight="1" x14ac:dyDescent="0.2"/>
    <row r="96"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row r="105" ht="19.5" customHeight="1" x14ac:dyDescent="0.2"/>
    <row r="106" ht="19.5" customHeight="1" x14ac:dyDescent="0.2"/>
    <row r="107" ht="19.5" customHeight="1" x14ac:dyDescent="0.2"/>
    <row r="108" ht="19.5" customHeight="1" x14ac:dyDescent="0.2"/>
    <row r="109" ht="19.5" customHeight="1" x14ac:dyDescent="0.2"/>
    <row r="110" ht="19.5" customHeight="1" x14ac:dyDescent="0.2"/>
    <row r="111" ht="19.5" customHeight="1" x14ac:dyDescent="0.2"/>
    <row r="112" ht="19.5" customHeight="1" x14ac:dyDescent="0.2"/>
    <row r="113" ht="19.5" customHeight="1" x14ac:dyDescent="0.2"/>
    <row r="114" ht="19.5" customHeight="1" x14ac:dyDescent="0.2"/>
    <row r="115" ht="19.5" customHeight="1" x14ac:dyDescent="0.2"/>
    <row r="116" ht="19.5" customHeight="1" x14ac:dyDescent="0.2"/>
    <row r="117" ht="19.5" customHeight="1" x14ac:dyDescent="0.2"/>
    <row r="118" ht="19.5" customHeight="1" x14ac:dyDescent="0.2"/>
    <row r="119" ht="19.5" customHeight="1" x14ac:dyDescent="0.2"/>
    <row r="120" ht="19.5" customHeight="1" x14ac:dyDescent="0.2"/>
    <row r="121" ht="19.5" customHeight="1" x14ac:dyDescent="0.2"/>
    <row r="122" ht="19.5" customHeight="1" x14ac:dyDescent="0.2"/>
    <row r="123" ht="19.5" customHeight="1" x14ac:dyDescent="0.2"/>
    <row r="124" ht="19.5" customHeight="1" x14ac:dyDescent="0.2"/>
    <row r="125" ht="19.5" customHeight="1" x14ac:dyDescent="0.2"/>
    <row r="126" ht="19.5" customHeight="1" x14ac:dyDescent="0.2"/>
    <row r="127" ht="19.5" customHeight="1" x14ac:dyDescent="0.2"/>
    <row r="128" ht="19.5" customHeight="1" x14ac:dyDescent="0.2"/>
    <row r="129" ht="19.5" customHeight="1" x14ac:dyDescent="0.2"/>
    <row r="130" ht="19.5" customHeight="1" x14ac:dyDescent="0.2"/>
    <row r="131" ht="19.5" customHeight="1" x14ac:dyDescent="0.2"/>
    <row r="132" ht="19.5" customHeight="1" x14ac:dyDescent="0.2"/>
    <row r="133" ht="19.5" customHeight="1" x14ac:dyDescent="0.2"/>
    <row r="134" ht="19.5" customHeight="1" x14ac:dyDescent="0.2"/>
    <row r="135" ht="19.5" customHeight="1" x14ac:dyDescent="0.2"/>
    <row r="136" ht="19.5" customHeight="1" x14ac:dyDescent="0.2"/>
    <row r="137" ht="19.5" customHeight="1" x14ac:dyDescent="0.2"/>
    <row r="138" ht="19.5" customHeight="1" x14ac:dyDescent="0.2"/>
    <row r="139" ht="19.5" customHeight="1" x14ac:dyDescent="0.2"/>
    <row r="140" ht="19.5" customHeight="1" x14ac:dyDescent="0.2"/>
    <row r="141" ht="19.5" customHeight="1" x14ac:dyDescent="0.2"/>
    <row r="142" ht="19.5" customHeight="1" x14ac:dyDescent="0.2"/>
    <row r="143" ht="19.5" customHeight="1" x14ac:dyDescent="0.2"/>
    <row r="144"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row r="159" ht="19.5" customHeight="1" x14ac:dyDescent="0.2"/>
    <row r="160" ht="19.5" customHeight="1" x14ac:dyDescent="0.2"/>
    <row r="161" ht="19.5" customHeight="1" x14ac:dyDescent="0.2"/>
    <row r="162" ht="19.5" customHeight="1" x14ac:dyDescent="0.2"/>
    <row r="163" ht="19.5" customHeight="1" x14ac:dyDescent="0.2"/>
    <row r="164" ht="19.5" customHeight="1" x14ac:dyDescent="0.2"/>
    <row r="165" ht="19.5" customHeight="1" x14ac:dyDescent="0.2"/>
    <row r="166" ht="19.5" customHeight="1" x14ac:dyDescent="0.2"/>
    <row r="167" ht="19.5" customHeight="1" x14ac:dyDescent="0.2"/>
    <row r="168" ht="19.5" customHeight="1" x14ac:dyDescent="0.2"/>
    <row r="169" ht="19.5" customHeight="1" x14ac:dyDescent="0.2"/>
    <row r="170" ht="19.5" customHeight="1" x14ac:dyDescent="0.2"/>
    <row r="171" ht="19.5" customHeight="1" x14ac:dyDescent="0.2"/>
    <row r="172" ht="19.5" customHeight="1" x14ac:dyDescent="0.2"/>
    <row r="173" ht="19.5" customHeight="1" x14ac:dyDescent="0.2"/>
    <row r="174" ht="19.5" customHeight="1" x14ac:dyDescent="0.2"/>
    <row r="175" ht="19.5" customHeight="1" x14ac:dyDescent="0.2"/>
    <row r="176" ht="19.5" customHeight="1" x14ac:dyDescent="0.2"/>
    <row r="177" ht="19.5" customHeight="1" x14ac:dyDescent="0.2"/>
    <row r="178" ht="19.5" customHeight="1" x14ac:dyDescent="0.2"/>
    <row r="179" ht="19.5" customHeight="1" x14ac:dyDescent="0.2"/>
    <row r="180" ht="19.5" customHeight="1" x14ac:dyDescent="0.2"/>
    <row r="181" ht="19.5" customHeight="1" x14ac:dyDescent="0.2"/>
    <row r="182" ht="19.5" customHeight="1" x14ac:dyDescent="0.2"/>
    <row r="183" ht="19.5" customHeight="1" x14ac:dyDescent="0.2"/>
    <row r="184" ht="19.5" customHeight="1" x14ac:dyDescent="0.2"/>
    <row r="185" ht="19.5" customHeight="1" x14ac:dyDescent="0.2"/>
    <row r="186" ht="19.5" customHeight="1" x14ac:dyDescent="0.2"/>
    <row r="187" ht="19.5" customHeight="1" x14ac:dyDescent="0.2"/>
    <row r="188" ht="19.5" customHeight="1" x14ac:dyDescent="0.2"/>
    <row r="189" ht="19.5" customHeight="1" x14ac:dyDescent="0.2"/>
    <row r="190" ht="19.5" customHeight="1" x14ac:dyDescent="0.2"/>
    <row r="191" ht="19.5" customHeight="1" x14ac:dyDescent="0.2"/>
    <row r="192" ht="19.5" customHeight="1" x14ac:dyDescent="0.2"/>
    <row r="193" ht="19.5" customHeight="1" x14ac:dyDescent="0.2"/>
    <row r="194" ht="19.5" customHeight="1" x14ac:dyDescent="0.2"/>
    <row r="195" ht="19.5" customHeight="1" x14ac:dyDescent="0.2"/>
    <row r="196" ht="19.5" customHeight="1" x14ac:dyDescent="0.2"/>
    <row r="197" ht="19.5" customHeight="1" x14ac:dyDescent="0.2"/>
    <row r="198" ht="19.5" customHeight="1" x14ac:dyDescent="0.2"/>
    <row r="199" ht="19.5" customHeight="1" x14ac:dyDescent="0.2"/>
    <row r="200" ht="19.5" customHeight="1" x14ac:dyDescent="0.2"/>
    <row r="201" ht="19.5" customHeight="1" x14ac:dyDescent="0.2"/>
    <row r="202" ht="19.5" customHeight="1" x14ac:dyDescent="0.2"/>
    <row r="203" ht="19.5" customHeight="1" x14ac:dyDescent="0.2"/>
    <row r="204" ht="19.5" customHeight="1" x14ac:dyDescent="0.2"/>
    <row r="205" ht="19.5" customHeight="1" x14ac:dyDescent="0.2"/>
    <row r="206" ht="19.5" customHeight="1" x14ac:dyDescent="0.2"/>
    <row r="207" ht="19.5" customHeight="1" x14ac:dyDescent="0.2"/>
    <row r="208" ht="19.5" customHeight="1" x14ac:dyDescent="0.2"/>
  </sheetData>
  <mergeCells count="32">
    <mergeCell ref="D19:F19"/>
    <mergeCell ref="I19:L19"/>
    <mergeCell ref="N19:V19"/>
    <mergeCell ref="O16:Q16"/>
    <mergeCell ref="D17:G17"/>
    <mergeCell ref="J17:M17"/>
    <mergeCell ref="D18:G18"/>
    <mergeCell ref="J18:M18"/>
    <mergeCell ref="D12:G12"/>
    <mergeCell ref="J12:M12"/>
    <mergeCell ref="D13:G13"/>
    <mergeCell ref="J13:M13"/>
    <mergeCell ref="D16:H16"/>
    <mergeCell ref="I16:J16"/>
    <mergeCell ref="K16:M16"/>
    <mergeCell ref="N8:V8"/>
    <mergeCell ref="D11:H11"/>
    <mergeCell ref="I11:J11"/>
    <mergeCell ref="K11:M11"/>
    <mergeCell ref="O11:Q11"/>
    <mergeCell ref="D6:G6"/>
    <mergeCell ref="J6:M6"/>
    <mergeCell ref="D7:G7"/>
    <mergeCell ref="J7:M7"/>
    <mergeCell ref="D8:F8"/>
    <mergeCell ref="I8:L8"/>
    <mergeCell ref="B1:AD2"/>
    <mergeCell ref="D3:Y3"/>
    <mergeCell ref="D5:H5"/>
    <mergeCell ref="I5:J5"/>
    <mergeCell ref="K5:M5"/>
    <mergeCell ref="O5:Q5"/>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7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B1:N31"/>
  <sheetViews>
    <sheetView view="pageBreakPreview" topLeftCell="B1" zoomScale="80" zoomScaleNormal="100" zoomScaleSheetLayoutView="80" workbookViewId="0">
      <selection activeCell="P28" sqref="P28"/>
    </sheetView>
  </sheetViews>
  <sheetFormatPr defaultColWidth="9" defaultRowHeight="12.75" x14ac:dyDescent="0.2"/>
  <cols>
    <col min="1" max="1" width="0.625" style="31" customWidth="1"/>
    <col min="2" max="2" width="1.875" style="31" customWidth="1"/>
    <col min="3" max="3" width="9.125" style="31" customWidth="1"/>
    <col min="4" max="5" width="21.875" style="31" customWidth="1"/>
    <col min="6" max="6" width="1.875" style="31" customWidth="1"/>
    <col min="7" max="7" width="3.625" style="31" customWidth="1"/>
    <col min="8" max="8" width="14.5" style="31" customWidth="1"/>
    <col min="9" max="9" width="10.875" style="31" customWidth="1"/>
    <col min="10" max="10" width="5.5" style="31" customWidth="1"/>
    <col min="11" max="11" width="14.5" style="31" customWidth="1"/>
    <col min="12" max="12" width="1.875" style="31" customWidth="1"/>
    <col min="13" max="16384" width="9" style="31"/>
  </cols>
  <sheetData>
    <row r="1" spans="2:14" ht="24.95" customHeight="1" x14ac:dyDescent="0.2">
      <c r="B1" s="640" t="s">
        <v>718</v>
      </c>
      <c r="C1" s="640"/>
      <c r="D1" s="640"/>
      <c r="E1" s="640"/>
      <c r="F1" s="640"/>
      <c r="G1" s="640"/>
      <c r="H1" s="640"/>
      <c r="I1" s="640"/>
      <c r="J1" s="640"/>
      <c r="K1" s="640"/>
      <c r="L1" s="640"/>
      <c r="M1" s="34"/>
      <c r="N1" s="34"/>
    </row>
    <row r="2" spans="2:14" ht="9.9499999999999993" customHeight="1" x14ac:dyDescent="0.2">
      <c r="B2" s="641"/>
      <c r="C2" s="641"/>
      <c r="D2" s="641"/>
      <c r="E2" s="641"/>
      <c r="F2" s="641"/>
      <c r="G2" s="641"/>
      <c r="H2" s="641"/>
      <c r="I2" s="641"/>
      <c r="J2" s="641"/>
      <c r="K2" s="641"/>
      <c r="L2" s="641"/>
    </row>
    <row r="3" spans="2:14" ht="30" customHeight="1" x14ac:dyDescent="0.2">
      <c r="B3" s="71"/>
      <c r="C3" s="70"/>
      <c r="D3" s="70"/>
      <c r="E3" s="70"/>
      <c r="F3" s="70"/>
      <c r="G3" s="70"/>
      <c r="H3" s="70"/>
      <c r="I3" s="70"/>
      <c r="J3" s="70"/>
      <c r="K3" s="70"/>
      <c r="L3" s="69"/>
    </row>
    <row r="4" spans="2:14" ht="16.5" x14ac:dyDescent="0.2">
      <c r="B4" s="55"/>
      <c r="C4" s="642" t="s">
        <v>69</v>
      </c>
      <c r="D4" s="642"/>
      <c r="E4" s="642"/>
      <c r="G4" s="642" t="s">
        <v>173</v>
      </c>
      <c r="H4" s="642"/>
      <c r="I4" s="642"/>
      <c r="L4" s="49"/>
    </row>
    <row r="5" spans="2:14" ht="7.5" customHeight="1" x14ac:dyDescent="0.2">
      <c r="B5" s="55"/>
      <c r="D5" s="390"/>
      <c r="E5" s="390"/>
      <c r="L5" s="49"/>
    </row>
    <row r="6" spans="2:14" ht="19.7" customHeight="1" x14ac:dyDescent="0.2">
      <c r="B6" s="55"/>
      <c r="C6" s="65" t="s">
        <v>172</v>
      </c>
      <c r="D6" s="391" t="s">
        <v>171</v>
      </c>
      <c r="E6" s="391" t="s">
        <v>103</v>
      </c>
      <c r="F6" s="53"/>
      <c r="G6" s="65" t="s">
        <v>226</v>
      </c>
      <c r="H6" s="65" t="s">
        <v>156</v>
      </c>
      <c r="I6" s="65" t="s">
        <v>165</v>
      </c>
      <c r="J6" s="65" t="s">
        <v>183</v>
      </c>
      <c r="K6" s="65" t="s">
        <v>84</v>
      </c>
      <c r="L6" s="67"/>
    </row>
    <row r="7" spans="2:14" ht="15.95" customHeight="1" x14ac:dyDescent="0.25">
      <c r="B7" s="55"/>
      <c r="C7" s="60" t="s">
        <v>170</v>
      </c>
      <c r="D7" s="392">
        <v>1474.8</v>
      </c>
      <c r="E7" s="393">
        <v>2026.04</v>
      </c>
      <c r="F7" s="53"/>
      <c r="G7" s="61">
        <v>16</v>
      </c>
      <c r="H7" s="60" t="s">
        <v>169</v>
      </c>
      <c r="I7" s="60" t="s">
        <v>217</v>
      </c>
      <c r="J7" s="65" t="s">
        <v>224</v>
      </c>
      <c r="K7" s="68">
        <f>단가비교표!O17</f>
        <v>1625</v>
      </c>
      <c r="L7" s="67"/>
    </row>
    <row r="8" spans="2:14" ht="15.95" customHeight="1" x14ac:dyDescent="0.25">
      <c r="B8" s="55"/>
      <c r="C8" s="60" t="s">
        <v>168</v>
      </c>
      <c r="D8" s="392">
        <v>924.25</v>
      </c>
      <c r="E8" s="393"/>
      <c r="F8" s="53"/>
      <c r="G8" s="61">
        <v>19</v>
      </c>
      <c r="H8" s="60" t="s">
        <v>154</v>
      </c>
      <c r="I8" s="60" t="s">
        <v>217</v>
      </c>
      <c r="J8" s="65" t="s">
        <v>224</v>
      </c>
      <c r="K8" s="68">
        <f>단가비교표!O20</f>
        <v>1539</v>
      </c>
      <c r="L8" s="67"/>
    </row>
    <row r="9" spans="2:14" ht="15.95" customHeight="1" x14ac:dyDescent="0.25">
      <c r="B9" s="55"/>
      <c r="C9" s="60" t="s">
        <v>147</v>
      </c>
      <c r="D9" s="392">
        <v>1727.16</v>
      </c>
      <c r="E9" s="393"/>
      <c r="F9" s="53"/>
      <c r="G9" s="54"/>
      <c r="H9" s="54"/>
      <c r="I9" s="54"/>
      <c r="J9" s="54"/>
      <c r="K9" s="54"/>
      <c r="L9" s="67"/>
    </row>
    <row r="10" spans="2:14" ht="15.95" customHeight="1" x14ac:dyDescent="0.25">
      <c r="B10" s="55"/>
      <c r="C10" s="60" t="s">
        <v>155</v>
      </c>
      <c r="D10" s="394"/>
      <c r="E10" s="393" t="s">
        <v>217</v>
      </c>
      <c r="F10" s="53"/>
      <c r="G10" s="54"/>
      <c r="H10" s="54"/>
      <c r="I10" s="54"/>
      <c r="J10" s="54"/>
      <c r="K10" s="54"/>
      <c r="L10" s="67"/>
    </row>
    <row r="11" spans="2:14" ht="15.95" customHeight="1" x14ac:dyDescent="0.25">
      <c r="B11" s="55"/>
      <c r="C11" s="60" t="s">
        <v>167</v>
      </c>
      <c r="D11" s="392">
        <v>1993.99</v>
      </c>
      <c r="E11" s="393"/>
      <c r="F11" s="53"/>
      <c r="G11" s="54"/>
      <c r="H11" s="54"/>
      <c r="I11" s="54"/>
      <c r="J11" s="54"/>
      <c r="K11" s="54"/>
      <c r="L11" s="67"/>
    </row>
    <row r="12" spans="2:14" ht="15.95" customHeight="1" x14ac:dyDescent="0.2">
      <c r="B12" s="55"/>
      <c r="C12" s="60" t="s">
        <v>217</v>
      </c>
      <c r="D12" s="395"/>
      <c r="E12" s="396" t="s">
        <v>217</v>
      </c>
      <c r="F12" s="53"/>
      <c r="G12" s="54"/>
      <c r="H12" s="54"/>
      <c r="I12" s="54"/>
      <c r="J12" s="54"/>
      <c r="K12" s="54"/>
      <c r="L12" s="67"/>
    </row>
    <row r="13" spans="2:14" ht="15.95" customHeight="1" x14ac:dyDescent="0.2">
      <c r="B13" s="55"/>
      <c r="C13" s="54"/>
      <c r="D13" s="395"/>
      <c r="E13" s="395"/>
      <c r="F13" s="53"/>
      <c r="G13" s="54"/>
      <c r="H13" s="54"/>
      <c r="I13" s="54"/>
      <c r="J13" s="54"/>
      <c r="K13" s="54"/>
      <c r="L13" s="67"/>
    </row>
    <row r="14" spans="2:14" ht="15.95" customHeight="1" x14ac:dyDescent="0.2">
      <c r="B14" s="55"/>
      <c r="C14" s="54"/>
      <c r="D14" s="54"/>
      <c r="E14" s="54"/>
      <c r="F14" s="53"/>
      <c r="G14" s="54"/>
      <c r="H14" s="54"/>
      <c r="I14" s="54"/>
      <c r="J14" s="54"/>
      <c r="K14" s="54"/>
      <c r="L14" s="67"/>
    </row>
    <row r="15" spans="2:14" ht="15.95" customHeight="1" x14ac:dyDescent="0.2">
      <c r="B15" s="55"/>
      <c r="C15" s="54"/>
      <c r="D15" s="54"/>
      <c r="E15" s="54"/>
      <c r="F15" s="53"/>
      <c r="G15" s="54"/>
      <c r="H15" s="54"/>
      <c r="I15" s="54"/>
      <c r="J15" s="54"/>
      <c r="K15" s="54"/>
      <c r="L15" s="67"/>
    </row>
    <row r="16" spans="2:14" ht="15.95" customHeight="1" x14ac:dyDescent="0.2">
      <c r="B16" s="55"/>
      <c r="C16" s="54"/>
      <c r="D16" s="54"/>
      <c r="E16" s="54"/>
      <c r="F16" s="53"/>
      <c r="G16" s="54"/>
      <c r="H16" s="54"/>
      <c r="I16" s="54"/>
      <c r="J16" s="54"/>
      <c r="K16" s="54"/>
      <c r="L16" s="67"/>
    </row>
    <row r="17" spans="2:12" ht="30" customHeight="1" x14ac:dyDescent="0.2">
      <c r="B17" s="55"/>
      <c r="C17" s="66"/>
      <c r="D17" s="66"/>
      <c r="E17" s="66"/>
      <c r="G17" s="66"/>
      <c r="H17" s="66"/>
      <c r="I17" s="66"/>
      <c r="J17" s="66"/>
      <c r="K17" s="66"/>
      <c r="L17" s="49"/>
    </row>
    <row r="18" spans="2:12" ht="16.5" x14ac:dyDescent="0.2">
      <c r="B18" s="55"/>
      <c r="C18" s="642" t="s">
        <v>152</v>
      </c>
      <c r="D18" s="642"/>
      <c r="E18" s="642"/>
      <c r="G18" s="642" t="s">
        <v>66</v>
      </c>
      <c r="H18" s="642"/>
      <c r="I18" s="642"/>
      <c r="L18" s="49"/>
    </row>
    <row r="19" spans="2:12" ht="7.5" customHeight="1" x14ac:dyDescent="0.2">
      <c r="B19" s="55"/>
      <c r="L19" s="49"/>
    </row>
    <row r="20" spans="2:12" ht="19.7" customHeight="1" x14ac:dyDescent="0.2">
      <c r="B20" s="55"/>
      <c r="C20" s="65" t="s">
        <v>226</v>
      </c>
      <c r="D20" s="65" t="s">
        <v>152</v>
      </c>
      <c r="E20" s="65" t="s">
        <v>262</v>
      </c>
      <c r="F20" s="53"/>
      <c r="G20" s="65"/>
      <c r="H20" s="64"/>
      <c r="I20" s="64"/>
      <c r="J20" s="64"/>
      <c r="K20" s="63"/>
      <c r="L20" s="49"/>
    </row>
    <row r="21" spans="2:12" ht="15.95" customHeight="1" x14ac:dyDescent="0.2">
      <c r="B21" s="55"/>
      <c r="C21" s="61" t="s">
        <v>212</v>
      </c>
      <c r="D21" s="60" t="s">
        <v>16</v>
      </c>
      <c r="E21" s="62">
        <f>1/8*16/12*25/20</f>
        <v>0.20833333333333331</v>
      </c>
      <c r="F21" s="53"/>
      <c r="G21" s="58"/>
      <c r="H21" s="57"/>
      <c r="I21" s="57"/>
      <c r="J21" s="57"/>
      <c r="K21" s="56"/>
      <c r="L21" s="49"/>
    </row>
    <row r="22" spans="2:12" ht="15.95" customHeight="1" x14ac:dyDescent="0.2">
      <c r="B22" s="55"/>
      <c r="C22" s="61" t="s">
        <v>221</v>
      </c>
      <c r="D22" s="60" t="s">
        <v>27</v>
      </c>
      <c r="E22" s="62">
        <f>1/8*16/12*25/20*24/15</f>
        <v>0.33333333333333331</v>
      </c>
      <c r="F22" s="53"/>
      <c r="G22" s="637" t="s">
        <v>14</v>
      </c>
      <c r="H22" s="638"/>
      <c r="I22" s="638"/>
      <c r="J22" s="638"/>
      <c r="K22" s="639"/>
      <c r="L22" s="49"/>
    </row>
    <row r="23" spans="2:12" ht="15.95" customHeight="1" x14ac:dyDescent="0.2">
      <c r="B23" s="55"/>
      <c r="C23" s="61" t="s">
        <v>225</v>
      </c>
      <c r="D23" s="60" t="s">
        <v>28</v>
      </c>
      <c r="E23" s="62">
        <f>1/8*16/12*25/20*12/10</f>
        <v>0.25</v>
      </c>
      <c r="F23" s="53"/>
      <c r="G23" s="58"/>
      <c r="H23" s="57"/>
      <c r="I23" s="57"/>
      <c r="J23" s="57"/>
      <c r="K23" s="56"/>
      <c r="L23" s="49"/>
    </row>
    <row r="24" spans="2:12" ht="15.95" customHeight="1" x14ac:dyDescent="0.2">
      <c r="B24" s="55"/>
      <c r="C24" s="61" t="s">
        <v>273</v>
      </c>
      <c r="D24" s="60" t="s">
        <v>30</v>
      </c>
      <c r="E24" s="62">
        <f>1/8*16/12*25/20*14/12</f>
        <v>0.24305555555555555</v>
      </c>
      <c r="F24" s="53"/>
      <c r="G24" s="637" t="s">
        <v>17</v>
      </c>
      <c r="H24" s="638"/>
      <c r="I24" s="638"/>
      <c r="J24" s="638"/>
      <c r="K24" s="639"/>
      <c r="L24" s="49"/>
    </row>
    <row r="25" spans="2:12" ht="15.95" customHeight="1" x14ac:dyDescent="0.2">
      <c r="B25" s="55"/>
      <c r="C25" s="61" t="s">
        <v>281</v>
      </c>
      <c r="D25" s="60" t="s">
        <v>29</v>
      </c>
      <c r="E25" s="59">
        <f>1/8*16/12*25/20*24/5</f>
        <v>1</v>
      </c>
      <c r="F25" s="53"/>
      <c r="G25" s="58"/>
      <c r="H25" s="57"/>
      <c r="I25" s="57"/>
      <c r="J25" s="57"/>
      <c r="K25" s="56"/>
      <c r="L25" s="49"/>
    </row>
    <row r="26" spans="2:12" ht="15.95" customHeight="1" x14ac:dyDescent="0.2">
      <c r="B26" s="55"/>
      <c r="C26" s="54"/>
      <c r="D26" s="54"/>
      <c r="E26" s="54"/>
      <c r="F26" s="53"/>
      <c r="G26" s="637" t="s">
        <v>15</v>
      </c>
      <c r="H26" s="638"/>
      <c r="I26" s="638"/>
      <c r="J26" s="638"/>
      <c r="K26" s="639"/>
      <c r="L26" s="49"/>
    </row>
    <row r="27" spans="2:12" ht="15.95" customHeight="1" x14ac:dyDescent="0.2">
      <c r="B27" s="55"/>
      <c r="C27" s="54"/>
      <c r="D27" s="54"/>
      <c r="E27" s="54"/>
      <c r="F27" s="53"/>
      <c r="G27" s="58"/>
      <c r="H27" s="57"/>
      <c r="I27" s="57"/>
      <c r="J27" s="57"/>
      <c r="K27" s="56"/>
      <c r="L27" s="49"/>
    </row>
    <row r="28" spans="2:12" ht="15.95" customHeight="1" x14ac:dyDescent="0.2">
      <c r="B28" s="55"/>
      <c r="C28" s="54"/>
      <c r="D28" s="54"/>
      <c r="E28" s="54"/>
      <c r="F28" s="53"/>
      <c r="G28" s="58"/>
      <c r="H28" s="57"/>
      <c r="I28" s="57"/>
      <c r="J28" s="57"/>
      <c r="K28" s="56"/>
      <c r="L28" s="49"/>
    </row>
    <row r="29" spans="2:12" ht="15.95" customHeight="1" x14ac:dyDescent="0.2">
      <c r="B29" s="55"/>
      <c r="C29" s="54"/>
      <c r="D29" s="54"/>
      <c r="E29" s="54"/>
      <c r="F29" s="53"/>
      <c r="G29" s="58"/>
      <c r="H29" s="57"/>
      <c r="I29" s="57"/>
      <c r="J29" s="57"/>
      <c r="K29" s="56"/>
      <c r="L29" s="49"/>
    </row>
    <row r="30" spans="2:12" ht="15.95" customHeight="1" x14ac:dyDescent="0.2">
      <c r="B30" s="55"/>
      <c r="C30" s="54"/>
      <c r="D30" s="54"/>
      <c r="E30" s="54"/>
      <c r="F30" s="53"/>
      <c r="G30" s="52"/>
      <c r="H30" s="51"/>
      <c r="I30" s="51"/>
      <c r="J30" s="51"/>
      <c r="K30" s="50"/>
      <c r="L30" s="49"/>
    </row>
    <row r="31" spans="2:12" ht="15" customHeight="1" x14ac:dyDescent="0.2">
      <c r="B31" s="48"/>
      <c r="C31" s="47"/>
      <c r="D31" s="47"/>
      <c r="E31" s="47"/>
      <c r="F31" s="46"/>
      <c r="G31" s="46"/>
      <c r="H31" s="46"/>
      <c r="I31" s="46"/>
      <c r="J31" s="46"/>
      <c r="K31" s="46"/>
      <c r="L31" s="45"/>
    </row>
  </sheetData>
  <mergeCells count="8">
    <mergeCell ref="G22:K22"/>
    <mergeCell ref="G24:K24"/>
    <mergeCell ref="G26:K26"/>
    <mergeCell ref="B1:L2"/>
    <mergeCell ref="C4:E4"/>
    <mergeCell ref="G4:I4"/>
    <mergeCell ref="C18:E18"/>
    <mergeCell ref="G18:I18"/>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72"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D45"/>
  <sheetViews>
    <sheetView view="pageBreakPreview" zoomScale="80" zoomScaleNormal="100" zoomScaleSheetLayoutView="80" workbookViewId="0">
      <selection sqref="A1:F1"/>
    </sheetView>
  </sheetViews>
  <sheetFormatPr defaultColWidth="7.75" defaultRowHeight="19.5" x14ac:dyDescent="0.35"/>
  <cols>
    <col min="1" max="1" width="45.5" style="1" customWidth="1"/>
    <col min="2" max="2" width="39.25" style="3" customWidth="1"/>
    <col min="3" max="3" width="70.625" style="3" customWidth="1"/>
    <col min="4" max="4" width="7.5" style="4" customWidth="1"/>
    <col min="5" max="5" width="28.5" style="1" customWidth="1"/>
    <col min="6" max="6" width="24.125" style="1" customWidth="1"/>
    <col min="7" max="237" width="7.75" style="1"/>
    <col min="238" max="16384" width="7.75" style="2"/>
  </cols>
  <sheetData>
    <row r="1" spans="1:238" ht="45" customHeight="1" x14ac:dyDescent="0.35">
      <c r="A1" s="643" t="s">
        <v>51</v>
      </c>
      <c r="B1" s="643"/>
      <c r="C1" s="643"/>
      <c r="D1" s="643"/>
      <c r="E1" s="643"/>
      <c r="F1" s="643"/>
    </row>
    <row r="2" spans="1:238" ht="22.5" customHeight="1" x14ac:dyDescent="0.35">
      <c r="A2" s="644" t="str">
        <f>갑지!B6</f>
        <v>□ 사  업  명 : 동양중학교 진입로 도로열선 관급자재 구매설치</v>
      </c>
      <c r="B2" s="644"/>
      <c r="C2" s="644"/>
      <c r="D2" s="644"/>
      <c r="E2" s="644"/>
      <c r="F2" s="644"/>
    </row>
    <row r="3" spans="1:238" s="1" customFormat="1" x14ac:dyDescent="0.35">
      <c r="A3" s="578" t="s">
        <v>50</v>
      </c>
      <c r="B3" s="582" t="s">
        <v>35</v>
      </c>
      <c r="C3" s="582" t="s">
        <v>54</v>
      </c>
      <c r="D3" s="578" t="s">
        <v>196</v>
      </c>
      <c r="E3" s="578" t="s">
        <v>93</v>
      </c>
      <c r="F3" s="645" t="s">
        <v>101</v>
      </c>
      <c r="ID3" s="2"/>
    </row>
    <row r="4" spans="1:238" s="1" customFormat="1" x14ac:dyDescent="0.35">
      <c r="A4" s="578"/>
      <c r="B4" s="582"/>
      <c r="C4" s="582"/>
      <c r="D4" s="578"/>
      <c r="E4" s="578"/>
      <c r="F4" s="646"/>
      <c r="ID4" s="2"/>
    </row>
    <row r="5" spans="1:238" s="1" customFormat="1" x14ac:dyDescent="0.35">
      <c r="A5" s="578"/>
      <c r="B5" s="582"/>
      <c r="C5" s="582"/>
      <c r="D5" s="578"/>
      <c r="E5" s="578"/>
      <c r="F5" s="647"/>
      <c r="ID5" s="2"/>
    </row>
    <row r="6" spans="1:238" s="1" customFormat="1" ht="20.25" customHeight="1" x14ac:dyDescent="0.35">
      <c r="A6" s="315" t="s">
        <v>739</v>
      </c>
      <c r="B6" s="115"/>
      <c r="C6" s="122"/>
      <c r="D6" s="117"/>
      <c r="E6" s="132"/>
      <c r="F6" s="118"/>
      <c r="ID6" s="2"/>
    </row>
    <row r="7" spans="1:238" s="1" customFormat="1" ht="20.25" customHeight="1" x14ac:dyDescent="0.35">
      <c r="A7" s="121" t="s">
        <v>448</v>
      </c>
      <c r="B7" s="115"/>
      <c r="C7" s="122"/>
      <c r="D7" s="117"/>
      <c r="E7" s="132"/>
      <c r="F7" s="118"/>
      <c r="ID7" s="2"/>
    </row>
    <row r="8" spans="1:238" s="1" customFormat="1" ht="20.25" customHeight="1" x14ac:dyDescent="0.35">
      <c r="A8" s="123" t="s">
        <v>6</v>
      </c>
      <c r="B8" s="119" t="s">
        <v>472</v>
      </c>
      <c r="C8" s="116" t="s">
        <v>765</v>
      </c>
      <c r="D8" s="117" t="s">
        <v>182</v>
      </c>
      <c r="E8" s="132">
        <f>130*3</f>
        <v>390</v>
      </c>
      <c r="F8" s="118"/>
      <c r="ID8" s="2"/>
    </row>
    <row r="9" spans="1:238" s="1" customFormat="1" ht="20.25" customHeight="1" x14ac:dyDescent="0.35">
      <c r="A9" s="123" t="s">
        <v>21</v>
      </c>
      <c r="B9" s="120" t="s">
        <v>78</v>
      </c>
      <c r="C9" s="116">
        <v>3</v>
      </c>
      <c r="D9" s="117" t="s">
        <v>177</v>
      </c>
      <c r="E9" s="132">
        <f>3</f>
        <v>3</v>
      </c>
      <c r="F9" s="118"/>
      <c r="ID9" s="2"/>
    </row>
    <row r="10" spans="1:238" s="1" customFormat="1" ht="20.25" customHeight="1" x14ac:dyDescent="0.35">
      <c r="A10" s="121" t="s">
        <v>449</v>
      </c>
      <c r="B10" s="119"/>
      <c r="C10" s="124"/>
      <c r="D10" s="117"/>
      <c r="E10" s="132"/>
      <c r="F10" s="118"/>
      <c r="ID10" s="2"/>
    </row>
    <row r="11" spans="1:238" s="1" customFormat="1" ht="20.25" customHeight="1" x14ac:dyDescent="0.35">
      <c r="A11" s="125" t="s">
        <v>314</v>
      </c>
      <c r="B11" s="119" t="s">
        <v>315</v>
      </c>
      <c r="C11" s="116" t="s">
        <v>655</v>
      </c>
      <c r="D11" s="117" t="s">
        <v>182</v>
      </c>
      <c r="E11" s="132">
        <f>3*2*20</f>
        <v>120</v>
      </c>
      <c r="F11" s="118"/>
      <c r="ID11" s="2"/>
    </row>
    <row r="12" spans="1:238" s="1" customFormat="1" ht="20.25" customHeight="1" x14ac:dyDescent="0.35">
      <c r="A12" s="125" t="s">
        <v>316</v>
      </c>
      <c r="B12" s="115" t="s">
        <v>317</v>
      </c>
      <c r="C12" s="116" t="s">
        <v>766</v>
      </c>
      <c r="D12" s="117" t="s">
        <v>182</v>
      </c>
      <c r="E12" s="132">
        <f>120/8</f>
        <v>15</v>
      </c>
      <c r="F12" s="118"/>
      <c r="ID12" s="2"/>
    </row>
    <row r="13" spans="1:238" s="1" customFormat="1" ht="20.25" customHeight="1" x14ac:dyDescent="0.35">
      <c r="A13" s="123" t="s">
        <v>20</v>
      </c>
      <c r="B13" s="115" t="s">
        <v>744</v>
      </c>
      <c r="C13" s="336" t="s">
        <v>645</v>
      </c>
      <c r="D13" s="117" t="s">
        <v>606</v>
      </c>
      <c r="E13" s="132">
        <f>20*1</f>
        <v>20</v>
      </c>
      <c r="F13" s="118"/>
      <c r="ID13" s="2"/>
    </row>
    <row r="14" spans="1:238" s="1" customFormat="1" ht="20.25" customHeight="1" x14ac:dyDescent="0.35">
      <c r="A14" s="121" t="s">
        <v>458</v>
      </c>
      <c r="B14" s="119"/>
      <c r="C14" s="124"/>
      <c r="D14" s="117"/>
      <c r="E14" s="132"/>
      <c r="F14" s="118"/>
      <c r="ID14" s="2"/>
    </row>
    <row r="15" spans="1:238" s="1" customFormat="1" ht="20.25" customHeight="1" x14ac:dyDescent="0.35">
      <c r="A15" s="123" t="s">
        <v>454</v>
      </c>
      <c r="B15" s="120" t="s">
        <v>302</v>
      </c>
      <c r="C15" s="126" t="s">
        <v>318</v>
      </c>
      <c r="D15" s="117" t="s">
        <v>177</v>
      </c>
      <c r="E15" s="132">
        <f t="shared" ref="E15:E18" si="0">1*1</f>
        <v>1</v>
      </c>
      <c r="F15" s="118"/>
      <c r="ID15" s="2"/>
    </row>
    <row r="16" spans="1:238" s="1" customFormat="1" ht="20.25" customHeight="1" x14ac:dyDescent="0.35">
      <c r="A16" s="123" t="s">
        <v>444</v>
      </c>
      <c r="B16" s="120" t="s">
        <v>445</v>
      </c>
      <c r="C16" s="126" t="s">
        <v>318</v>
      </c>
      <c r="D16" s="117" t="s">
        <v>177</v>
      </c>
      <c r="E16" s="132">
        <f t="shared" si="0"/>
        <v>1</v>
      </c>
      <c r="F16" s="118"/>
      <c r="ID16" s="2"/>
    </row>
    <row r="17" spans="1:238" s="1" customFormat="1" ht="20.25" customHeight="1" x14ac:dyDescent="0.35">
      <c r="A17" s="308" t="s">
        <v>656</v>
      </c>
      <c r="B17" s="108" t="s">
        <v>767</v>
      </c>
      <c r="C17" s="126" t="s">
        <v>318</v>
      </c>
      <c r="D17" s="117" t="s">
        <v>319</v>
      </c>
      <c r="E17" s="132">
        <f t="shared" si="0"/>
        <v>1</v>
      </c>
      <c r="F17" s="118"/>
      <c r="ID17" s="2"/>
    </row>
    <row r="18" spans="1:238" s="1" customFormat="1" ht="20.25" customHeight="1" x14ac:dyDescent="0.35">
      <c r="A18" s="127" t="s">
        <v>48</v>
      </c>
      <c r="B18" s="120" t="s">
        <v>37</v>
      </c>
      <c r="C18" s="126" t="s">
        <v>318</v>
      </c>
      <c r="D18" s="117" t="s">
        <v>181</v>
      </c>
      <c r="E18" s="132">
        <f t="shared" si="0"/>
        <v>1</v>
      </c>
      <c r="F18" s="118"/>
      <c r="ID18" s="2"/>
    </row>
    <row r="19" spans="1:238" s="1" customFormat="1" ht="20.25" customHeight="1" x14ac:dyDescent="0.35">
      <c r="A19" s="127" t="s">
        <v>8</v>
      </c>
      <c r="B19" s="109" t="s">
        <v>610</v>
      </c>
      <c r="C19" s="126" t="s">
        <v>318</v>
      </c>
      <c r="D19" s="117" t="s">
        <v>520</v>
      </c>
      <c r="E19" s="132">
        <f>1*1</f>
        <v>1</v>
      </c>
      <c r="F19" s="118"/>
      <c r="ID19" s="2"/>
    </row>
    <row r="20" spans="1:238" s="1" customFormat="1" ht="20.25" customHeight="1" x14ac:dyDescent="0.35">
      <c r="A20" s="357" t="s">
        <v>635</v>
      </c>
      <c r="B20" s="358" t="s">
        <v>498</v>
      </c>
      <c r="C20" s="359" t="s">
        <v>657</v>
      </c>
      <c r="D20" s="360" t="s">
        <v>446</v>
      </c>
      <c r="E20" s="361">
        <f>1*1</f>
        <v>1</v>
      </c>
      <c r="F20" s="118"/>
      <c r="ID20" s="2"/>
    </row>
    <row r="21" spans="1:238" s="1" customFormat="1" ht="20.25" customHeight="1" x14ac:dyDescent="0.35">
      <c r="A21" s="362" t="s">
        <v>447</v>
      </c>
      <c r="B21" s="363"/>
      <c r="C21" s="364"/>
      <c r="D21" s="360"/>
      <c r="E21" s="361"/>
      <c r="F21" s="118"/>
      <c r="ID21" s="2"/>
    </row>
    <row r="22" spans="1:238" s="1" customFormat="1" ht="20.25" customHeight="1" x14ac:dyDescent="0.35">
      <c r="A22" s="357" t="s">
        <v>521</v>
      </c>
      <c r="B22" s="358" t="s">
        <v>663</v>
      </c>
      <c r="C22" s="359" t="s">
        <v>743</v>
      </c>
      <c r="D22" s="365" t="s">
        <v>320</v>
      </c>
      <c r="E22" s="361">
        <f>(0.7*390/25)</f>
        <v>10.92</v>
      </c>
      <c r="F22" s="314"/>
      <c r="ID22" s="2"/>
    </row>
    <row r="23" spans="1:238" s="1" customFormat="1" ht="20.25" customHeight="1" x14ac:dyDescent="0.35">
      <c r="A23" s="362" t="s">
        <v>321</v>
      </c>
      <c r="B23" s="363"/>
      <c r="C23" s="364"/>
      <c r="D23" s="360"/>
      <c r="E23" s="361"/>
      <c r="F23" s="118"/>
      <c r="ID23" s="2"/>
    </row>
    <row r="24" spans="1:238" s="1" customFormat="1" ht="20.25" customHeight="1" x14ac:dyDescent="0.35">
      <c r="A24" s="357" t="s">
        <v>522</v>
      </c>
      <c r="B24" s="366" t="s">
        <v>524</v>
      </c>
      <c r="C24" s="359" t="s">
        <v>594</v>
      </c>
      <c r="D24" s="365" t="s">
        <v>352</v>
      </c>
      <c r="E24" s="361">
        <f>1*1</f>
        <v>1</v>
      </c>
      <c r="F24" s="118"/>
      <c r="ID24" s="2"/>
    </row>
    <row r="25" spans="1:238" s="1" customFormat="1" ht="20.25" customHeight="1" x14ac:dyDescent="0.35">
      <c r="A25" s="367" t="s">
        <v>523</v>
      </c>
      <c r="B25" s="368" t="s">
        <v>525</v>
      </c>
      <c r="C25" s="369" t="s">
        <v>595</v>
      </c>
      <c r="D25" s="370" t="s">
        <v>352</v>
      </c>
      <c r="E25" s="371">
        <f>1*1</f>
        <v>1</v>
      </c>
      <c r="F25" s="316"/>
      <c r="ID25" s="2"/>
    </row>
    <row r="26" spans="1:238" s="1" customFormat="1" ht="20.25" customHeight="1" x14ac:dyDescent="0.35">
      <c r="A26" s="309"/>
      <c r="B26" s="267"/>
      <c r="C26" s="129"/>
      <c r="D26" s="130"/>
      <c r="E26" s="133"/>
      <c r="F26" s="131"/>
      <c r="ID26" s="2"/>
    </row>
    <row r="27" spans="1:238" s="1" customFormat="1" ht="20.25" customHeight="1" x14ac:dyDescent="0.35">
      <c r="A27" s="351" t="s">
        <v>740</v>
      </c>
      <c r="B27" s="352"/>
      <c r="C27" s="353"/>
      <c r="D27" s="354"/>
      <c r="E27" s="355"/>
      <c r="F27" s="356"/>
      <c r="ID27" s="2"/>
    </row>
    <row r="28" spans="1:238" s="1" customFormat="1" ht="20.25" customHeight="1" x14ac:dyDescent="0.35">
      <c r="A28" s="121" t="s">
        <v>448</v>
      </c>
      <c r="B28" s="115"/>
      <c r="C28" s="122"/>
      <c r="D28" s="117"/>
      <c r="E28" s="132"/>
      <c r="F28" s="118"/>
      <c r="ID28" s="2"/>
    </row>
    <row r="29" spans="1:238" s="1" customFormat="1" ht="20.25" customHeight="1" x14ac:dyDescent="0.35">
      <c r="A29" s="123" t="s">
        <v>6</v>
      </c>
      <c r="B29" s="119" t="s">
        <v>472</v>
      </c>
      <c r="C29" s="116" t="s">
        <v>741</v>
      </c>
      <c r="D29" s="117" t="s">
        <v>182</v>
      </c>
      <c r="E29" s="132">
        <f>133+114+76</f>
        <v>323</v>
      </c>
      <c r="F29" s="118"/>
      <c r="ID29" s="2"/>
    </row>
    <row r="30" spans="1:238" s="1" customFormat="1" ht="20.25" customHeight="1" x14ac:dyDescent="0.35">
      <c r="A30" s="123" t="s">
        <v>21</v>
      </c>
      <c r="B30" s="120" t="s">
        <v>78</v>
      </c>
      <c r="C30" s="116">
        <v>3</v>
      </c>
      <c r="D30" s="117" t="s">
        <v>177</v>
      </c>
      <c r="E30" s="132">
        <v>3</v>
      </c>
      <c r="F30" s="118"/>
      <c r="ID30" s="2"/>
    </row>
    <row r="31" spans="1:238" s="1" customFormat="1" ht="20.25" customHeight="1" x14ac:dyDescent="0.35">
      <c r="A31" s="121" t="s">
        <v>449</v>
      </c>
      <c r="B31" s="119"/>
      <c r="C31" s="124"/>
      <c r="D31" s="117"/>
      <c r="E31" s="132"/>
      <c r="F31" s="118"/>
      <c r="ID31" s="2"/>
    </row>
    <row r="32" spans="1:238" s="1" customFormat="1" ht="20.25" customHeight="1" x14ac:dyDescent="0.35">
      <c r="A32" s="125" t="s">
        <v>314</v>
      </c>
      <c r="B32" s="119" t="s">
        <v>315</v>
      </c>
      <c r="C32" s="116" t="s">
        <v>655</v>
      </c>
      <c r="D32" s="117" t="s">
        <v>182</v>
      </c>
      <c r="E32" s="132">
        <f>3*2*20</f>
        <v>120</v>
      </c>
      <c r="F32" s="118"/>
      <c r="ID32" s="2"/>
    </row>
    <row r="33" spans="1:238" s="1" customFormat="1" ht="20.25" customHeight="1" x14ac:dyDescent="0.35">
      <c r="A33" s="125" t="s">
        <v>316</v>
      </c>
      <c r="B33" s="115" t="s">
        <v>317</v>
      </c>
      <c r="C33" s="116" t="s">
        <v>768</v>
      </c>
      <c r="D33" s="117" t="s">
        <v>182</v>
      </c>
      <c r="E33" s="132">
        <f>200/8</f>
        <v>25</v>
      </c>
      <c r="F33" s="118"/>
      <c r="ID33" s="2"/>
    </row>
    <row r="34" spans="1:238" s="1" customFormat="1" ht="20.25" customHeight="1" x14ac:dyDescent="0.35">
      <c r="A34" s="123" t="s">
        <v>20</v>
      </c>
      <c r="B34" s="115" t="s">
        <v>744</v>
      </c>
      <c r="C34" s="336" t="s">
        <v>645</v>
      </c>
      <c r="D34" s="117" t="s">
        <v>357</v>
      </c>
      <c r="E34" s="132">
        <f>20*1</f>
        <v>20</v>
      </c>
      <c r="F34" s="118"/>
      <c r="ID34" s="2"/>
    </row>
    <row r="35" spans="1:238" s="1" customFormat="1" ht="20.25" customHeight="1" x14ac:dyDescent="0.35">
      <c r="A35" s="121" t="s">
        <v>458</v>
      </c>
      <c r="B35" s="119"/>
      <c r="C35" s="124"/>
      <c r="D35" s="117"/>
      <c r="E35" s="132"/>
      <c r="F35" s="118"/>
      <c r="ID35" s="2"/>
    </row>
    <row r="36" spans="1:238" s="1" customFormat="1" ht="20.25" customHeight="1" x14ac:dyDescent="0.35">
      <c r="A36" s="123" t="s">
        <v>441</v>
      </c>
      <c r="B36" s="120" t="s">
        <v>302</v>
      </c>
      <c r="C36" s="126" t="s">
        <v>646</v>
      </c>
      <c r="D36" s="117" t="s">
        <v>177</v>
      </c>
      <c r="E36" s="132">
        <f t="shared" ref="E36:E41" si="1">1*1</f>
        <v>1</v>
      </c>
      <c r="F36" s="118"/>
      <c r="ID36" s="2"/>
    </row>
    <row r="37" spans="1:238" s="1" customFormat="1" ht="20.25" customHeight="1" x14ac:dyDescent="0.35">
      <c r="A37" s="123" t="s">
        <v>444</v>
      </c>
      <c r="B37" s="120" t="s">
        <v>445</v>
      </c>
      <c r="C37" s="126" t="s">
        <v>647</v>
      </c>
      <c r="D37" s="117" t="s">
        <v>177</v>
      </c>
      <c r="E37" s="132">
        <f t="shared" si="1"/>
        <v>1</v>
      </c>
      <c r="F37" s="118"/>
      <c r="ID37" s="2"/>
    </row>
    <row r="38" spans="1:238" s="1" customFormat="1" ht="20.25" customHeight="1" x14ac:dyDescent="0.35">
      <c r="A38" s="308" t="s">
        <v>658</v>
      </c>
      <c r="B38" s="108" t="s">
        <v>757</v>
      </c>
      <c r="C38" s="116" t="s">
        <v>318</v>
      </c>
      <c r="D38" s="117" t="s">
        <v>319</v>
      </c>
      <c r="E38" s="132">
        <f t="shared" si="1"/>
        <v>1</v>
      </c>
      <c r="F38" s="118"/>
      <c r="ID38" s="2"/>
    </row>
    <row r="39" spans="1:238" s="1" customFormat="1" ht="20.25" customHeight="1" x14ac:dyDescent="0.35">
      <c r="A39" s="127" t="s">
        <v>48</v>
      </c>
      <c r="B39" s="120" t="s">
        <v>37</v>
      </c>
      <c r="C39" s="116" t="s">
        <v>648</v>
      </c>
      <c r="D39" s="117" t="s">
        <v>181</v>
      </c>
      <c r="E39" s="132">
        <f t="shared" si="1"/>
        <v>1</v>
      </c>
      <c r="F39" s="118"/>
      <c r="ID39" s="2"/>
    </row>
    <row r="40" spans="1:238" s="1" customFormat="1" ht="20.25" customHeight="1" x14ac:dyDescent="0.35">
      <c r="A40" s="127" t="s">
        <v>8</v>
      </c>
      <c r="B40" s="109" t="s">
        <v>610</v>
      </c>
      <c r="C40" s="116" t="s">
        <v>647</v>
      </c>
      <c r="D40" s="117" t="s">
        <v>352</v>
      </c>
      <c r="E40" s="132">
        <f t="shared" si="1"/>
        <v>1</v>
      </c>
      <c r="F40" s="118"/>
      <c r="ID40" s="2"/>
    </row>
    <row r="41" spans="1:238" s="1" customFormat="1" ht="20.25" customHeight="1" x14ac:dyDescent="0.35">
      <c r="A41" s="357" t="s">
        <v>635</v>
      </c>
      <c r="B41" s="358" t="s">
        <v>498</v>
      </c>
      <c r="C41" s="359" t="s">
        <v>648</v>
      </c>
      <c r="D41" s="360" t="s">
        <v>345</v>
      </c>
      <c r="E41" s="361">
        <f t="shared" si="1"/>
        <v>1</v>
      </c>
      <c r="F41" s="118"/>
      <c r="ID41" s="2"/>
    </row>
    <row r="42" spans="1:238" s="1" customFormat="1" ht="20.25" customHeight="1" x14ac:dyDescent="0.35">
      <c r="A42" s="121" t="s">
        <v>447</v>
      </c>
      <c r="B42" s="119"/>
      <c r="C42" s="124"/>
      <c r="D42" s="117"/>
      <c r="E42" s="132"/>
      <c r="F42" s="118"/>
      <c r="ID42" s="2"/>
    </row>
    <row r="43" spans="1:238" s="1" customFormat="1" ht="20.25" customHeight="1" x14ac:dyDescent="0.35">
      <c r="A43" s="308" t="s">
        <v>521</v>
      </c>
      <c r="B43" s="109" t="s">
        <v>663</v>
      </c>
      <c r="C43" s="116" t="s">
        <v>742</v>
      </c>
      <c r="D43" s="128" t="s">
        <v>320</v>
      </c>
      <c r="E43" s="132">
        <f>(0.7*323/25)</f>
        <v>9.0440000000000005</v>
      </c>
      <c r="F43" s="314"/>
      <c r="ID43" s="2"/>
    </row>
    <row r="44" spans="1:238" s="432" customFormat="1" ht="20.25" customHeight="1" x14ac:dyDescent="0.35">
      <c r="A44" s="308"/>
      <c r="B44" s="108"/>
      <c r="C44" s="116"/>
      <c r="D44" s="128"/>
      <c r="E44" s="132"/>
      <c r="F44" s="314"/>
      <c r="ID44" s="2"/>
    </row>
    <row r="45" spans="1:238" s="1" customFormat="1" ht="20.25" customHeight="1" x14ac:dyDescent="0.35">
      <c r="A45" s="309"/>
      <c r="B45" s="267"/>
      <c r="C45" s="129"/>
      <c r="D45" s="130"/>
      <c r="E45" s="133"/>
      <c r="F45" s="131"/>
      <c r="ID45" s="2"/>
    </row>
  </sheetData>
  <mergeCells count="8">
    <mergeCell ref="A1:F1"/>
    <mergeCell ref="A2:F2"/>
    <mergeCell ref="A3:A5"/>
    <mergeCell ref="B3:B5"/>
    <mergeCell ref="C3:C5"/>
    <mergeCell ref="D3:D5"/>
    <mergeCell ref="E3:E5"/>
    <mergeCell ref="F3:F5"/>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54"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IL22"/>
  <sheetViews>
    <sheetView view="pageBreakPreview" zoomScale="80" zoomScaleNormal="80" zoomScaleSheetLayoutView="90" workbookViewId="0">
      <selection sqref="A1:F1"/>
    </sheetView>
  </sheetViews>
  <sheetFormatPr defaultColWidth="7.75" defaultRowHeight="19.5" x14ac:dyDescent="0.35"/>
  <cols>
    <col min="1" max="1" width="7.125" style="1" customWidth="1"/>
    <col min="2" max="3" width="25.875" style="3" customWidth="1"/>
    <col min="4" max="4" width="7" style="3" customWidth="1"/>
    <col min="5" max="5" width="50" style="3" customWidth="1"/>
    <col min="6" max="6" width="50" style="1" customWidth="1"/>
    <col min="7" max="7" width="7.75" style="1"/>
    <col min="8" max="8" width="9.875" style="1" bestFit="1" customWidth="1"/>
    <col min="9" max="15" width="12.75" style="1" customWidth="1"/>
    <col min="16" max="244" width="7.75" style="1"/>
    <col min="245" max="16384" width="7.75" style="2"/>
  </cols>
  <sheetData>
    <row r="1" spans="1:246" ht="45" customHeight="1" x14ac:dyDescent="0.35">
      <c r="A1" s="661" t="s">
        <v>285</v>
      </c>
      <c r="B1" s="661"/>
      <c r="C1" s="661"/>
      <c r="D1" s="661"/>
      <c r="E1" s="661"/>
      <c r="F1" s="661"/>
    </row>
    <row r="2" spans="1:246" ht="25.5" customHeight="1" x14ac:dyDescent="0.35">
      <c r="A2" s="660" t="str">
        <f>갑지!B6</f>
        <v>□ 사  업  명 : 동양중학교 진입로 도로열선 관급자재 구매설치</v>
      </c>
      <c r="B2" s="660"/>
      <c r="C2" s="660"/>
      <c r="D2" s="660"/>
      <c r="E2" s="660"/>
      <c r="F2" s="250"/>
    </row>
    <row r="3" spans="1:246" s="1" customFormat="1" ht="37.5" customHeight="1" x14ac:dyDescent="0.35">
      <c r="A3" s="251" t="s">
        <v>291</v>
      </c>
      <c r="B3" s="252" t="s">
        <v>292</v>
      </c>
      <c r="C3" s="253" t="s">
        <v>293</v>
      </c>
      <c r="D3" s="253" t="s">
        <v>294</v>
      </c>
      <c r="E3" s="253" t="s">
        <v>295</v>
      </c>
      <c r="F3" s="254" t="s">
        <v>296</v>
      </c>
      <c r="IL3" s="2"/>
    </row>
    <row r="4" spans="1:246" s="35" customFormat="1" ht="24" customHeight="1" x14ac:dyDescent="0.3">
      <c r="A4" s="255">
        <v>1</v>
      </c>
      <c r="B4" s="256" t="s">
        <v>286</v>
      </c>
      <c r="C4" s="257"/>
      <c r="D4" s="257" t="s">
        <v>199</v>
      </c>
      <c r="E4" s="257">
        <v>273676</v>
      </c>
      <c r="F4" s="335" t="s">
        <v>607</v>
      </c>
    </row>
    <row r="5" spans="1:246" s="35" customFormat="1" ht="24" customHeight="1" x14ac:dyDescent="0.3">
      <c r="A5" s="258">
        <v>2</v>
      </c>
      <c r="B5" s="266" t="s">
        <v>418</v>
      </c>
      <c r="C5" s="260"/>
      <c r="D5" s="260" t="s">
        <v>199</v>
      </c>
      <c r="E5" s="260">
        <v>172068</v>
      </c>
      <c r="F5" s="261" t="s">
        <v>608</v>
      </c>
    </row>
    <row r="6" spans="1:246" s="35" customFormat="1" ht="24" customHeight="1" x14ac:dyDescent="0.3">
      <c r="A6" s="258">
        <v>3</v>
      </c>
      <c r="B6" s="259" t="s">
        <v>287</v>
      </c>
      <c r="C6" s="260"/>
      <c r="D6" s="260" t="s">
        <v>199</v>
      </c>
      <c r="E6" s="260">
        <v>414968</v>
      </c>
      <c r="F6" s="262" t="s">
        <v>608</v>
      </c>
    </row>
    <row r="7" spans="1:246" s="35" customFormat="1" ht="24" customHeight="1" x14ac:dyDescent="0.3">
      <c r="A7" s="258">
        <v>4</v>
      </c>
      <c r="B7" s="259" t="s">
        <v>121</v>
      </c>
      <c r="C7" s="260"/>
      <c r="D7" s="260" t="s">
        <v>199</v>
      </c>
      <c r="E7" s="260">
        <v>304156</v>
      </c>
      <c r="F7" s="262" t="s">
        <v>608</v>
      </c>
    </row>
    <row r="8" spans="1:246" s="35" customFormat="1" ht="24" customHeight="1" x14ac:dyDescent="0.3">
      <c r="A8" s="258">
        <v>5</v>
      </c>
      <c r="B8" s="259" t="s">
        <v>288</v>
      </c>
      <c r="C8" s="260"/>
      <c r="D8" s="260" t="s">
        <v>199</v>
      </c>
      <c r="E8" s="260">
        <v>315528</v>
      </c>
      <c r="F8" s="262" t="s">
        <v>608</v>
      </c>
    </row>
    <row r="9" spans="1:246" s="35" customFormat="1" ht="24" customHeight="1" x14ac:dyDescent="0.3">
      <c r="A9" s="258">
        <v>6</v>
      </c>
      <c r="B9" s="259" t="s">
        <v>289</v>
      </c>
      <c r="C9" s="260"/>
      <c r="D9" s="260" t="s">
        <v>199</v>
      </c>
      <c r="E9" s="260">
        <v>319449</v>
      </c>
      <c r="F9" s="262" t="s">
        <v>608</v>
      </c>
    </row>
    <row r="10" spans="1:246" s="36" customFormat="1" ht="24" customHeight="1" x14ac:dyDescent="0.3">
      <c r="A10" s="258">
        <v>7</v>
      </c>
      <c r="B10" s="259" t="s">
        <v>149</v>
      </c>
      <c r="C10" s="260"/>
      <c r="D10" s="260" t="s">
        <v>199</v>
      </c>
      <c r="E10" s="260">
        <v>226122</v>
      </c>
      <c r="F10" s="261" t="s">
        <v>608</v>
      </c>
    </row>
    <row r="11" spans="1:246" s="35" customFormat="1" ht="24" customHeight="1" x14ac:dyDescent="0.3">
      <c r="A11" s="258">
        <v>8</v>
      </c>
      <c r="B11" s="259" t="s">
        <v>124</v>
      </c>
      <c r="C11" s="260"/>
      <c r="D11" s="260" t="s">
        <v>199</v>
      </c>
      <c r="E11" s="260">
        <v>173995</v>
      </c>
      <c r="F11" s="262" t="s">
        <v>608</v>
      </c>
    </row>
    <row r="12" spans="1:246" s="35" customFormat="1" ht="24" customHeight="1" x14ac:dyDescent="0.3">
      <c r="A12" s="258">
        <v>9</v>
      </c>
      <c r="B12" s="259" t="s">
        <v>122</v>
      </c>
      <c r="C12" s="260"/>
      <c r="D12" s="260" t="s">
        <v>199</v>
      </c>
      <c r="E12" s="260">
        <v>238936</v>
      </c>
      <c r="F12" s="261" t="s">
        <v>608</v>
      </c>
      <c r="K12" s="249"/>
    </row>
    <row r="13" spans="1:246" s="35" customFormat="1" ht="24" customHeight="1" x14ac:dyDescent="0.3">
      <c r="A13" s="258">
        <v>10</v>
      </c>
      <c r="B13" s="259" t="s">
        <v>290</v>
      </c>
      <c r="C13" s="260"/>
      <c r="D13" s="260" t="s">
        <v>199</v>
      </c>
      <c r="E13" s="260">
        <v>215907</v>
      </c>
      <c r="F13" s="262" t="s">
        <v>608</v>
      </c>
    </row>
    <row r="14" spans="1:246" s="35" customFormat="1" ht="24" customHeight="1" x14ac:dyDescent="0.3">
      <c r="A14" s="258">
        <v>11</v>
      </c>
      <c r="B14" s="263" t="s">
        <v>363</v>
      </c>
      <c r="C14" s="264"/>
      <c r="D14" s="264" t="s">
        <v>199</v>
      </c>
      <c r="E14" s="264">
        <v>264269</v>
      </c>
      <c r="F14" s="265" t="s">
        <v>608</v>
      </c>
    </row>
    <row r="15" spans="1:246" s="35" customFormat="1" ht="24" customHeight="1" x14ac:dyDescent="0.3">
      <c r="A15" s="258">
        <v>12</v>
      </c>
      <c r="B15" s="263" t="s">
        <v>403</v>
      </c>
      <c r="C15" s="264"/>
      <c r="D15" s="264" t="s">
        <v>199</v>
      </c>
      <c r="E15" s="264">
        <v>436224</v>
      </c>
      <c r="F15" s="265" t="s">
        <v>608</v>
      </c>
    </row>
    <row r="16" spans="1:246" s="35" customFormat="1" ht="24" customHeight="1" x14ac:dyDescent="0.3">
      <c r="A16" s="258">
        <v>13</v>
      </c>
      <c r="B16" s="266" t="s">
        <v>435</v>
      </c>
      <c r="C16" s="260"/>
      <c r="D16" s="260" t="s">
        <v>199</v>
      </c>
      <c r="E16" s="260">
        <v>304509</v>
      </c>
      <c r="F16" s="262" t="s">
        <v>608</v>
      </c>
    </row>
    <row r="17" spans="1:6" s="35" customFormat="1" ht="24" customHeight="1" x14ac:dyDescent="0.3">
      <c r="A17" s="258">
        <v>14</v>
      </c>
      <c r="B17" s="266" t="s">
        <v>436</v>
      </c>
      <c r="C17" s="260"/>
      <c r="D17" s="260" t="s">
        <v>199</v>
      </c>
      <c r="E17" s="260">
        <v>284880</v>
      </c>
      <c r="F17" s="261" t="s">
        <v>608</v>
      </c>
    </row>
    <row r="18" spans="1:6" s="35" customFormat="1" ht="24" customHeight="1" x14ac:dyDescent="0.3">
      <c r="A18" s="258">
        <v>15</v>
      </c>
      <c r="B18" s="266" t="s">
        <v>437</v>
      </c>
      <c r="C18" s="260"/>
      <c r="D18" s="260" t="s">
        <v>199</v>
      </c>
      <c r="E18" s="260">
        <v>446358</v>
      </c>
      <c r="F18" s="262" t="s">
        <v>608</v>
      </c>
    </row>
    <row r="19" spans="1:6" s="35" customFormat="1" ht="24" customHeight="1" x14ac:dyDescent="0.3">
      <c r="A19" s="258">
        <v>16</v>
      </c>
      <c r="B19" s="266" t="s">
        <v>513</v>
      </c>
      <c r="C19" s="260"/>
      <c r="D19" s="260" t="s">
        <v>199</v>
      </c>
      <c r="E19" s="260">
        <v>393090</v>
      </c>
      <c r="F19" s="261" t="s">
        <v>608</v>
      </c>
    </row>
    <row r="20" spans="1:6" s="35" customFormat="1" ht="24" customHeight="1" x14ac:dyDescent="0.3">
      <c r="A20" s="258">
        <v>17</v>
      </c>
      <c r="B20" s="266" t="s">
        <v>438</v>
      </c>
      <c r="C20" s="260"/>
      <c r="D20" s="260" t="s">
        <v>199</v>
      </c>
      <c r="E20" s="260">
        <v>440616</v>
      </c>
      <c r="F20" s="262" t="s">
        <v>608</v>
      </c>
    </row>
    <row r="21" spans="1:6" s="35" customFormat="1" ht="24" customHeight="1" x14ac:dyDescent="0.3">
      <c r="A21" s="258">
        <v>18</v>
      </c>
      <c r="B21" s="266" t="s">
        <v>511</v>
      </c>
      <c r="C21" s="260"/>
      <c r="D21" s="260" t="s">
        <v>199</v>
      </c>
      <c r="E21" s="260">
        <v>273540</v>
      </c>
      <c r="F21" s="261" t="s">
        <v>608</v>
      </c>
    </row>
    <row r="22" spans="1:6" s="35" customFormat="1" ht="24" customHeight="1" x14ac:dyDescent="0.3">
      <c r="A22" s="310">
        <v>19</v>
      </c>
      <c r="B22" s="311" t="s">
        <v>512</v>
      </c>
      <c r="C22" s="312"/>
      <c r="D22" s="312" t="s">
        <v>199</v>
      </c>
      <c r="E22" s="312">
        <v>273308</v>
      </c>
      <c r="F22" s="313" t="s">
        <v>608</v>
      </c>
    </row>
  </sheetData>
  <mergeCells count="2">
    <mergeCell ref="A2:E2"/>
    <mergeCell ref="A1:F1"/>
  </mergeCells>
  <phoneticPr fontId="30" type="noConversion"/>
  <printOptions horizontalCentered="1" verticalCentered="1"/>
  <pageMargins left="0.39370078740157483" right="0.27559055118110237" top="0.62992125984251968" bottom="0.39370078740157483" header="0.31496062992125984" footer="0.31496062992125984"/>
  <pageSetup paperSize="9" scale="72" orientation="landscape" r:id="rId1"/>
</worksheet>
</file>

<file path=docProps/app.xml><?xml version="1.0" encoding="utf-8"?>
<Properties xmlns="http://schemas.openxmlformats.org/officeDocument/2006/extended-properties" xmlns:vt="http://schemas.openxmlformats.org/officeDocument/2006/docPropsVTypes">
  <TotalTime>532</TotalTime>
  <Application>Microsoft Excel</Application>
  <DocSecurity>0</DocSecurity>
  <ScaleCrop>false</ScaleCrop>
  <HeadingPairs>
    <vt:vector size="4" baseType="variant">
      <vt:variant>
        <vt:lpstr>워크시트</vt:lpstr>
      </vt:variant>
      <vt:variant>
        <vt:i4>17</vt:i4>
      </vt:variant>
      <vt:variant>
        <vt:lpstr>이름이 지정된 범위</vt:lpstr>
      </vt:variant>
      <vt:variant>
        <vt:i4>23</vt:i4>
      </vt:variant>
    </vt:vector>
  </HeadingPairs>
  <TitlesOfParts>
    <vt:vector size="40" baseType="lpstr">
      <vt:lpstr>견적서</vt:lpstr>
      <vt:lpstr>표지</vt:lpstr>
      <vt:lpstr>갑지</vt:lpstr>
      <vt:lpstr>원가계산서</vt:lpstr>
      <vt:lpstr>총괄집계표</vt:lpstr>
      <vt:lpstr>내역서</vt:lpstr>
      <vt:lpstr>일위대가총괄표</vt:lpstr>
      <vt:lpstr>일위대가</vt:lpstr>
      <vt:lpstr>일위대가 소요공수 산출표</vt:lpstr>
      <vt:lpstr>단가비교표</vt:lpstr>
      <vt:lpstr>단가산출총괄표_공통</vt:lpstr>
      <vt:lpstr>단가산출_공통</vt:lpstr>
      <vt:lpstr>기계경비총괄표_공통</vt:lpstr>
      <vt:lpstr>기계경비_공통</vt:lpstr>
      <vt:lpstr>기계경비적용기준_공통</vt:lpstr>
      <vt:lpstr>수량산출서</vt:lpstr>
      <vt:lpstr>노임단가</vt:lpstr>
      <vt:lpstr>갑지!Print_Area</vt:lpstr>
      <vt:lpstr>견적서!Print_Area</vt:lpstr>
      <vt:lpstr>기계경비_공통!Print_Area</vt:lpstr>
      <vt:lpstr>기계경비적용기준_공통!Print_Area</vt:lpstr>
      <vt:lpstr>기계경비총괄표_공통!Print_Area</vt:lpstr>
      <vt:lpstr>내역서!Print_Area</vt:lpstr>
      <vt:lpstr>노임단가!Print_Area</vt:lpstr>
      <vt:lpstr>단가비교표!Print_Area</vt:lpstr>
      <vt:lpstr>단가산출_공통!Print_Area</vt:lpstr>
      <vt:lpstr>단가산출총괄표_공통!Print_Area</vt:lpstr>
      <vt:lpstr>수량산출서!Print_Area</vt:lpstr>
      <vt:lpstr>원가계산서!Print_Area</vt:lpstr>
      <vt:lpstr>일위대가!Print_Area</vt:lpstr>
      <vt:lpstr>'일위대가 소요공수 산출표'!Print_Area</vt:lpstr>
      <vt:lpstr>일위대가총괄표!Print_Area</vt:lpstr>
      <vt:lpstr>총괄집계표!Print_Area</vt:lpstr>
      <vt:lpstr>표지!Print_Area</vt:lpstr>
      <vt:lpstr>기계경비_공통!Print_Titles</vt:lpstr>
      <vt:lpstr>기계경비총괄표_공통!Print_Titles</vt:lpstr>
      <vt:lpstr>단가산출_공통!Print_Titles</vt:lpstr>
      <vt:lpstr>단가산출총괄표_공통!Print_Titles</vt:lpstr>
      <vt:lpstr>일위대가!Print_Titles</vt:lpstr>
      <vt:lpstr>'일위대가 소요공수 산출표'!Print_Titles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revision>46</cp:revision>
  <cp:lastPrinted>2026-07-01T11:46:52Z</cp:lastPrinted>
  <dcterms:created xsi:type="dcterms:W3CDTF">2024-03-18T09:57:25Z</dcterms:created>
  <dcterms:modified xsi:type="dcterms:W3CDTF">2026-07-01T11:47:25Z</dcterms:modified>
  <cp:version>1300.0100.01</cp:version>
</cp:coreProperties>
</file>